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dministrator\Desktop\-\"/>
    </mc:Choice>
  </mc:AlternateContent>
  <bookViews>
    <workbookView xWindow="0" yWindow="0" windowWidth="21600" windowHeight="9930" tabRatio="891" activeTab="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客户表!$A$1:$AI$7457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H173" i="2" l="1"/>
  <c r="J173" i="2" s="1"/>
  <c r="L173" i="2" s="1"/>
  <c r="H174" i="2"/>
  <c r="J174" i="2" s="1"/>
  <c r="L174" i="2" s="1"/>
  <c r="H172" i="2"/>
  <c r="J172" i="2" s="1"/>
  <c r="L172" i="2" s="1"/>
  <c r="H7" i="2" l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 l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W7390" i="1"/>
  <c r="Z7390" i="1" s="1"/>
  <c r="W2" i="1"/>
  <c r="Y2" i="1" s="1"/>
  <c r="W3" i="1"/>
  <c r="Y3" i="1" s="1"/>
  <c r="W4" i="1"/>
  <c r="W5" i="1"/>
  <c r="Y5" i="1" s="1"/>
  <c r="W6" i="1"/>
  <c r="Y6" i="1" s="1"/>
  <c r="W7" i="1"/>
  <c r="Y7" i="1" s="1"/>
  <c r="W8" i="1"/>
  <c r="W9" i="1"/>
  <c r="Y9" i="1" s="1"/>
  <c r="W10" i="1"/>
  <c r="Y10" i="1" s="1"/>
  <c r="W11" i="1"/>
  <c r="Y11" i="1" s="1"/>
  <c r="W12" i="1"/>
  <c r="W13" i="1"/>
  <c r="Y13" i="1" s="1"/>
  <c r="W14" i="1"/>
  <c r="Y14" i="1" s="1"/>
  <c r="W15" i="1"/>
  <c r="Y15" i="1" s="1"/>
  <c r="W16" i="1"/>
  <c r="W17" i="1"/>
  <c r="Y17" i="1" s="1"/>
  <c r="W18" i="1"/>
  <c r="Y18" i="1" s="1"/>
  <c r="W19" i="1"/>
  <c r="Y19" i="1" s="1"/>
  <c r="W20" i="1"/>
  <c r="W21" i="1"/>
  <c r="Y21" i="1" s="1"/>
  <c r="W22" i="1"/>
  <c r="Y22" i="1" s="1"/>
  <c r="W23" i="1"/>
  <c r="Y23" i="1" s="1"/>
  <c r="W24" i="1"/>
  <c r="W25" i="1"/>
  <c r="Y25" i="1" s="1"/>
  <c r="W26" i="1"/>
  <c r="Y26" i="1" s="1"/>
  <c r="W27" i="1"/>
  <c r="Y27" i="1" s="1"/>
  <c r="W28" i="1"/>
  <c r="W29" i="1"/>
  <c r="Y29" i="1" s="1"/>
  <c r="W30" i="1"/>
  <c r="Y30" i="1" s="1"/>
  <c r="W31" i="1"/>
  <c r="Y31" i="1" s="1"/>
  <c r="W32" i="1"/>
  <c r="W33" i="1"/>
  <c r="W34" i="1"/>
  <c r="Y34" i="1" s="1"/>
  <c r="W35" i="1"/>
  <c r="Y35" i="1" s="1"/>
  <c r="W36" i="1"/>
  <c r="W37" i="1"/>
  <c r="Y37" i="1" s="1"/>
  <c r="W38" i="1"/>
  <c r="Y38" i="1" s="1"/>
  <c r="W39" i="1"/>
  <c r="Y39" i="1" s="1"/>
  <c r="W40" i="1"/>
  <c r="W41" i="1"/>
  <c r="Y41" i="1" s="1"/>
  <c r="W42" i="1"/>
  <c r="Y42" i="1" s="1"/>
  <c r="W43" i="1"/>
  <c r="Y43" i="1" s="1"/>
  <c r="W44" i="1"/>
  <c r="W45" i="1"/>
  <c r="W46" i="1"/>
  <c r="Y46" i="1" s="1"/>
  <c r="W47" i="1"/>
  <c r="Y47" i="1" s="1"/>
  <c r="W48" i="1"/>
  <c r="W49" i="1"/>
  <c r="Y49" i="1" s="1"/>
  <c r="W50" i="1"/>
  <c r="Y50" i="1" s="1"/>
  <c r="W51" i="1"/>
  <c r="Y51" i="1" s="1"/>
  <c r="W52" i="1"/>
  <c r="W53" i="1"/>
  <c r="Y53" i="1" s="1"/>
  <c r="W54" i="1"/>
  <c r="Y54" i="1" s="1"/>
  <c r="W55" i="1"/>
  <c r="Y55" i="1" s="1"/>
  <c r="W56" i="1"/>
  <c r="W57" i="1"/>
  <c r="Y57" i="1" s="1"/>
  <c r="W58" i="1"/>
  <c r="Y58" i="1" s="1"/>
  <c r="W59" i="1"/>
  <c r="Y59" i="1" s="1"/>
  <c r="W60" i="1"/>
  <c r="W61" i="1"/>
  <c r="Y61" i="1" s="1"/>
  <c r="W62" i="1"/>
  <c r="Y62" i="1" s="1"/>
  <c r="W63" i="1"/>
  <c r="Y63" i="1" s="1"/>
  <c r="W64" i="1"/>
  <c r="W65" i="1"/>
  <c r="Y65" i="1" s="1"/>
  <c r="W66" i="1"/>
  <c r="Y66" i="1" s="1"/>
  <c r="W67" i="1"/>
  <c r="Y67" i="1" s="1"/>
  <c r="W68" i="1"/>
  <c r="W69" i="1"/>
  <c r="Y69" i="1" s="1"/>
  <c r="W70" i="1"/>
  <c r="Y70" i="1" s="1"/>
  <c r="W71" i="1"/>
  <c r="W72" i="1"/>
  <c r="W73" i="1"/>
  <c r="W74" i="1"/>
  <c r="Y74" i="1" s="1"/>
  <c r="W75" i="1"/>
  <c r="Y75" i="1" s="1"/>
  <c r="W76" i="1"/>
  <c r="W77" i="1"/>
  <c r="Y77" i="1" s="1"/>
  <c r="W78" i="1"/>
  <c r="Y78" i="1" s="1"/>
  <c r="W79" i="1"/>
  <c r="Y79" i="1" s="1"/>
  <c r="W80" i="1"/>
  <c r="W81" i="1"/>
  <c r="Y81" i="1" s="1"/>
  <c r="W82" i="1"/>
  <c r="Y82" i="1" s="1"/>
  <c r="W83" i="1"/>
  <c r="Y83" i="1" s="1"/>
  <c r="W84" i="1"/>
  <c r="W85" i="1"/>
  <c r="Y85" i="1" s="1"/>
  <c r="W86" i="1"/>
  <c r="Y86" i="1" s="1"/>
  <c r="W87" i="1"/>
  <c r="Y87" i="1" s="1"/>
  <c r="W88" i="1"/>
  <c r="W89" i="1"/>
  <c r="Y89" i="1" s="1"/>
  <c r="W90" i="1"/>
  <c r="Y90" i="1" s="1"/>
  <c r="W91" i="1"/>
  <c r="W92" i="1"/>
  <c r="W93" i="1"/>
  <c r="W94" i="1"/>
  <c r="Y94" i="1" s="1"/>
  <c r="W95" i="1"/>
  <c r="Y95" i="1" s="1"/>
  <c r="W96" i="1"/>
  <c r="W97" i="1"/>
  <c r="Y97" i="1" s="1"/>
  <c r="W98" i="1"/>
  <c r="Y98" i="1" s="1"/>
  <c r="W99" i="1"/>
  <c r="W100" i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W109" i="1"/>
  <c r="Y109" i="1" s="1"/>
  <c r="W110" i="1"/>
  <c r="Y110" i="1" s="1"/>
  <c r="W111" i="1"/>
  <c r="Y111" i="1" s="1"/>
  <c r="W112" i="1"/>
  <c r="W113" i="1"/>
  <c r="W114" i="1"/>
  <c r="Y114" i="1" s="1"/>
  <c r="W115" i="1"/>
  <c r="Y115" i="1" s="1"/>
  <c r="W116" i="1"/>
  <c r="W117" i="1"/>
  <c r="Y117" i="1" s="1"/>
  <c r="W118" i="1"/>
  <c r="Y118" i="1" s="1"/>
  <c r="W119" i="1"/>
  <c r="Y119" i="1" s="1"/>
  <c r="W120" i="1"/>
  <c r="W121" i="1"/>
  <c r="Y121" i="1" s="1"/>
  <c r="W122" i="1"/>
  <c r="Y122" i="1" s="1"/>
  <c r="W123" i="1"/>
  <c r="Y123" i="1" s="1"/>
  <c r="W124" i="1"/>
  <c r="W125" i="1"/>
  <c r="W126" i="1"/>
  <c r="Y126" i="1" s="1"/>
  <c r="W127" i="1"/>
  <c r="Y127" i="1" s="1"/>
  <c r="W128" i="1"/>
  <c r="W129" i="1"/>
  <c r="Y129" i="1" s="1"/>
  <c r="W130" i="1"/>
  <c r="Y130" i="1" s="1"/>
  <c r="W131" i="1"/>
  <c r="Y131" i="1" s="1"/>
  <c r="W132" i="1"/>
  <c r="W133" i="1"/>
  <c r="Y133" i="1" s="1"/>
  <c r="W134" i="1"/>
  <c r="Y134" i="1" s="1"/>
  <c r="W135" i="1"/>
  <c r="Y135" i="1" s="1"/>
  <c r="W136" i="1"/>
  <c r="W137" i="1"/>
  <c r="W138" i="1"/>
  <c r="Y138" i="1" s="1"/>
  <c r="W139" i="1"/>
  <c r="Y139" i="1" s="1"/>
  <c r="W140" i="1"/>
  <c r="W141" i="1"/>
  <c r="Y141" i="1" s="1"/>
  <c r="W142" i="1"/>
  <c r="Y142" i="1" s="1"/>
  <c r="W143" i="1"/>
  <c r="Y143" i="1" s="1"/>
  <c r="W144" i="1"/>
  <c r="W145" i="1"/>
  <c r="Y145" i="1" s="1"/>
  <c r="W146" i="1"/>
  <c r="Y146" i="1" s="1"/>
  <c r="W147" i="1"/>
  <c r="Y147" i="1" s="1"/>
  <c r="W148" i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W157" i="1"/>
  <c r="Y157" i="1" s="1"/>
  <c r="W158" i="1"/>
  <c r="Y158" i="1" s="1"/>
  <c r="W159" i="1"/>
  <c r="Y159" i="1" s="1"/>
  <c r="W160" i="1"/>
  <c r="W161" i="1"/>
  <c r="Y161" i="1" s="1"/>
  <c r="W162" i="1"/>
  <c r="Y162" i="1" s="1"/>
  <c r="W163" i="1"/>
  <c r="Y163" i="1" s="1"/>
  <c r="W164" i="1"/>
  <c r="W165" i="1"/>
  <c r="Y165" i="1" s="1"/>
  <c r="W166" i="1"/>
  <c r="Y166" i="1" s="1"/>
  <c r="W167" i="1"/>
  <c r="Y167" i="1" s="1"/>
  <c r="W168" i="1"/>
  <c r="W169" i="1"/>
  <c r="W170" i="1"/>
  <c r="Y170" i="1" s="1"/>
  <c r="W171" i="1"/>
  <c r="Y171" i="1" s="1"/>
  <c r="W172" i="1"/>
  <c r="W173" i="1"/>
  <c r="Y173" i="1" s="1"/>
  <c r="W174" i="1"/>
  <c r="Y174" i="1" s="1"/>
  <c r="W175" i="1"/>
  <c r="Y175" i="1" s="1"/>
  <c r="W176" i="1"/>
  <c r="W177" i="1"/>
  <c r="Y177" i="1" s="1"/>
  <c r="W178" i="1"/>
  <c r="Y178" i="1" s="1"/>
  <c r="W179" i="1"/>
  <c r="Y179" i="1" s="1"/>
  <c r="W180" i="1"/>
  <c r="W181" i="1"/>
  <c r="Y181" i="1" s="1"/>
  <c r="W182" i="1"/>
  <c r="Y182" i="1" s="1"/>
  <c r="W183" i="1"/>
  <c r="Y183" i="1" s="1"/>
  <c r="W184" i="1"/>
  <c r="W185" i="1"/>
  <c r="Y185" i="1" s="1"/>
  <c r="W186" i="1"/>
  <c r="Y186" i="1" s="1"/>
  <c r="W187" i="1"/>
  <c r="W188" i="1"/>
  <c r="W189" i="1"/>
  <c r="Y189" i="1" s="1"/>
  <c r="W190" i="1"/>
  <c r="Y190" i="1" s="1"/>
  <c r="W191" i="1"/>
  <c r="Y191" i="1" s="1"/>
  <c r="W192" i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W201" i="1"/>
  <c r="W202" i="1"/>
  <c r="Y202" i="1" s="1"/>
  <c r="W203" i="1"/>
  <c r="Y203" i="1" s="1"/>
  <c r="W204" i="1"/>
  <c r="W205" i="1"/>
  <c r="Y205" i="1" s="1"/>
  <c r="W206" i="1"/>
  <c r="Y206" i="1" s="1"/>
  <c r="W207" i="1"/>
  <c r="Y207" i="1" s="1"/>
  <c r="W208" i="1"/>
  <c r="W209" i="1"/>
  <c r="Y209" i="1" s="1"/>
  <c r="W210" i="1"/>
  <c r="Y210" i="1" s="1"/>
  <c r="W211" i="1"/>
  <c r="W212" i="1"/>
  <c r="W213" i="1"/>
  <c r="Y213" i="1" s="1"/>
  <c r="W214" i="1"/>
  <c r="Y214" i="1" s="1"/>
  <c r="W215" i="1"/>
  <c r="Y215" i="1" s="1"/>
  <c r="W216" i="1"/>
  <c r="W217" i="1"/>
  <c r="Y217" i="1" s="1"/>
  <c r="W218" i="1"/>
  <c r="Y218" i="1" s="1"/>
  <c r="W219" i="1"/>
  <c r="Y219" i="1" s="1"/>
  <c r="W220" i="1"/>
  <c r="W221" i="1"/>
  <c r="Y221" i="1" s="1"/>
  <c r="W222" i="1"/>
  <c r="W223" i="1"/>
  <c r="Y223" i="1" s="1"/>
  <c r="W224" i="1"/>
  <c r="W225" i="1"/>
  <c r="Y225" i="1" s="1"/>
  <c r="W226" i="1"/>
  <c r="Y226" i="1" s="1"/>
  <c r="W227" i="1"/>
  <c r="Y227" i="1" s="1"/>
  <c r="W228" i="1"/>
  <c r="W229" i="1"/>
  <c r="Y229" i="1" s="1"/>
  <c r="W230" i="1"/>
  <c r="Y230" i="1" s="1"/>
  <c r="W231" i="1"/>
  <c r="Y231" i="1" s="1"/>
  <c r="W232" i="1"/>
  <c r="W233" i="1"/>
  <c r="Y233" i="1" s="1"/>
  <c r="W234" i="1"/>
  <c r="Y234" i="1" s="1"/>
  <c r="W235" i="1"/>
  <c r="Y235" i="1" s="1"/>
  <c r="W236" i="1"/>
  <c r="W237" i="1"/>
  <c r="Y237" i="1" s="1"/>
  <c r="W238" i="1"/>
  <c r="Y238" i="1" s="1"/>
  <c r="W239" i="1"/>
  <c r="Y239" i="1" s="1"/>
  <c r="W240" i="1"/>
  <c r="W241" i="1"/>
  <c r="Y241" i="1" s="1"/>
  <c r="W242" i="1"/>
  <c r="Y242" i="1" s="1"/>
  <c r="W243" i="1"/>
  <c r="Y243" i="1" s="1"/>
  <c r="W244" i="1"/>
  <c r="W245" i="1"/>
  <c r="Y245" i="1" s="1"/>
  <c r="W246" i="1"/>
  <c r="Y246" i="1" s="1"/>
  <c r="W247" i="1"/>
  <c r="Y247" i="1" s="1"/>
  <c r="W248" i="1"/>
  <c r="W249" i="1"/>
  <c r="Y249" i="1" s="1"/>
  <c r="W250" i="1"/>
  <c r="Y250" i="1" s="1"/>
  <c r="W251" i="1"/>
  <c r="Y251" i="1" s="1"/>
  <c r="W252" i="1"/>
  <c r="W253" i="1"/>
  <c r="Y253" i="1" s="1"/>
  <c r="W254" i="1"/>
  <c r="Y254" i="1" s="1"/>
  <c r="W255" i="1"/>
  <c r="Y255" i="1" s="1"/>
  <c r="W256" i="1"/>
  <c r="W257" i="1"/>
  <c r="Y257" i="1" s="1"/>
  <c r="W258" i="1"/>
  <c r="Y258" i="1" s="1"/>
  <c r="W259" i="1"/>
  <c r="Y259" i="1" s="1"/>
  <c r="W260" i="1"/>
  <c r="W261" i="1"/>
  <c r="Y261" i="1" s="1"/>
  <c r="W262" i="1"/>
  <c r="Y262" i="1" s="1"/>
  <c r="W263" i="1"/>
  <c r="Y263" i="1" s="1"/>
  <c r="W264" i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W273" i="1"/>
  <c r="Y273" i="1" s="1"/>
  <c r="W274" i="1"/>
  <c r="Y274" i="1" s="1"/>
  <c r="W275" i="1"/>
  <c r="Y275" i="1" s="1"/>
  <c r="W276" i="1"/>
  <c r="W277" i="1"/>
  <c r="Y277" i="1" s="1"/>
  <c r="W278" i="1"/>
  <c r="Y278" i="1" s="1"/>
  <c r="W279" i="1"/>
  <c r="Y279" i="1" s="1"/>
  <c r="W280" i="1"/>
  <c r="W281" i="1"/>
  <c r="Y281" i="1" s="1"/>
  <c r="W282" i="1"/>
  <c r="Y282" i="1" s="1"/>
  <c r="W283" i="1"/>
  <c r="Y283" i="1" s="1"/>
  <c r="W284" i="1"/>
  <c r="W285" i="1"/>
  <c r="Y285" i="1" s="1"/>
  <c r="W286" i="1"/>
  <c r="Y286" i="1" s="1"/>
  <c r="W287" i="1"/>
  <c r="Y287" i="1" s="1"/>
  <c r="W288" i="1"/>
  <c r="W289" i="1"/>
  <c r="Y289" i="1" s="1"/>
  <c r="W290" i="1"/>
  <c r="Y290" i="1" s="1"/>
  <c r="W291" i="1"/>
  <c r="Y291" i="1" s="1"/>
  <c r="W292" i="1"/>
  <c r="W293" i="1"/>
  <c r="Y293" i="1" s="1"/>
  <c r="W294" i="1"/>
  <c r="Y294" i="1" s="1"/>
  <c r="W295" i="1"/>
  <c r="Y295" i="1" s="1"/>
  <c r="W296" i="1"/>
  <c r="W297" i="1"/>
  <c r="Y297" i="1" s="1"/>
  <c r="W298" i="1"/>
  <c r="Y298" i="1" s="1"/>
  <c r="W299" i="1"/>
  <c r="Y299" i="1" s="1"/>
  <c r="W300" i="1"/>
  <c r="W301" i="1"/>
  <c r="Y301" i="1" s="1"/>
  <c r="W302" i="1"/>
  <c r="Y302" i="1" s="1"/>
  <c r="W303" i="1"/>
  <c r="Y303" i="1" s="1"/>
  <c r="W304" i="1"/>
  <c r="W305" i="1"/>
  <c r="Y305" i="1" s="1"/>
  <c r="W306" i="1"/>
  <c r="Y306" i="1" s="1"/>
  <c r="W307" i="1"/>
  <c r="Y307" i="1" s="1"/>
  <c r="W308" i="1"/>
  <c r="W309" i="1"/>
  <c r="Y309" i="1" s="1"/>
  <c r="W310" i="1"/>
  <c r="Y310" i="1" s="1"/>
  <c r="W311" i="1"/>
  <c r="Y311" i="1" s="1"/>
  <c r="W312" i="1"/>
  <c r="W313" i="1"/>
  <c r="Y313" i="1" s="1"/>
  <c r="W314" i="1"/>
  <c r="Y314" i="1" s="1"/>
  <c r="W315" i="1"/>
  <c r="Y315" i="1" s="1"/>
  <c r="W316" i="1"/>
  <c r="W317" i="1"/>
  <c r="Y317" i="1" s="1"/>
  <c r="W318" i="1"/>
  <c r="Y318" i="1" s="1"/>
  <c r="W319" i="1"/>
  <c r="Y319" i="1" s="1"/>
  <c r="W320" i="1"/>
  <c r="W321" i="1"/>
  <c r="Y321" i="1" s="1"/>
  <c r="W322" i="1"/>
  <c r="Y322" i="1" s="1"/>
  <c r="W323" i="1"/>
  <c r="Y323" i="1" s="1"/>
  <c r="W324" i="1"/>
  <c r="W325" i="1"/>
  <c r="Y325" i="1" s="1"/>
  <c r="W326" i="1"/>
  <c r="Y326" i="1" s="1"/>
  <c r="W327" i="1"/>
  <c r="Y327" i="1" s="1"/>
  <c r="W328" i="1"/>
  <c r="W329" i="1"/>
  <c r="Y329" i="1" s="1"/>
  <c r="W330" i="1"/>
  <c r="Y330" i="1" s="1"/>
  <c r="W331" i="1"/>
  <c r="Y331" i="1" s="1"/>
  <c r="W332" i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W341" i="1"/>
  <c r="Y341" i="1" s="1"/>
  <c r="W342" i="1"/>
  <c r="Y342" i="1" s="1"/>
  <c r="W343" i="1"/>
  <c r="Y343" i="1" s="1"/>
  <c r="W344" i="1"/>
  <c r="W345" i="1"/>
  <c r="Y345" i="1" s="1"/>
  <c r="W346" i="1"/>
  <c r="Y346" i="1" s="1"/>
  <c r="W347" i="1"/>
  <c r="Y347" i="1" s="1"/>
  <c r="W348" i="1"/>
  <c r="W349" i="1"/>
  <c r="Y349" i="1" s="1"/>
  <c r="W350" i="1"/>
  <c r="W351" i="1"/>
  <c r="Y351" i="1" s="1"/>
  <c r="W352" i="1"/>
  <c r="W353" i="1"/>
  <c r="Y353" i="1" s="1"/>
  <c r="W354" i="1"/>
  <c r="Y354" i="1" s="1"/>
  <c r="W355" i="1"/>
  <c r="Y355" i="1" s="1"/>
  <c r="W356" i="1"/>
  <c r="W357" i="1"/>
  <c r="Y357" i="1" s="1"/>
  <c r="W358" i="1"/>
  <c r="Y358" i="1" s="1"/>
  <c r="W359" i="1"/>
  <c r="Y359" i="1" s="1"/>
  <c r="W360" i="1"/>
  <c r="W361" i="1"/>
  <c r="Y361" i="1" s="1"/>
  <c r="W362" i="1"/>
  <c r="Y362" i="1" s="1"/>
  <c r="W363" i="1"/>
  <c r="Y363" i="1" s="1"/>
  <c r="W364" i="1"/>
  <c r="W365" i="1"/>
  <c r="Y365" i="1" s="1"/>
  <c r="W366" i="1"/>
  <c r="Y366" i="1" s="1"/>
  <c r="W367" i="1"/>
  <c r="Y367" i="1" s="1"/>
  <c r="W368" i="1"/>
  <c r="W369" i="1"/>
  <c r="Y369" i="1" s="1"/>
  <c r="W370" i="1"/>
  <c r="Y370" i="1" s="1"/>
  <c r="W371" i="1"/>
  <c r="Y371" i="1" s="1"/>
  <c r="W372" i="1"/>
  <c r="W373" i="1"/>
  <c r="Y373" i="1" s="1"/>
  <c r="W374" i="1"/>
  <c r="Y374" i="1" s="1"/>
  <c r="W375" i="1"/>
  <c r="W376" i="1"/>
  <c r="W377" i="1"/>
  <c r="Y377" i="1" s="1"/>
  <c r="W378" i="1"/>
  <c r="Y378" i="1" s="1"/>
  <c r="W379" i="1"/>
  <c r="Y379" i="1" s="1"/>
  <c r="W380" i="1"/>
  <c r="W381" i="1"/>
  <c r="Y381" i="1" s="1"/>
  <c r="W382" i="1"/>
  <c r="Y382" i="1" s="1"/>
  <c r="W383" i="1"/>
  <c r="Y383" i="1" s="1"/>
  <c r="W384" i="1"/>
  <c r="W385" i="1"/>
  <c r="Y385" i="1" s="1"/>
  <c r="W386" i="1"/>
  <c r="Y386" i="1" s="1"/>
  <c r="W387" i="1"/>
  <c r="Y387" i="1" s="1"/>
  <c r="W388" i="1"/>
  <c r="W389" i="1"/>
  <c r="Y389" i="1" s="1"/>
  <c r="W390" i="1"/>
  <c r="Y390" i="1" s="1"/>
  <c r="W391" i="1"/>
  <c r="Y391" i="1" s="1"/>
  <c r="W392" i="1"/>
  <c r="W393" i="1"/>
  <c r="Y393" i="1" s="1"/>
  <c r="W394" i="1"/>
  <c r="Y394" i="1" s="1"/>
  <c r="W395" i="1"/>
  <c r="Y395" i="1" s="1"/>
  <c r="W396" i="1"/>
  <c r="W397" i="1"/>
  <c r="Y397" i="1" s="1"/>
  <c r="W398" i="1"/>
  <c r="Y398" i="1" s="1"/>
  <c r="W399" i="1"/>
  <c r="Y399" i="1" s="1"/>
  <c r="W400" i="1"/>
  <c r="W401" i="1"/>
  <c r="Y401" i="1" s="1"/>
  <c r="W402" i="1"/>
  <c r="Y402" i="1" s="1"/>
  <c r="W403" i="1"/>
  <c r="Y403" i="1" s="1"/>
  <c r="W404" i="1"/>
  <c r="W405" i="1"/>
  <c r="Y405" i="1" s="1"/>
  <c r="W406" i="1"/>
  <c r="Y406" i="1" s="1"/>
  <c r="W407" i="1"/>
  <c r="Y407" i="1" s="1"/>
  <c r="W408" i="1"/>
  <c r="W409" i="1"/>
  <c r="Y409" i="1" s="1"/>
  <c r="W410" i="1"/>
  <c r="Y410" i="1" s="1"/>
  <c r="W411" i="1"/>
  <c r="Y411" i="1" s="1"/>
  <c r="W412" i="1"/>
  <c r="W413" i="1"/>
  <c r="Y413" i="1" s="1"/>
  <c r="W414" i="1"/>
  <c r="Y414" i="1" s="1"/>
  <c r="W415" i="1"/>
  <c r="Y415" i="1" s="1"/>
  <c r="W416" i="1"/>
  <c r="W417" i="1"/>
  <c r="Y417" i="1" s="1"/>
  <c r="W418" i="1"/>
  <c r="Y418" i="1" s="1"/>
  <c r="W419" i="1"/>
  <c r="Y419" i="1" s="1"/>
  <c r="W420" i="1"/>
  <c r="W421" i="1"/>
  <c r="Y421" i="1" s="1"/>
  <c r="W422" i="1"/>
  <c r="Y422" i="1" s="1"/>
  <c r="W423" i="1"/>
  <c r="Y423" i="1" s="1"/>
  <c r="W424" i="1"/>
  <c r="W425" i="1"/>
  <c r="Y425" i="1" s="1"/>
  <c r="W426" i="1"/>
  <c r="Y426" i="1" s="1"/>
  <c r="W427" i="1"/>
  <c r="Y427" i="1" s="1"/>
  <c r="W428" i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Y435" i="1" s="1"/>
  <c r="W436" i="1"/>
  <c r="W437" i="1"/>
  <c r="Y437" i="1" s="1"/>
  <c r="W438" i="1"/>
  <c r="Y438" i="1" s="1"/>
  <c r="W439" i="1"/>
  <c r="Y439" i="1" s="1"/>
  <c r="W440" i="1"/>
  <c r="W441" i="1"/>
  <c r="Y441" i="1" s="1"/>
  <c r="W442" i="1"/>
  <c r="Y442" i="1" s="1"/>
  <c r="W443" i="1"/>
  <c r="Y443" i="1" s="1"/>
  <c r="W444" i="1"/>
  <c r="W445" i="1"/>
  <c r="Y445" i="1" s="1"/>
  <c r="W446" i="1"/>
  <c r="W447" i="1"/>
  <c r="Y447" i="1" s="1"/>
  <c r="W448" i="1"/>
  <c r="W449" i="1"/>
  <c r="Y449" i="1" s="1"/>
  <c r="W450" i="1"/>
  <c r="Y450" i="1" s="1"/>
  <c r="W451" i="1"/>
  <c r="Y451" i="1" s="1"/>
  <c r="W452" i="1"/>
  <c r="W453" i="1"/>
  <c r="Y453" i="1" s="1"/>
  <c r="W454" i="1"/>
  <c r="Y454" i="1" s="1"/>
  <c r="W455" i="1"/>
  <c r="Y455" i="1" s="1"/>
  <c r="W456" i="1"/>
  <c r="W457" i="1"/>
  <c r="Y457" i="1" s="1"/>
  <c r="W458" i="1"/>
  <c r="Y458" i="1" s="1"/>
  <c r="W459" i="1"/>
  <c r="W460" i="1"/>
  <c r="W461" i="1"/>
  <c r="Y461" i="1" s="1"/>
  <c r="W462" i="1"/>
  <c r="Y462" i="1" s="1"/>
  <c r="W463" i="1"/>
  <c r="Y463" i="1" s="1"/>
  <c r="W464" i="1"/>
  <c r="W465" i="1"/>
  <c r="Y465" i="1" s="1"/>
  <c r="W466" i="1"/>
  <c r="Y466" i="1" s="1"/>
  <c r="W467" i="1"/>
  <c r="Y467" i="1" s="1"/>
  <c r="W468" i="1"/>
  <c r="W469" i="1"/>
  <c r="Y469" i="1" s="1"/>
  <c r="W470" i="1"/>
  <c r="Y470" i="1" s="1"/>
  <c r="W471" i="1"/>
  <c r="Y471" i="1" s="1"/>
  <c r="W472" i="1"/>
  <c r="W473" i="1"/>
  <c r="Y473" i="1" s="1"/>
  <c r="W474" i="1"/>
  <c r="Y474" i="1" s="1"/>
  <c r="W475" i="1"/>
  <c r="Y475" i="1" s="1"/>
  <c r="W476" i="1"/>
  <c r="W477" i="1"/>
  <c r="Y477" i="1" s="1"/>
  <c r="W478" i="1"/>
  <c r="W479" i="1"/>
  <c r="Y479" i="1" s="1"/>
  <c r="W480" i="1"/>
  <c r="W481" i="1"/>
  <c r="Y481" i="1" s="1"/>
  <c r="W482" i="1"/>
  <c r="Y482" i="1" s="1"/>
  <c r="W483" i="1"/>
  <c r="Y483" i="1" s="1"/>
  <c r="W484" i="1"/>
  <c r="W485" i="1"/>
  <c r="Y485" i="1" s="1"/>
  <c r="W486" i="1"/>
  <c r="Y486" i="1" s="1"/>
  <c r="W487" i="1"/>
  <c r="Y487" i="1" s="1"/>
  <c r="W488" i="1"/>
  <c r="W489" i="1"/>
  <c r="Y489" i="1" s="1"/>
  <c r="W490" i="1"/>
  <c r="Y490" i="1" s="1"/>
  <c r="W491" i="1"/>
  <c r="Y491" i="1" s="1"/>
  <c r="W492" i="1"/>
  <c r="W493" i="1"/>
  <c r="Y493" i="1" s="1"/>
  <c r="W494" i="1"/>
  <c r="Y494" i="1" s="1"/>
  <c r="W495" i="1"/>
  <c r="Y495" i="1" s="1"/>
  <c r="W496" i="1"/>
  <c r="W497" i="1"/>
  <c r="Y497" i="1" s="1"/>
  <c r="W498" i="1"/>
  <c r="Y498" i="1" s="1"/>
  <c r="W499" i="1"/>
  <c r="Y499" i="1" s="1"/>
  <c r="W500" i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Y507" i="1" s="1"/>
  <c r="W508" i="1"/>
  <c r="W509" i="1"/>
  <c r="Y509" i="1" s="1"/>
  <c r="W510" i="1"/>
  <c r="Y510" i="1" s="1"/>
  <c r="W511" i="1"/>
  <c r="Y511" i="1" s="1"/>
  <c r="W512" i="1"/>
  <c r="W513" i="1"/>
  <c r="Y513" i="1" s="1"/>
  <c r="W514" i="1"/>
  <c r="Y514" i="1" s="1"/>
  <c r="W515" i="1"/>
  <c r="Y515" i="1" s="1"/>
  <c r="W516" i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Y523" i="1" s="1"/>
  <c r="W524" i="1"/>
  <c r="W525" i="1"/>
  <c r="Y525" i="1" s="1"/>
  <c r="W526" i="1"/>
  <c r="Y526" i="1" s="1"/>
  <c r="W527" i="1"/>
  <c r="Y527" i="1" s="1"/>
  <c r="W528" i="1"/>
  <c r="W529" i="1"/>
  <c r="Y529" i="1" s="1"/>
  <c r="W530" i="1"/>
  <c r="Y530" i="1" s="1"/>
  <c r="W531" i="1"/>
  <c r="Y531" i="1" s="1"/>
  <c r="W532" i="1"/>
  <c r="W533" i="1"/>
  <c r="Y533" i="1" s="1"/>
  <c r="W534" i="1"/>
  <c r="Y534" i="1" s="1"/>
  <c r="W535" i="1"/>
  <c r="Y535" i="1" s="1"/>
  <c r="W536" i="1"/>
  <c r="W537" i="1"/>
  <c r="Y537" i="1" s="1"/>
  <c r="W538" i="1"/>
  <c r="Y538" i="1" s="1"/>
  <c r="W539" i="1"/>
  <c r="Y539" i="1" s="1"/>
  <c r="W540" i="1"/>
  <c r="W541" i="1"/>
  <c r="Y541" i="1" s="1"/>
  <c r="W542" i="1"/>
  <c r="Y542" i="1" s="1"/>
  <c r="W543" i="1"/>
  <c r="Y543" i="1" s="1"/>
  <c r="W544" i="1"/>
  <c r="W545" i="1"/>
  <c r="Y545" i="1" s="1"/>
  <c r="W546" i="1"/>
  <c r="Y546" i="1" s="1"/>
  <c r="W547" i="1"/>
  <c r="Y547" i="1" s="1"/>
  <c r="W548" i="1"/>
  <c r="W549" i="1"/>
  <c r="Y549" i="1" s="1"/>
  <c r="W550" i="1"/>
  <c r="Y550" i="1" s="1"/>
  <c r="W551" i="1"/>
  <c r="Y551" i="1" s="1"/>
  <c r="W552" i="1"/>
  <c r="W553" i="1"/>
  <c r="Y553" i="1" s="1"/>
  <c r="W554" i="1"/>
  <c r="Y554" i="1" s="1"/>
  <c r="W555" i="1"/>
  <c r="Y555" i="1" s="1"/>
  <c r="W556" i="1"/>
  <c r="W557" i="1"/>
  <c r="Y557" i="1" s="1"/>
  <c r="W558" i="1"/>
  <c r="Y558" i="1" s="1"/>
  <c r="W559" i="1"/>
  <c r="Y559" i="1" s="1"/>
  <c r="W560" i="1"/>
  <c r="W561" i="1"/>
  <c r="Y561" i="1" s="1"/>
  <c r="W562" i="1"/>
  <c r="Y562" i="1" s="1"/>
  <c r="W563" i="1"/>
  <c r="Y563" i="1" s="1"/>
  <c r="W564" i="1"/>
  <c r="W565" i="1"/>
  <c r="Y565" i="1" s="1"/>
  <c r="W566" i="1"/>
  <c r="Y566" i="1" s="1"/>
  <c r="W567" i="1"/>
  <c r="Y567" i="1" s="1"/>
  <c r="W568" i="1"/>
  <c r="W569" i="1"/>
  <c r="Y569" i="1" s="1"/>
  <c r="W570" i="1"/>
  <c r="Y570" i="1" s="1"/>
  <c r="W571" i="1"/>
  <c r="Y571" i="1" s="1"/>
  <c r="W572" i="1"/>
  <c r="W573" i="1"/>
  <c r="Y573" i="1" s="1"/>
  <c r="W574" i="1"/>
  <c r="Y574" i="1" s="1"/>
  <c r="W575" i="1"/>
  <c r="Y575" i="1" s="1"/>
  <c r="W576" i="1"/>
  <c r="W577" i="1"/>
  <c r="Y577" i="1" s="1"/>
  <c r="W578" i="1"/>
  <c r="Y578" i="1" s="1"/>
  <c r="W579" i="1"/>
  <c r="Y579" i="1" s="1"/>
  <c r="W580" i="1"/>
  <c r="W581" i="1"/>
  <c r="Y581" i="1" s="1"/>
  <c r="W582" i="1"/>
  <c r="Y582" i="1" s="1"/>
  <c r="W583" i="1"/>
  <c r="Y583" i="1" s="1"/>
  <c r="W584" i="1"/>
  <c r="W585" i="1"/>
  <c r="Y585" i="1" s="1"/>
  <c r="W586" i="1"/>
  <c r="Y586" i="1" s="1"/>
  <c r="W587" i="1"/>
  <c r="Y587" i="1" s="1"/>
  <c r="W588" i="1"/>
  <c r="W589" i="1"/>
  <c r="W590" i="1"/>
  <c r="Y590" i="1" s="1"/>
  <c r="W591" i="1"/>
  <c r="Y591" i="1" s="1"/>
  <c r="W592" i="1"/>
  <c r="W593" i="1"/>
  <c r="Y593" i="1" s="1"/>
  <c r="W594" i="1"/>
  <c r="Y594" i="1" s="1"/>
  <c r="W595" i="1"/>
  <c r="Y595" i="1" s="1"/>
  <c r="W596" i="1"/>
  <c r="W597" i="1"/>
  <c r="Y597" i="1" s="1"/>
  <c r="W598" i="1"/>
  <c r="Y598" i="1" s="1"/>
  <c r="W599" i="1"/>
  <c r="Y599" i="1" s="1"/>
  <c r="W600" i="1"/>
  <c r="W601" i="1"/>
  <c r="Y601" i="1" s="1"/>
  <c r="W602" i="1"/>
  <c r="Y602" i="1" s="1"/>
  <c r="W603" i="1"/>
  <c r="Y603" i="1" s="1"/>
  <c r="W604" i="1"/>
  <c r="W605" i="1"/>
  <c r="Y605" i="1" s="1"/>
  <c r="W606" i="1"/>
  <c r="Y606" i="1" s="1"/>
  <c r="W607" i="1"/>
  <c r="Y607" i="1" s="1"/>
  <c r="W608" i="1"/>
  <c r="W609" i="1"/>
  <c r="Y609" i="1" s="1"/>
  <c r="W610" i="1"/>
  <c r="Y610" i="1" s="1"/>
  <c r="W611" i="1"/>
  <c r="Y611" i="1" s="1"/>
  <c r="W612" i="1"/>
  <c r="W613" i="1"/>
  <c r="Y613" i="1" s="1"/>
  <c r="W614" i="1"/>
  <c r="Y614" i="1" s="1"/>
  <c r="W615" i="1"/>
  <c r="Y615" i="1" s="1"/>
  <c r="W616" i="1"/>
  <c r="W617" i="1"/>
  <c r="Y617" i="1" s="1"/>
  <c r="W618" i="1"/>
  <c r="Y618" i="1" s="1"/>
  <c r="W619" i="1"/>
  <c r="Y619" i="1" s="1"/>
  <c r="W620" i="1"/>
  <c r="W621" i="1"/>
  <c r="Y621" i="1" s="1"/>
  <c r="W622" i="1"/>
  <c r="Y622" i="1" s="1"/>
  <c r="W623" i="1"/>
  <c r="Y623" i="1" s="1"/>
  <c r="W624" i="1"/>
  <c r="W625" i="1"/>
  <c r="Y625" i="1" s="1"/>
  <c r="W626" i="1"/>
  <c r="Y626" i="1" s="1"/>
  <c r="W627" i="1"/>
  <c r="Y627" i="1" s="1"/>
  <c r="W628" i="1"/>
  <c r="W629" i="1"/>
  <c r="Y629" i="1" s="1"/>
  <c r="W630" i="1"/>
  <c r="Y630" i="1" s="1"/>
  <c r="W631" i="1"/>
  <c r="Y631" i="1" s="1"/>
  <c r="W632" i="1"/>
  <c r="W633" i="1"/>
  <c r="Y633" i="1" s="1"/>
  <c r="W634" i="1"/>
  <c r="Y634" i="1" s="1"/>
  <c r="W635" i="1"/>
  <c r="Y635" i="1" s="1"/>
  <c r="W636" i="1"/>
  <c r="W637" i="1"/>
  <c r="Y637" i="1" s="1"/>
  <c r="W638" i="1"/>
  <c r="Y638" i="1" s="1"/>
  <c r="W639" i="1"/>
  <c r="Y639" i="1" s="1"/>
  <c r="W640" i="1"/>
  <c r="W641" i="1"/>
  <c r="Y641" i="1" s="1"/>
  <c r="W642" i="1"/>
  <c r="Y642" i="1" s="1"/>
  <c r="W643" i="1"/>
  <c r="Y643" i="1" s="1"/>
  <c r="W644" i="1"/>
  <c r="W645" i="1"/>
  <c r="Y645" i="1" s="1"/>
  <c r="W646" i="1"/>
  <c r="Y646" i="1" s="1"/>
  <c r="W647" i="1"/>
  <c r="Y647" i="1" s="1"/>
  <c r="W648" i="1"/>
  <c r="W649" i="1"/>
  <c r="Y649" i="1" s="1"/>
  <c r="W650" i="1"/>
  <c r="Y650" i="1" s="1"/>
  <c r="W651" i="1"/>
  <c r="Y651" i="1" s="1"/>
  <c r="W652" i="1"/>
  <c r="W653" i="1"/>
  <c r="Y653" i="1" s="1"/>
  <c r="W654" i="1"/>
  <c r="Y654" i="1" s="1"/>
  <c r="W655" i="1"/>
  <c r="Y655" i="1" s="1"/>
  <c r="W656" i="1"/>
  <c r="W657" i="1"/>
  <c r="Y657" i="1" s="1"/>
  <c r="W658" i="1"/>
  <c r="Y658" i="1" s="1"/>
  <c r="W659" i="1"/>
  <c r="Y659" i="1" s="1"/>
  <c r="W660" i="1"/>
  <c r="W661" i="1"/>
  <c r="Y661" i="1" s="1"/>
  <c r="W662" i="1"/>
  <c r="Y662" i="1" s="1"/>
  <c r="W663" i="1"/>
  <c r="Y663" i="1" s="1"/>
  <c r="W664" i="1"/>
  <c r="W665" i="1"/>
  <c r="Y665" i="1" s="1"/>
  <c r="W666" i="1"/>
  <c r="Y666" i="1" s="1"/>
  <c r="W667" i="1"/>
  <c r="Y667" i="1" s="1"/>
  <c r="W668" i="1"/>
  <c r="W669" i="1"/>
  <c r="Y669" i="1" s="1"/>
  <c r="W670" i="1"/>
  <c r="Y670" i="1" s="1"/>
  <c r="W671" i="1"/>
  <c r="Y671" i="1" s="1"/>
  <c r="W672" i="1"/>
  <c r="W673" i="1"/>
  <c r="Y673" i="1" s="1"/>
  <c r="W674" i="1"/>
  <c r="Y674" i="1" s="1"/>
  <c r="W675" i="1"/>
  <c r="Y675" i="1" s="1"/>
  <c r="W676" i="1"/>
  <c r="W677" i="1"/>
  <c r="Y677" i="1" s="1"/>
  <c r="W678" i="1"/>
  <c r="Y678" i="1" s="1"/>
  <c r="W679" i="1"/>
  <c r="Y679" i="1" s="1"/>
  <c r="W680" i="1"/>
  <c r="W681" i="1"/>
  <c r="Y681" i="1" s="1"/>
  <c r="W682" i="1"/>
  <c r="Y682" i="1" s="1"/>
  <c r="W683" i="1"/>
  <c r="Y683" i="1" s="1"/>
  <c r="W684" i="1"/>
  <c r="W685" i="1"/>
  <c r="Y685" i="1" s="1"/>
  <c r="W686" i="1"/>
  <c r="Y686" i="1" s="1"/>
  <c r="W687" i="1"/>
  <c r="Y687" i="1" s="1"/>
  <c r="W688" i="1"/>
  <c r="W689" i="1"/>
  <c r="Y689" i="1" s="1"/>
  <c r="W690" i="1"/>
  <c r="Y690" i="1" s="1"/>
  <c r="W691" i="1"/>
  <c r="Y691" i="1" s="1"/>
  <c r="W692" i="1"/>
  <c r="W693" i="1"/>
  <c r="Y693" i="1" s="1"/>
  <c r="W694" i="1"/>
  <c r="Y694" i="1" s="1"/>
  <c r="W695" i="1"/>
  <c r="Y695" i="1" s="1"/>
  <c r="W696" i="1"/>
  <c r="W697" i="1"/>
  <c r="Y697" i="1" s="1"/>
  <c r="W698" i="1"/>
  <c r="Y698" i="1" s="1"/>
  <c r="W699" i="1"/>
  <c r="Y699" i="1" s="1"/>
  <c r="W700" i="1"/>
  <c r="W701" i="1"/>
  <c r="W702" i="1"/>
  <c r="Y702" i="1" s="1"/>
  <c r="W703" i="1"/>
  <c r="Y703" i="1" s="1"/>
  <c r="W704" i="1"/>
  <c r="W705" i="1"/>
  <c r="Y705" i="1" s="1"/>
  <c r="W706" i="1"/>
  <c r="Y706" i="1" s="1"/>
  <c r="W707" i="1"/>
  <c r="Y707" i="1" s="1"/>
  <c r="W708" i="1"/>
  <c r="W709" i="1"/>
  <c r="Y709" i="1" s="1"/>
  <c r="W710" i="1"/>
  <c r="Y710" i="1" s="1"/>
  <c r="W711" i="1"/>
  <c r="Y711" i="1" s="1"/>
  <c r="W712" i="1"/>
  <c r="W713" i="1"/>
  <c r="Y713" i="1" s="1"/>
  <c r="W714" i="1"/>
  <c r="Y714" i="1" s="1"/>
  <c r="W715" i="1"/>
  <c r="Y715" i="1" s="1"/>
  <c r="W716" i="1"/>
  <c r="W717" i="1"/>
  <c r="Y717" i="1" s="1"/>
  <c r="W718" i="1"/>
  <c r="Y718" i="1" s="1"/>
  <c r="W719" i="1"/>
  <c r="Y719" i="1" s="1"/>
  <c r="W720" i="1"/>
  <c r="W721" i="1"/>
  <c r="Y721" i="1" s="1"/>
  <c r="W722" i="1"/>
  <c r="Y722" i="1" s="1"/>
  <c r="W723" i="1"/>
  <c r="Y723" i="1" s="1"/>
  <c r="W724" i="1"/>
  <c r="W725" i="1"/>
  <c r="Y725" i="1" s="1"/>
  <c r="W726" i="1"/>
  <c r="Y726" i="1" s="1"/>
  <c r="W727" i="1"/>
  <c r="Y727" i="1" s="1"/>
  <c r="W728" i="1"/>
  <c r="W729" i="1"/>
  <c r="Y729" i="1" s="1"/>
  <c r="W730" i="1"/>
  <c r="Y730" i="1" s="1"/>
  <c r="W731" i="1"/>
  <c r="Y731" i="1" s="1"/>
  <c r="W732" i="1"/>
  <c r="W733" i="1"/>
  <c r="Y733" i="1" s="1"/>
  <c r="W734" i="1"/>
  <c r="Y734" i="1" s="1"/>
  <c r="W735" i="1"/>
  <c r="Y735" i="1" s="1"/>
  <c r="W736" i="1"/>
  <c r="W737" i="1"/>
  <c r="Y737" i="1" s="1"/>
  <c r="W738" i="1"/>
  <c r="Y738" i="1" s="1"/>
  <c r="W739" i="1"/>
  <c r="Y739" i="1" s="1"/>
  <c r="W740" i="1"/>
  <c r="W741" i="1"/>
  <c r="Y741" i="1" s="1"/>
  <c r="W742" i="1"/>
  <c r="Y742" i="1" s="1"/>
  <c r="W743" i="1"/>
  <c r="Y743" i="1" s="1"/>
  <c r="W744" i="1"/>
  <c r="W745" i="1"/>
  <c r="Y745" i="1" s="1"/>
  <c r="W746" i="1"/>
  <c r="Y746" i="1" s="1"/>
  <c r="W747" i="1"/>
  <c r="Y747" i="1" s="1"/>
  <c r="W748" i="1"/>
  <c r="W749" i="1"/>
  <c r="Y749" i="1" s="1"/>
  <c r="W750" i="1"/>
  <c r="Y750" i="1" s="1"/>
  <c r="W751" i="1"/>
  <c r="Y751" i="1" s="1"/>
  <c r="W752" i="1"/>
  <c r="W753" i="1"/>
  <c r="Y753" i="1" s="1"/>
  <c r="W754" i="1"/>
  <c r="Y754" i="1" s="1"/>
  <c r="W755" i="1"/>
  <c r="Y755" i="1" s="1"/>
  <c r="W756" i="1"/>
  <c r="W757" i="1"/>
  <c r="Y757" i="1" s="1"/>
  <c r="W758" i="1"/>
  <c r="Y758" i="1" s="1"/>
  <c r="W759" i="1"/>
  <c r="Y759" i="1" s="1"/>
  <c r="W760" i="1"/>
  <c r="W761" i="1"/>
  <c r="W762" i="1"/>
  <c r="Y762" i="1" s="1"/>
  <c r="W763" i="1"/>
  <c r="Y763" i="1" s="1"/>
  <c r="W764" i="1"/>
  <c r="W765" i="1"/>
  <c r="Y765" i="1" s="1"/>
  <c r="W766" i="1"/>
  <c r="Y766" i="1" s="1"/>
  <c r="W767" i="1"/>
  <c r="Y767" i="1" s="1"/>
  <c r="W768" i="1"/>
  <c r="W769" i="1"/>
  <c r="Y769" i="1" s="1"/>
  <c r="W770" i="1"/>
  <c r="Y770" i="1" s="1"/>
  <c r="W771" i="1"/>
  <c r="Y771" i="1" s="1"/>
  <c r="W772" i="1"/>
  <c r="W773" i="1"/>
  <c r="Y773" i="1" s="1"/>
  <c r="W774" i="1"/>
  <c r="Y774" i="1" s="1"/>
  <c r="W775" i="1"/>
  <c r="Y775" i="1" s="1"/>
  <c r="W776" i="1"/>
  <c r="W777" i="1"/>
  <c r="Y777" i="1" s="1"/>
  <c r="W778" i="1"/>
  <c r="Y778" i="1" s="1"/>
  <c r="W779" i="1"/>
  <c r="Y779" i="1" s="1"/>
  <c r="W780" i="1"/>
  <c r="W781" i="1"/>
  <c r="Y781" i="1" s="1"/>
  <c r="W782" i="1"/>
  <c r="Y782" i="1" s="1"/>
  <c r="W783" i="1"/>
  <c r="Y783" i="1" s="1"/>
  <c r="W784" i="1"/>
  <c r="W785" i="1"/>
  <c r="Y785" i="1" s="1"/>
  <c r="W786" i="1"/>
  <c r="Y786" i="1" s="1"/>
  <c r="W787" i="1"/>
  <c r="Y787" i="1" s="1"/>
  <c r="W788" i="1"/>
  <c r="W789" i="1"/>
  <c r="W790" i="1"/>
  <c r="Y790" i="1" s="1"/>
  <c r="W791" i="1"/>
  <c r="Y791" i="1" s="1"/>
  <c r="W792" i="1"/>
  <c r="W793" i="1"/>
  <c r="Y793" i="1" s="1"/>
  <c r="W794" i="1"/>
  <c r="Y794" i="1" s="1"/>
  <c r="W795" i="1"/>
  <c r="Y795" i="1" s="1"/>
  <c r="W796" i="1"/>
  <c r="W797" i="1"/>
  <c r="Y797" i="1" s="1"/>
  <c r="W798" i="1"/>
  <c r="Y798" i="1" s="1"/>
  <c r="W799" i="1"/>
  <c r="Y799" i="1" s="1"/>
  <c r="W800" i="1"/>
  <c r="W801" i="1"/>
  <c r="Y801" i="1" s="1"/>
  <c r="W802" i="1"/>
  <c r="Y802" i="1" s="1"/>
  <c r="W803" i="1"/>
  <c r="Y803" i="1" s="1"/>
  <c r="W804" i="1"/>
  <c r="W805" i="1"/>
  <c r="Y805" i="1" s="1"/>
  <c r="W806" i="1"/>
  <c r="Y806" i="1" s="1"/>
  <c r="W807" i="1"/>
  <c r="Y807" i="1" s="1"/>
  <c r="W808" i="1"/>
  <c r="W809" i="1"/>
  <c r="Y809" i="1" s="1"/>
  <c r="W810" i="1"/>
  <c r="Y810" i="1" s="1"/>
  <c r="W811" i="1"/>
  <c r="Y811" i="1" s="1"/>
  <c r="W812" i="1"/>
  <c r="W813" i="1"/>
  <c r="W814" i="1"/>
  <c r="Y814" i="1" s="1"/>
  <c r="W815" i="1"/>
  <c r="Y815" i="1" s="1"/>
  <c r="W816" i="1"/>
  <c r="W817" i="1"/>
  <c r="Y817" i="1" s="1"/>
  <c r="W818" i="1"/>
  <c r="Y818" i="1" s="1"/>
  <c r="W819" i="1"/>
  <c r="Y819" i="1" s="1"/>
  <c r="W820" i="1"/>
  <c r="W821" i="1"/>
  <c r="Y821" i="1" s="1"/>
  <c r="W822" i="1"/>
  <c r="Y822" i="1" s="1"/>
  <c r="W823" i="1"/>
  <c r="Y823" i="1" s="1"/>
  <c r="W824" i="1"/>
  <c r="W825" i="1"/>
  <c r="Y825" i="1" s="1"/>
  <c r="W826" i="1"/>
  <c r="Y826" i="1" s="1"/>
  <c r="W827" i="1"/>
  <c r="Y827" i="1" s="1"/>
  <c r="W828" i="1"/>
  <c r="W829" i="1"/>
  <c r="Y829" i="1" s="1"/>
  <c r="W830" i="1"/>
  <c r="Y830" i="1" s="1"/>
  <c r="W831" i="1"/>
  <c r="Y831" i="1" s="1"/>
  <c r="W832" i="1"/>
  <c r="W833" i="1"/>
  <c r="Y833" i="1" s="1"/>
  <c r="W834" i="1"/>
  <c r="Y834" i="1" s="1"/>
  <c r="W835" i="1"/>
  <c r="Y835" i="1" s="1"/>
  <c r="W836" i="1"/>
  <c r="W837" i="1"/>
  <c r="Y837" i="1" s="1"/>
  <c r="W838" i="1"/>
  <c r="Y838" i="1" s="1"/>
  <c r="W839" i="1"/>
  <c r="Y839" i="1" s="1"/>
  <c r="W840" i="1"/>
  <c r="W841" i="1"/>
  <c r="Y841" i="1" s="1"/>
  <c r="W842" i="1"/>
  <c r="Y842" i="1" s="1"/>
  <c r="W843" i="1"/>
  <c r="Y843" i="1" s="1"/>
  <c r="W844" i="1"/>
  <c r="W845" i="1"/>
  <c r="W846" i="1"/>
  <c r="Y846" i="1" s="1"/>
  <c r="W847" i="1"/>
  <c r="Y847" i="1" s="1"/>
  <c r="W848" i="1"/>
  <c r="W849" i="1"/>
  <c r="Y849" i="1" s="1"/>
  <c r="W850" i="1"/>
  <c r="Y850" i="1" s="1"/>
  <c r="W851" i="1"/>
  <c r="Y851" i="1" s="1"/>
  <c r="W852" i="1"/>
  <c r="W853" i="1"/>
  <c r="W854" i="1"/>
  <c r="Y854" i="1" s="1"/>
  <c r="W855" i="1"/>
  <c r="Y855" i="1" s="1"/>
  <c r="W856" i="1"/>
  <c r="W857" i="1"/>
  <c r="Y857" i="1" s="1"/>
  <c r="W858" i="1"/>
  <c r="Y858" i="1" s="1"/>
  <c r="W859" i="1"/>
  <c r="Y859" i="1" s="1"/>
  <c r="W860" i="1"/>
  <c r="W861" i="1"/>
  <c r="Y861" i="1" s="1"/>
  <c r="W862" i="1"/>
  <c r="Y862" i="1" s="1"/>
  <c r="W863" i="1"/>
  <c r="Y863" i="1" s="1"/>
  <c r="W864" i="1"/>
  <c r="W865" i="1"/>
  <c r="W866" i="1"/>
  <c r="Y866" i="1" s="1"/>
  <c r="W867" i="1"/>
  <c r="Y867" i="1" s="1"/>
  <c r="W868" i="1"/>
  <c r="W869" i="1"/>
  <c r="Y869" i="1" s="1"/>
  <c r="W870" i="1"/>
  <c r="Y870" i="1" s="1"/>
  <c r="W871" i="1"/>
  <c r="Y871" i="1" s="1"/>
  <c r="W872" i="1"/>
  <c r="W873" i="1"/>
  <c r="Y873" i="1" s="1"/>
  <c r="W874" i="1"/>
  <c r="Y874" i="1" s="1"/>
  <c r="W875" i="1"/>
  <c r="Y875" i="1" s="1"/>
  <c r="W876" i="1"/>
  <c r="W877" i="1"/>
  <c r="W878" i="1"/>
  <c r="Y878" i="1" s="1"/>
  <c r="W879" i="1"/>
  <c r="Y879" i="1" s="1"/>
  <c r="W880" i="1"/>
  <c r="W881" i="1"/>
  <c r="Y881" i="1" s="1"/>
  <c r="W882" i="1"/>
  <c r="Y882" i="1" s="1"/>
  <c r="W883" i="1"/>
  <c r="Y883" i="1" s="1"/>
  <c r="W884" i="1"/>
  <c r="W885" i="1"/>
  <c r="W886" i="1"/>
  <c r="Y886" i="1" s="1"/>
  <c r="W887" i="1"/>
  <c r="Y887" i="1" s="1"/>
  <c r="W888" i="1"/>
  <c r="W889" i="1"/>
  <c r="Y889" i="1" s="1"/>
  <c r="W890" i="1"/>
  <c r="Y890" i="1" s="1"/>
  <c r="W891" i="1"/>
  <c r="Y891" i="1" s="1"/>
  <c r="W892" i="1"/>
  <c r="W893" i="1"/>
  <c r="Y893" i="1" s="1"/>
  <c r="W894" i="1"/>
  <c r="Y894" i="1" s="1"/>
  <c r="W895" i="1"/>
  <c r="Y895" i="1" s="1"/>
  <c r="W896" i="1"/>
  <c r="W897" i="1"/>
  <c r="Y897" i="1" s="1"/>
  <c r="W898" i="1"/>
  <c r="Y898" i="1" s="1"/>
  <c r="W899" i="1"/>
  <c r="Y899" i="1" s="1"/>
  <c r="W900" i="1"/>
  <c r="W901" i="1"/>
  <c r="Y901" i="1" s="1"/>
  <c r="W902" i="1"/>
  <c r="Y902" i="1" s="1"/>
  <c r="W903" i="1"/>
  <c r="Y903" i="1" s="1"/>
  <c r="W904" i="1"/>
  <c r="W905" i="1"/>
  <c r="Y905" i="1" s="1"/>
  <c r="W906" i="1"/>
  <c r="Y906" i="1" s="1"/>
  <c r="W907" i="1"/>
  <c r="Y907" i="1" s="1"/>
  <c r="W908" i="1"/>
  <c r="W909" i="1"/>
  <c r="Y909" i="1" s="1"/>
  <c r="W910" i="1"/>
  <c r="Y910" i="1" s="1"/>
  <c r="W911" i="1"/>
  <c r="Y911" i="1" s="1"/>
  <c r="W912" i="1"/>
  <c r="W913" i="1"/>
  <c r="Y913" i="1" s="1"/>
  <c r="W914" i="1"/>
  <c r="Y914" i="1" s="1"/>
  <c r="W915" i="1"/>
  <c r="Y915" i="1" s="1"/>
  <c r="W916" i="1"/>
  <c r="W917" i="1"/>
  <c r="Y917" i="1" s="1"/>
  <c r="W918" i="1"/>
  <c r="Y918" i="1" s="1"/>
  <c r="W919" i="1"/>
  <c r="Y919" i="1" s="1"/>
  <c r="W920" i="1"/>
  <c r="W921" i="1"/>
  <c r="Y921" i="1" s="1"/>
  <c r="W922" i="1"/>
  <c r="Y922" i="1" s="1"/>
  <c r="W923" i="1"/>
  <c r="Y923" i="1" s="1"/>
  <c r="W924" i="1"/>
  <c r="W925" i="1"/>
  <c r="Y925" i="1" s="1"/>
  <c r="W926" i="1"/>
  <c r="Y926" i="1" s="1"/>
  <c r="W927" i="1"/>
  <c r="Y927" i="1" s="1"/>
  <c r="W928" i="1"/>
  <c r="W929" i="1"/>
  <c r="Y929" i="1" s="1"/>
  <c r="W930" i="1"/>
  <c r="Y930" i="1" s="1"/>
  <c r="W931" i="1"/>
  <c r="Y931" i="1" s="1"/>
  <c r="W932" i="1"/>
  <c r="W933" i="1"/>
  <c r="Y933" i="1" s="1"/>
  <c r="W934" i="1"/>
  <c r="Y934" i="1" s="1"/>
  <c r="W935" i="1"/>
  <c r="Y935" i="1" s="1"/>
  <c r="W936" i="1"/>
  <c r="W937" i="1"/>
  <c r="Y937" i="1" s="1"/>
  <c r="W938" i="1"/>
  <c r="Y938" i="1" s="1"/>
  <c r="W939" i="1"/>
  <c r="Y939" i="1" s="1"/>
  <c r="W940" i="1"/>
  <c r="W941" i="1"/>
  <c r="Y941" i="1" s="1"/>
  <c r="W942" i="1"/>
  <c r="Y942" i="1" s="1"/>
  <c r="W943" i="1"/>
  <c r="Y943" i="1" s="1"/>
  <c r="W944" i="1"/>
  <c r="W945" i="1"/>
  <c r="Y945" i="1" s="1"/>
  <c r="W946" i="1"/>
  <c r="Y946" i="1" s="1"/>
  <c r="W947" i="1"/>
  <c r="Y947" i="1" s="1"/>
  <c r="W948" i="1"/>
  <c r="W949" i="1"/>
  <c r="Y949" i="1" s="1"/>
  <c r="W950" i="1"/>
  <c r="Y950" i="1" s="1"/>
  <c r="W951" i="1"/>
  <c r="Y951" i="1" s="1"/>
  <c r="W952" i="1"/>
  <c r="W953" i="1"/>
  <c r="Y953" i="1" s="1"/>
  <c r="W954" i="1"/>
  <c r="Y954" i="1" s="1"/>
  <c r="W955" i="1"/>
  <c r="Y955" i="1" s="1"/>
  <c r="W956" i="1"/>
  <c r="W957" i="1"/>
  <c r="Y957" i="1" s="1"/>
  <c r="W958" i="1"/>
  <c r="Y958" i="1" s="1"/>
  <c r="W959" i="1"/>
  <c r="Y959" i="1" s="1"/>
  <c r="W960" i="1"/>
  <c r="W961" i="1"/>
  <c r="Y961" i="1" s="1"/>
  <c r="W962" i="1"/>
  <c r="Y962" i="1" s="1"/>
  <c r="W963" i="1"/>
  <c r="Y963" i="1" s="1"/>
  <c r="W964" i="1"/>
  <c r="W965" i="1"/>
  <c r="Y965" i="1" s="1"/>
  <c r="W966" i="1"/>
  <c r="Y966" i="1" s="1"/>
  <c r="W967" i="1"/>
  <c r="Y967" i="1" s="1"/>
  <c r="W968" i="1"/>
  <c r="W969" i="1"/>
  <c r="Y969" i="1" s="1"/>
  <c r="W970" i="1"/>
  <c r="Y970" i="1" s="1"/>
  <c r="W971" i="1"/>
  <c r="Y971" i="1" s="1"/>
  <c r="W972" i="1"/>
  <c r="W973" i="1"/>
  <c r="Y973" i="1" s="1"/>
  <c r="W974" i="1"/>
  <c r="Y974" i="1" s="1"/>
  <c r="W975" i="1"/>
  <c r="Y975" i="1" s="1"/>
  <c r="W976" i="1"/>
  <c r="W977" i="1"/>
  <c r="Y977" i="1" s="1"/>
  <c r="W978" i="1"/>
  <c r="Y978" i="1" s="1"/>
  <c r="W979" i="1"/>
  <c r="Y979" i="1" s="1"/>
  <c r="W980" i="1"/>
  <c r="W981" i="1"/>
  <c r="Y981" i="1" s="1"/>
  <c r="W982" i="1"/>
  <c r="Y982" i="1" s="1"/>
  <c r="W983" i="1"/>
  <c r="Y983" i="1" s="1"/>
  <c r="W984" i="1"/>
  <c r="W985" i="1"/>
  <c r="Y985" i="1" s="1"/>
  <c r="W986" i="1"/>
  <c r="Y986" i="1" s="1"/>
  <c r="W987" i="1"/>
  <c r="Y987" i="1" s="1"/>
  <c r="W988" i="1"/>
  <c r="W989" i="1"/>
  <c r="Y989" i="1" s="1"/>
  <c r="W990" i="1"/>
  <c r="Y990" i="1" s="1"/>
  <c r="W991" i="1"/>
  <c r="Y991" i="1" s="1"/>
  <c r="W992" i="1"/>
  <c r="W993" i="1"/>
  <c r="Y993" i="1" s="1"/>
  <c r="W994" i="1"/>
  <c r="Y994" i="1" s="1"/>
  <c r="W995" i="1"/>
  <c r="Y995" i="1" s="1"/>
  <c r="W996" i="1"/>
  <c r="W997" i="1"/>
  <c r="Y997" i="1" s="1"/>
  <c r="W998" i="1"/>
  <c r="Y998" i="1" s="1"/>
  <c r="W999" i="1"/>
  <c r="Y999" i="1" s="1"/>
  <c r="W1000" i="1"/>
  <c r="W1001" i="1"/>
  <c r="Y1001" i="1" s="1"/>
  <c r="W1002" i="1"/>
  <c r="Y1002" i="1" s="1"/>
  <c r="W1003" i="1"/>
  <c r="Y1003" i="1" s="1"/>
  <c r="W1004" i="1"/>
  <c r="W1005" i="1"/>
  <c r="Y1005" i="1" s="1"/>
  <c r="W1006" i="1"/>
  <c r="Y1006" i="1" s="1"/>
  <c r="W1007" i="1"/>
  <c r="Y1007" i="1" s="1"/>
  <c r="W1008" i="1"/>
  <c r="W1009" i="1"/>
  <c r="W1010" i="1"/>
  <c r="Y1010" i="1" s="1"/>
  <c r="W1011" i="1"/>
  <c r="Y1011" i="1" s="1"/>
  <c r="W1012" i="1"/>
  <c r="W1013" i="1"/>
  <c r="Y1013" i="1" s="1"/>
  <c r="W1014" i="1"/>
  <c r="Y1014" i="1" s="1"/>
  <c r="W1015" i="1"/>
  <c r="Y1015" i="1" s="1"/>
  <c r="W1016" i="1"/>
  <c r="W1017" i="1"/>
  <c r="Y1017" i="1" s="1"/>
  <c r="W1018" i="1"/>
  <c r="Y1018" i="1" s="1"/>
  <c r="W1019" i="1"/>
  <c r="Y1019" i="1" s="1"/>
  <c r="W1020" i="1"/>
  <c r="W1021" i="1"/>
  <c r="Y1021" i="1" s="1"/>
  <c r="W1022" i="1"/>
  <c r="Y1022" i="1" s="1"/>
  <c r="W1023" i="1"/>
  <c r="Y1023" i="1" s="1"/>
  <c r="W1024" i="1"/>
  <c r="W1025" i="1"/>
  <c r="Y1025" i="1" s="1"/>
  <c r="W1026" i="1"/>
  <c r="Y1026" i="1" s="1"/>
  <c r="W1027" i="1"/>
  <c r="Y1027" i="1" s="1"/>
  <c r="W1028" i="1"/>
  <c r="W1029" i="1"/>
  <c r="Y1029" i="1" s="1"/>
  <c r="W1030" i="1"/>
  <c r="Y1030" i="1" s="1"/>
  <c r="W1031" i="1"/>
  <c r="Y1031" i="1" s="1"/>
  <c r="W1032" i="1"/>
  <c r="W1033" i="1"/>
  <c r="Y1033" i="1" s="1"/>
  <c r="W1034" i="1"/>
  <c r="Y1034" i="1" s="1"/>
  <c r="W1035" i="1"/>
  <c r="Y1035" i="1" s="1"/>
  <c r="W1036" i="1"/>
  <c r="W1037" i="1"/>
  <c r="Y1037" i="1" s="1"/>
  <c r="W1038" i="1"/>
  <c r="Y1038" i="1" s="1"/>
  <c r="W1039" i="1"/>
  <c r="Y1039" i="1" s="1"/>
  <c r="W1040" i="1"/>
  <c r="W1041" i="1"/>
  <c r="Y1041" i="1" s="1"/>
  <c r="W1042" i="1"/>
  <c r="Y1042" i="1" s="1"/>
  <c r="W1043" i="1"/>
  <c r="Y1043" i="1" s="1"/>
  <c r="W1044" i="1"/>
  <c r="W1045" i="1"/>
  <c r="Y1045" i="1" s="1"/>
  <c r="W1046" i="1"/>
  <c r="Y1046" i="1" s="1"/>
  <c r="W1047" i="1"/>
  <c r="Y1047" i="1" s="1"/>
  <c r="W1048" i="1"/>
  <c r="W1049" i="1"/>
  <c r="Y1049" i="1" s="1"/>
  <c r="W1050" i="1"/>
  <c r="Y1050" i="1" s="1"/>
  <c r="W1051" i="1"/>
  <c r="Y1051" i="1" s="1"/>
  <c r="W1052" i="1"/>
  <c r="W1053" i="1"/>
  <c r="Y1053" i="1" s="1"/>
  <c r="W1054" i="1"/>
  <c r="Y1054" i="1" s="1"/>
  <c r="W1055" i="1"/>
  <c r="Y1055" i="1" s="1"/>
  <c r="W1056" i="1"/>
  <c r="W1057" i="1"/>
  <c r="Y1057" i="1" s="1"/>
  <c r="W1058" i="1"/>
  <c r="Y1058" i="1" s="1"/>
  <c r="W1059" i="1"/>
  <c r="Y1059" i="1" s="1"/>
  <c r="W1060" i="1"/>
  <c r="W1061" i="1"/>
  <c r="Y1061" i="1" s="1"/>
  <c r="W1062" i="1"/>
  <c r="Y1062" i="1" s="1"/>
  <c r="W1063" i="1"/>
  <c r="W1064" i="1"/>
  <c r="W1065" i="1"/>
  <c r="Y1065" i="1" s="1"/>
  <c r="W1066" i="1"/>
  <c r="Y1066" i="1" s="1"/>
  <c r="W1067" i="1"/>
  <c r="Y1067" i="1" s="1"/>
  <c r="W1068" i="1"/>
  <c r="W1069" i="1"/>
  <c r="Y1069" i="1" s="1"/>
  <c r="W1070" i="1"/>
  <c r="Y1070" i="1" s="1"/>
  <c r="W1071" i="1"/>
  <c r="Y1071" i="1" s="1"/>
  <c r="W1072" i="1"/>
  <c r="W1073" i="1"/>
  <c r="Y1073" i="1" s="1"/>
  <c r="W1074" i="1"/>
  <c r="Y1074" i="1" s="1"/>
  <c r="W1075" i="1"/>
  <c r="Y1075" i="1" s="1"/>
  <c r="W1076" i="1"/>
  <c r="W1077" i="1"/>
  <c r="Y1077" i="1" s="1"/>
  <c r="W1078" i="1"/>
  <c r="Y1078" i="1" s="1"/>
  <c r="W1079" i="1"/>
  <c r="Y1079" i="1" s="1"/>
  <c r="W1080" i="1"/>
  <c r="W1081" i="1"/>
  <c r="Y1081" i="1" s="1"/>
  <c r="W1082" i="1"/>
  <c r="Y1082" i="1" s="1"/>
  <c r="W1083" i="1"/>
  <c r="Y1083" i="1" s="1"/>
  <c r="W1084" i="1"/>
  <c r="W1085" i="1"/>
  <c r="Y1085" i="1" s="1"/>
  <c r="W1086" i="1"/>
  <c r="Y1086" i="1" s="1"/>
  <c r="W1087" i="1"/>
  <c r="Y1087" i="1" s="1"/>
  <c r="W1088" i="1"/>
  <c r="W1089" i="1"/>
  <c r="Y1089" i="1" s="1"/>
  <c r="W1090" i="1"/>
  <c r="Y1090" i="1" s="1"/>
  <c r="W1091" i="1"/>
  <c r="Y1091" i="1" s="1"/>
  <c r="W1092" i="1"/>
  <c r="W1093" i="1"/>
  <c r="Y1093" i="1" s="1"/>
  <c r="W1094" i="1"/>
  <c r="W1095" i="1"/>
  <c r="Y1095" i="1" s="1"/>
  <c r="W1096" i="1"/>
  <c r="W1097" i="1"/>
  <c r="Y1097" i="1" s="1"/>
  <c r="W1098" i="1"/>
  <c r="W1099" i="1"/>
  <c r="W1100" i="1"/>
  <c r="W1101" i="1"/>
  <c r="Y1101" i="1" s="1"/>
  <c r="W1102" i="1"/>
  <c r="Y1102" i="1" s="1"/>
  <c r="W1103" i="1"/>
  <c r="W1104" i="1"/>
  <c r="AA1104" i="1" s="1"/>
  <c r="W1105" i="1"/>
  <c r="Y1105" i="1" s="1"/>
  <c r="W1106" i="1"/>
  <c r="Y1106" i="1" s="1"/>
  <c r="W1107" i="1"/>
  <c r="Y1107" i="1" s="1"/>
  <c r="W1108" i="1"/>
  <c r="W1109" i="1"/>
  <c r="Y1109" i="1" s="1"/>
  <c r="W1110" i="1"/>
  <c r="W1111" i="1"/>
  <c r="Y1111" i="1" s="1"/>
  <c r="W1112" i="1"/>
  <c r="AA1112" i="1" s="1"/>
  <c r="W1113" i="1"/>
  <c r="W1114" i="1"/>
  <c r="Y1114" i="1" s="1"/>
  <c r="W1115" i="1"/>
  <c r="W1116" i="1"/>
  <c r="W1117" i="1"/>
  <c r="Y1117" i="1" s="1"/>
  <c r="W1118" i="1"/>
  <c r="Y1118" i="1" s="1"/>
  <c r="W1119" i="1"/>
  <c r="Y1119" i="1" s="1"/>
  <c r="W1120" i="1"/>
  <c r="W1121" i="1"/>
  <c r="Y1121" i="1" s="1"/>
  <c r="W1122" i="1"/>
  <c r="Y1122" i="1" s="1"/>
  <c r="W1123" i="1"/>
  <c r="Y1123" i="1" s="1"/>
  <c r="W1124" i="1"/>
  <c r="W1125" i="1"/>
  <c r="Y1125" i="1" s="1"/>
  <c r="W1126" i="1"/>
  <c r="W1127" i="1"/>
  <c r="Y1127" i="1" s="1"/>
  <c r="W1128" i="1"/>
  <c r="W1129" i="1"/>
  <c r="Y1129" i="1" s="1"/>
  <c r="W1130" i="1"/>
  <c r="Y1130" i="1" s="1"/>
  <c r="W1131" i="1"/>
  <c r="Y1131" i="1" s="1"/>
  <c r="W1132" i="1"/>
  <c r="W1133" i="1"/>
  <c r="Y1133" i="1" s="1"/>
  <c r="W1134" i="1"/>
  <c r="Y1134" i="1" s="1"/>
  <c r="W1135" i="1"/>
  <c r="Y1135" i="1" s="1"/>
  <c r="W1136" i="1"/>
  <c r="W1137" i="1"/>
  <c r="Y1137" i="1" s="1"/>
  <c r="W1138" i="1"/>
  <c r="Y1138" i="1" s="1"/>
  <c r="W1139" i="1"/>
  <c r="Y1139" i="1" s="1"/>
  <c r="W1140" i="1"/>
  <c r="W1141" i="1"/>
  <c r="W1142" i="1"/>
  <c r="W1143" i="1"/>
  <c r="W1144" i="1"/>
  <c r="W1145" i="1"/>
  <c r="W1146" i="1"/>
  <c r="W1147" i="1"/>
  <c r="Y1147" i="1" s="1"/>
  <c r="W1148" i="1"/>
  <c r="AA1148" i="1" s="1"/>
  <c r="W1149" i="1"/>
  <c r="W1150" i="1"/>
  <c r="W1151" i="1"/>
  <c r="W1152" i="1"/>
  <c r="AA1152" i="1" s="1"/>
  <c r="W1153" i="1"/>
  <c r="Y1153" i="1" s="1"/>
  <c r="W1154" i="1"/>
  <c r="Y1154" i="1" s="1"/>
  <c r="W1155" i="1"/>
  <c r="W1156" i="1"/>
  <c r="W1157" i="1"/>
  <c r="Y1157" i="1" s="1"/>
  <c r="W1158" i="1"/>
  <c r="W1159" i="1"/>
  <c r="Y1159" i="1" s="1"/>
  <c r="W1160" i="1"/>
  <c r="W1161" i="1"/>
  <c r="W1162" i="1"/>
  <c r="W1163" i="1"/>
  <c r="W1164" i="1"/>
  <c r="AA1164" i="1" s="1"/>
  <c r="W1165" i="1"/>
  <c r="Y1165" i="1" s="1"/>
  <c r="W1166" i="1"/>
  <c r="Y1166" i="1" s="1"/>
  <c r="W1167" i="1"/>
  <c r="W1168" i="1"/>
  <c r="AA1168" i="1" s="1"/>
  <c r="W1169" i="1"/>
  <c r="W1170" i="1"/>
  <c r="W1171" i="1"/>
  <c r="W1172" i="1"/>
  <c r="AA1172" i="1" s="1"/>
  <c r="W1173" i="1"/>
  <c r="Y1173" i="1" s="1"/>
  <c r="W1174" i="1"/>
  <c r="Y1174" i="1" s="1"/>
  <c r="W1175" i="1"/>
  <c r="Y1175" i="1" s="1"/>
  <c r="W1176" i="1"/>
  <c r="W1177" i="1"/>
  <c r="Y1177" i="1" s="1"/>
  <c r="W1178" i="1"/>
  <c r="W1179" i="1"/>
  <c r="Y1179" i="1" s="1"/>
  <c r="W1180" i="1"/>
  <c r="W1181" i="1"/>
  <c r="Y1181" i="1" s="1"/>
  <c r="W1182" i="1"/>
  <c r="Y1182" i="1" s="1"/>
  <c r="W1183" i="1"/>
  <c r="Y1183" i="1" s="1"/>
  <c r="W1184" i="1"/>
  <c r="W1185" i="1"/>
  <c r="Y1185" i="1" s="1"/>
  <c r="W1186" i="1"/>
  <c r="Y1186" i="1" s="1"/>
  <c r="W1187" i="1"/>
  <c r="Y1187" i="1" s="1"/>
  <c r="W1188" i="1"/>
  <c r="W1189" i="1"/>
  <c r="Y1189" i="1" s="1"/>
  <c r="W1190" i="1"/>
  <c r="W1191" i="1"/>
  <c r="Y1191" i="1" s="1"/>
  <c r="W1192" i="1"/>
  <c r="AA1192" i="1" s="1"/>
  <c r="W1193" i="1"/>
  <c r="Y1193" i="1" s="1"/>
  <c r="W1194" i="1"/>
  <c r="Y1194" i="1" s="1"/>
  <c r="W1195" i="1"/>
  <c r="Y1195" i="1" s="1"/>
  <c r="W1196" i="1"/>
  <c r="W1197" i="1"/>
  <c r="Y1197" i="1" s="1"/>
  <c r="W1198" i="1"/>
  <c r="Y1198" i="1" s="1"/>
  <c r="W1199" i="1"/>
  <c r="Y1199" i="1" s="1"/>
  <c r="W1200" i="1"/>
  <c r="W1201" i="1"/>
  <c r="Y1201" i="1" s="1"/>
  <c r="W1202" i="1"/>
  <c r="Y1202" i="1" s="1"/>
  <c r="W1203" i="1"/>
  <c r="Y1203" i="1" s="1"/>
  <c r="W1204" i="1"/>
  <c r="W1205" i="1"/>
  <c r="Y1205" i="1" s="1"/>
  <c r="W1206" i="1"/>
  <c r="W1207" i="1"/>
  <c r="Y1207" i="1" s="1"/>
  <c r="W1208" i="1"/>
  <c r="W1209" i="1"/>
  <c r="Y1209" i="1" s="1"/>
  <c r="W1210" i="1"/>
  <c r="Y1210" i="1" s="1"/>
  <c r="W1211" i="1"/>
  <c r="Y1211" i="1" s="1"/>
  <c r="W1212" i="1"/>
  <c r="W1213" i="1"/>
  <c r="Y1213" i="1" s="1"/>
  <c r="W1214" i="1"/>
  <c r="Y1214" i="1" s="1"/>
  <c r="W1215" i="1"/>
  <c r="Y1215" i="1" s="1"/>
  <c r="W1216" i="1"/>
  <c r="W1217" i="1"/>
  <c r="Y1217" i="1" s="1"/>
  <c r="W1218" i="1"/>
  <c r="Y1218" i="1" s="1"/>
  <c r="W1219" i="1"/>
  <c r="Y1219" i="1" s="1"/>
  <c r="W1220" i="1"/>
  <c r="W1221" i="1"/>
  <c r="Y1221" i="1" s="1"/>
  <c r="W1222" i="1"/>
  <c r="Y1222" i="1" s="1"/>
  <c r="W1223" i="1"/>
  <c r="Y1223" i="1" s="1"/>
  <c r="W1224" i="1"/>
  <c r="W1225" i="1"/>
  <c r="Y1225" i="1" s="1"/>
  <c r="W1226" i="1"/>
  <c r="Y1226" i="1" s="1"/>
  <c r="W1227" i="1"/>
  <c r="Y1227" i="1" s="1"/>
  <c r="W1228" i="1"/>
  <c r="W1229" i="1"/>
  <c r="Y1229" i="1" s="1"/>
  <c r="W1230" i="1"/>
  <c r="Y1230" i="1" s="1"/>
  <c r="W1231" i="1"/>
  <c r="Y1231" i="1" s="1"/>
  <c r="W1232" i="1"/>
  <c r="W1233" i="1"/>
  <c r="Y1233" i="1" s="1"/>
  <c r="W1234" i="1"/>
  <c r="Y1234" i="1" s="1"/>
  <c r="W1235" i="1"/>
  <c r="Y1235" i="1" s="1"/>
  <c r="W1236" i="1"/>
  <c r="W1237" i="1"/>
  <c r="Y1237" i="1" s="1"/>
  <c r="W1238" i="1"/>
  <c r="Y1238" i="1" s="1"/>
  <c r="W1239" i="1"/>
  <c r="Y1239" i="1" s="1"/>
  <c r="W1240" i="1"/>
  <c r="W1241" i="1"/>
  <c r="Y1241" i="1" s="1"/>
  <c r="W1242" i="1"/>
  <c r="Y1242" i="1" s="1"/>
  <c r="W1243" i="1"/>
  <c r="Y1243" i="1" s="1"/>
  <c r="W1244" i="1"/>
  <c r="W1245" i="1"/>
  <c r="Y1245" i="1" s="1"/>
  <c r="W1246" i="1"/>
  <c r="Y1246" i="1" s="1"/>
  <c r="W1247" i="1"/>
  <c r="Y1247" i="1" s="1"/>
  <c r="W1248" i="1"/>
  <c r="W1249" i="1"/>
  <c r="Y1249" i="1" s="1"/>
  <c r="W1250" i="1"/>
  <c r="Y1250" i="1" s="1"/>
  <c r="W1251" i="1"/>
  <c r="Y1251" i="1" s="1"/>
  <c r="W1252" i="1"/>
  <c r="W1253" i="1"/>
  <c r="Y1253" i="1" s="1"/>
  <c r="W1254" i="1"/>
  <c r="Y1254" i="1" s="1"/>
  <c r="W1255" i="1"/>
  <c r="Y1255" i="1" s="1"/>
  <c r="W1256" i="1"/>
  <c r="W1257" i="1"/>
  <c r="Y1257" i="1" s="1"/>
  <c r="W1258" i="1"/>
  <c r="Y1258" i="1" s="1"/>
  <c r="W1259" i="1"/>
  <c r="Y1259" i="1" s="1"/>
  <c r="W1260" i="1"/>
  <c r="W1261" i="1"/>
  <c r="Y1261" i="1" s="1"/>
  <c r="W1262" i="1"/>
  <c r="Y1262" i="1" s="1"/>
  <c r="W1263" i="1"/>
  <c r="Y1263" i="1" s="1"/>
  <c r="W1264" i="1"/>
  <c r="W1265" i="1"/>
  <c r="Y1265" i="1" s="1"/>
  <c r="W1266" i="1"/>
  <c r="Y1266" i="1" s="1"/>
  <c r="W1267" i="1"/>
  <c r="Y1267" i="1" s="1"/>
  <c r="W1268" i="1"/>
  <c r="W1269" i="1"/>
  <c r="Y1269" i="1" s="1"/>
  <c r="W1270" i="1"/>
  <c r="Y1270" i="1" s="1"/>
  <c r="W1271" i="1"/>
  <c r="Y1271" i="1" s="1"/>
  <c r="W1272" i="1"/>
  <c r="W1273" i="1"/>
  <c r="Y1273" i="1" s="1"/>
  <c r="W1274" i="1"/>
  <c r="Y1274" i="1" s="1"/>
  <c r="W1275" i="1"/>
  <c r="Y1275" i="1" s="1"/>
  <c r="W1276" i="1"/>
  <c r="W1277" i="1"/>
  <c r="Y1277" i="1" s="1"/>
  <c r="W1278" i="1"/>
  <c r="Y1278" i="1" s="1"/>
  <c r="W1279" i="1"/>
  <c r="Y1279" i="1" s="1"/>
  <c r="W1280" i="1"/>
  <c r="W1281" i="1"/>
  <c r="Y1281" i="1" s="1"/>
  <c r="W1282" i="1"/>
  <c r="Y1282" i="1" s="1"/>
  <c r="W1283" i="1"/>
  <c r="Y1283" i="1" s="1"/>
  <c r="W1284" i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Y1291" i="1" s="1"/>
  <c r="W1292" i="1"/>
  <c r="W1293" i="1"/>
  <c r="Y1293" i="1" s="1"/>
  <c r="W1294" i="1"/>
  <c r="Y1294" i="1" s="1"/>
  <c r="W1295" i="1"/>
  <c r="Y1295" i="1" s="1"/>
  <c r="W1296" i="1"/>
  <c r="W1297" i="1"/>
  <c r="Y1297" i="1" s="1"/>
  <c r="W1298" i="1"/>
  <c r="Y1298" i="1" s="1"/>
  <c r="W1299" i="1"/>
  <c r="Y1299" i="1" s="1"/>
  <c r="W1300" i="1"/>
  <c r="W1301" i="1"/>
  <c r="Y1301" i="1" s="1"/>
  <c r="W1302" i="1"/>
  <c r="Y1302" i="1" s="1"/>
  <c r="W1303" i="1"/>
  <c r="Y1303" i="1" s="1"/>
  <c r="W1304" i="1"/>
  <c r="W1305" i="1"/>
  <c r="Y1305" i="1" s="1"/>
  <c r="W1306" i="1"/>
  <c r="Y1306" i="1" s="1"/>
  <c r="W1307" i="1"/>
  <c r="Y1307" i="1" s="1"/>
  <c r="W1308" i="1"/>
  <c r="W1309" i="1"/>
  <c r="Y1309" i="1" s="1"/>
  <c r="W1310" i="1"/>
  <c r="Y1310" i="1" s="1"/>
  <c r="W1311" i="1"/>
  <c r="Y1311" i="1" s="1"/>
  <c r="W1312" i="1"/>
  <c r="W1313" i="1"/>
  <c r="Y1313" i="1" s="1"/>
  <c r="W1314" i="1"/>
  <c r="Y1314" i="1" s="1"/>
  <c r="W1315" i="1"/>
  <c r="Y1315" i="1" s="1"/>
  <c r="W1316" i="1"/>
  <c r="W1317" i="1"/>
  <c r="Y1317" i="1" s="1"/>
  <c r="W1318" i="1"/>
  <c r="Y1318" i="1" s="1"/>
  <c r="W1319" i="1"/>
  <c r="Y1319" i="1" s="1"/>
  <c r="W1320" i="1"/>
  <c r="W1321" i="1"/>
  <c r="Y1321" i="1" s="1"/>
  <c r="W1322" i="1"/>
  <c r="Y1322" i="1" s="1"/>
  <c r="W1323" i="1"/>
  <c r="Y1323" i="1" s="1"/>
  <c r="W1324" i="1"/>
  <c r="W1325" i="1"/>
  <c r="Y1325" i="1" s="1"/>
  <c r="W1326" i="1"/>
  <c r="Y1326" i="1" s="1"/>
  <c r="W1327" i="1"/>
  <c r="Y1327" i="1" s="1"/>
  <c r="W1328" i="1"/>
  <c r="W1329" i="1"/>
  <c r="Y1329" i="1" s="1"/>
  <c r="W1330" i="1"/>
  <c r="Y1330" i="1" s="1"/>
  <c r="W1331" i="1"/>
  <c r="Y1331" i="1" s="1"/>
  <c r="W1332" i="1"/>
  <c r="W1333" i="1"/>
  <c r="Y1333" i="1" s="1"/>
  <c r="W1334" i="1"/>
  <c r="Y1334" i="1" s="1"/>
  <c r="W1335" i="1"/>
  <c r="Y1335" i="1" s="1"/>
  <c r="W1336" i="1"/>
  <c r="W1337" i="1"/>
  <c r="Y1337" i="1" s="1"/>
  <c r="W1338" i="1"/>
  <c r="Y1338" i="1" s="1"/>
  <c r="W1339" i="1"/>
  <c r="Y1339" i="1" s="1"/>
  <c r="W1340" i="1"/>
  <c r="W1341" i="1"/>
  <c r="Y1341" i="1" s="1"/>
  <c r="W1342" i="1"/>
  <c r="Y1342" i="1" s="1"/>
  <c r="W1343" i="1"/>
  <c r="Y1343" i="1" s="1"/>
  <c r="W1344" i="1"/>
  <c r="W1345" i="1"/>
  <c r="Y1345" i="1" s="1"/>
  <c r="W1346" i="1"/>
  <c r="Y1346" i="1" s="1"/>
  <c r="W1349" i="1"/>
  <c r="Y1349" i="1" s="1"/>
  <c r="W1350" i="1"/>
  <c r="W1351" i="1"/>
  <c r="Y1351" i="1" s="1"/>
  <c r="W1352" i="1"/>
  <c r="Y1352" i="1" s="1"/>
  <c r="W1353" i="1"/>
  <c r="Y1353" i="1" s="1"/>
  <c r="W1354" i="1"/>
  <c r="W1355" i="1"/>
  <c r="Y1355" i="1" s="1"/>
  <c r="W1356" i="1"/>
  <c r="Y1356" i="1" s="1"/>
  <c r="W1357" i="1"/>
  <c r="Y1357" i="1" s="1"/>
  <c r="W1358" i="1"/>
  <c r="W1359" i="1"/>
  <c r="Y1359" i="1" s="1"/>
  <c r="W1360" i="1"/>
  <c r="Y1360" i="1" s="1"/>
  <c r="W1361" i="1"/>
  <c r="Y1361" i="1" s="1"/>
  <c r="W1363" i="1"/>
  <c r="W1364" i="1"/>
  <c r="Y1364" i="1" s="1"/>
  <c r="W1365" i="1"/>
  <c r="Y1365" i="1" s="1"/>
  <c r="W1366" i="1"/>
  <c r="Y1366" i="1" s="1"/>
  <c r="W1367" i="1"/>
  <c r="W1368" i="1"/>
  <c r="Y1368" i="1" s="1"/>
  <c r="W1369" i="1"/>
  <c r="Y1369" i="1" s="1"/>
  <c r="W1370" i="1"/>
  <c r="Y1370" i="1" s="1"/>
  <c r="W1371" i="1"/>
  <c r="W1372" i="1"/>
  <c r="Y1372" i="1" s="1"/>
  <c r="W1373" i="1"/>
  <c r="Y1373" i="1" s="1"/>
  <c r="W1374" i="1"/>
  <c r="Y1374" i="1" s="1"/>
  <c r="W1375" i="1"/>
  <c r="W1376" i="1"/>
  <c r="Y1376" i="1" s="1"/>
  <c r="W1377" i="1"/>
  <c r="Y1377" i="1" s="1"/>
  <c r="W1378" i="1"/>
  <c r="Y1378" i="1" s="1"/>
  <c r="W1379" i="1"/>
  <c r="W1380" i="1"/>
  <c r="Y1380" i="1" s="1"/>
  <c r="W1381" i="1"/>
  <c r="Y1381" i="1" s="1"/>
  <c r="W1382" i="1"/>
  <c r="Y1382" i="1" s="1"/>
  <c r="W1383" i="1"/>
  <c r="W1384" i="1"/>
  <c r="Y1384" i="1" s="1"/>
  <c r="W1385" i="1"/>
  <c r="Y1385" i="1" s="1"/>
  <c r="W1386" i="1"/>
  <c r="Y1386" i="1" s="1"/>
  <c r="W1387" i="1"/>
  <c r="W1388" i="1"/>
  <c r="Y1388" i="1" s="1"/>
  <c r="W1389" i="1"/>
  <c r="Y1389" i="1" s="1"/>
  <c r="W1390" i="1"/>
  <c r="Y1390" i="1" s="1"/>
  <c r="W1391" i="1"/>
  <c r="W1392" i="1"/>
  <c r="Y1392" i="1" s="1"/>
  <c r="W1393" i="1"/>
  <c r="Y1393" i="1" s="1"/>
  <c r="W1394" i="1"/>
  <c r="Y1394" i="1" s="1"/>
  <c r="W1395" i="1"/>
  <c r="W1396" i="1"/>
  <c r="Y1396" i="1" s="1"/>
  <c r="W1397" i="1"/>
  <c r="Y1397" i="1" s="1"/>
  <c r="W1398" i="1"/>
  <c r="Y1398" i="1" s="1"/>
  <c r="W1399" i="1"/>
  <c r="W1400" i="1"/>
  <c r="Y1400" i="1" s="1"/>
  <c r="W1401" i="1"/>
  <c r="Y1401" i="1" s="1"/>
  <c r="W1402" i="1"/>
  <c r="Y1402" i="1" s="1"/>
  <c r="W1403" i="1"/>
  <c r="W1404" i="1"/>
  <c r="Y1404" i="1" s="1"/>
  <c r="W1405" i="1"/>
  <c r="Y1405" i="1" s="1"/>
  <c r="W1406" i="1"/>
  <c r="Y1406" i="1" s="1"/>
  <c r="W1407" i="1"/>
  <c r="W1408" i="1"/>
  <c r="Y1408" i="1" s="1"/>
  <c r="W1409" i="1"/>
  <c r="Y1409" i="1" s="1"/>
  <c r="W1410" i="1"/>
  <c r="Y1410" i="1" s="1"/>
  <c r="W1411" i="1"/>
  <c r="W1412" i="1"/>
  <c r="Y1412" i="1" s="1"/>
  <c r="W1413" i="1"/>
  <c r="Y1413" i="1" s="1"/>
  <c r="W1414" i="1"/>
  <c r="Y1414" i="1" s="1"/>
  <c r="W1415" i="1"/>
  <c r="W1416" i="1"/>
  <c r="Y1416" i="1" s="1"/>
  <c r="W1417" i="1"/>
  <c r="Y1417" i="1" s="1"/>
  <c r="W1418" i="1"/>
  <c r="Y1418" i="1" s="1"/>
  <c r="W1419" i="1"/>
  <c r="W1420" i="1"/>
  <c r="Y1420" i="1" s="1"/>
  <c r="W1421" i="1"/>
  <c r="Y1421" i="1" s="1"/>
  <c r="W1422" i="1"/>
  <c r="Y1422" i="1" s="1"/>
  <c r="W1423" i="1"/>
  <c r="W1424" i="1"/>
  <c r="Y1424" i="1" s="1"/>
  <c r="W1425" i="1"/>
  <c r="Y1425" i="1" s="1"/>
  <c r="W1426" i="1"/>
  <c r="Y1426" i="1" s="1"/>
  <c r="W1427" i="1"/>
  <c r="W1428" i="1"/>
  <c r="Y1428" i="1" s="1"/>
  <c r="W1429" i="1"/>
  <c r="Y1429" i="1" s="1"/>
  <c r="W1430" i="1"/>
  <c r="Y1430" i="1" s="1"/>
  <c r="W1431" i="1"/>
  <c r="W1432" i="1"/>
  <c r="Y1432" i="1" s="1"/>
  <c r="W1433" i="1"/>
  <c r="Y1433" i="1" s="1"/>
  <c r="W1434" i="1"/>
  <c r="Y1434" i="1" s="1"/>
  <c r="W1435" i="1"/>
  <c r="W1436" i="1"/>
  <c r="Y1436" i="1" s="1"/>
  <c r="W1437" i="1"/>
  <c r="Y1437" i="1" s="1"/>
  <c r="W1438" i="1"/>
  <c r="Y1438" i="1" s="1"/>
  <c r="W1439" i="1"/>
  <c r="W1440" i="1"/>
  <c r="Y1440" i="1" s="1"/>
  <c r="W1441" i="1"/>
  <c r="Y1441" i="1" s="1"/>
  <c r="W1442" i="1"/>
  <c r="Y1442" i="1" s="1"/>
  <c r="W1443" i="1"/>
  <c r="W1444" i="1"/>
  <c r="Y1444" i="1" s="1"/>
  <c r="W1445" i="1"/>
  <c r="Y1445" i="1" s="1"/>
  <c r="W1446" i="1"/>
  <c r="Y1446" i="1" s="1"/>
  <c r="W1447" i="1"/>
  <c r="W1448" i="1"/>
  <c r="Y1448" i="1" s="1"/>
  <c r="W1449" i="1"/>
  <c r="Y1449" i="1" s="1"/>
  <c r="W1450" i="1"/>
  <c r="Y1450" i="1" s="1"/>
  <c r="W1451" i="1"/>
  <c r="W1452" i="1"/>
  <c r="Y1452" i="1" s="1"/>
  <c r="W1453" i="1"/>
  <c r="Y1453" i="1" s="1"/>
  <c r="W1454" i="1"/>
  <c r="Y1454" i="1" s="1"/>
  <c r="W1455" i="1"/>
  <c r="W1456" i="1"/>
  <c r="Y1456" i="1" s="1"/>
  <c r="W1457" i="1"/>
  <c r="Y1457" i="1" s="1"/>
  <c r="W1458" i="1"/>
  <c r="Y1458" i="1" s="1"/>
  <c r="W1459" i="1"/>
  <c r="W1460" i="1"/>
  <c r="Y1460" i="1" s="1"/>
  <c r="W1461" i="1"/>
  <c r="Y1461" i="1" s="1"/>
  <c r="W1462" i="1"/>
  <c r="Y1462" i="1" s="1"/>
  <c r="W1463" i="1"/>
  <c r="W1464" i="1"/>
  <c r="Y1464" i="1" s="1"/>
  <c r="W1465" i="1"/>
  <c r="Y1465" i="1" s="1"/>
  <c r="W1466" i="1"/>
  <c r="Y1466" i="1" s="1"/>
  <c r="W1467" i="1"/>
  <c r="W1468" i="1"/>
  <c r="Y1468" i="1" s="1"/>
  <c r="W1469" i="1"/>
  <c r="Y1469" i="1" s="1"/>
  <c r="W1470" i="1"/>
  <c r="Y1470" i="1" s="1"/>
  <c r="W1471" i="1"/>
  <c r="W1472" i="1"/>
  <c r="Y1472" i="1" s="1"/>
  <c r="W1473" i="1"/>
  <c r="Y1473" i="1" s="1"/>
  <c r="W1474" i="1"/>
  <c r="Y1474" i="1" s="1"/>
  <c r="W1475" i="1"/>
  <c r="W1476" i="1"/>
  <c r="Y1476" i="1" s="1"/>
  <c r="W1477" i="1"/>
  <c r="Y1477" i="1" s="1"/>
  <c r="W1478" i="1"/>
  <c r="W1479" i="1"/>
  <c r="W1480" i="1"/>
  <c r="Y1480" i="1" s="1"/>
  <c r="W1481" i="1"/>
  <c r="Y1481" i="1" s="1"/>
  <c r="W1482" i="1"/>
  <c r="Y1482" i="1" s="1"/>
  <c r="W1483" i="1"/>
  <c r="W1484" i="1"/>
  <c r="Y1484" i="1" s="1"/>
  <c r="W1485" i="1"/>
  <c r="Y1485" i="1" s="1"/>
  <c r="W1486" i="1"/>
  <c r="Y1486" i="1" s="1"/>
  <c r="W1487" i="1"/>
  <c r="W1488" i="1"/>
  <c r="Y1488" i="1" s="1"/>
  <c r="W1489" i="1"/>
  <c r="Y1489" i="1" s="1"/>
  <c r="W1490" i="1"/>
  <c r="Y1490" i="1" s="1"/>
  <c r="W1491" i="1"/>
  <c r="W1492" i="1"/>
  <c r="Y1492" i="1" s="1"/>
  <c r="W1493" i="1"/>
  <c r="Y1493" i="1" s="1"/>
  <c r="W1494" i="1"/>
  <c r="Y1494" i="1" s="1"/>
  <c r="W1495" i="1"/>
  <c r="W1496" i="1"/>
  <c r="Y1496" i="1" s="1"/>
  <c r="W1497" i="1"/>
  <c r="Y1497" i="1" s="1"/>
  <c r="W1498" i="1"/>
  <c r="Y1498" i="1" s="1"/>
  <c r="W1499" i="1"/>
  <c r="W1500" i="1"/>
  <c r="Y1500" i="1" s="1"/>
  <c r="W1501" i="1"/>
  <c r="Y1501" i="1" s="1"/>
  <c r="W1502" i="1"/>
  <c r="Y1502" i="1" s="1"/>
  <c r="W1503" i="1"/>
  <c r="W1504" i="1"/>
  <c r="Y1504" i="1" s="1"/>
  <c r="W1505" i="1"/>
  <c r="Y1505" i="1" s="1"/>
  <c r="W1506" i="1"/>
  <c r="Y1506" i="1" s="1"/>
  <c r="W1507" i="1"/>
  <c r="W1508" i="1"/>
  <c r="Y1508" i="1" s="1"/>
  <c r="W1509" i="1"/>
  <c r="Y1509" i="1" s="1"/>
  <c r="W1510" i="1"/>
  <c r="Y1510" i="1" s="1"/>
  <c r="W1511" i="1"/>
  <c r="W1512" i="1"/>
  <c r="Y1512" i="1" s="1"/>
  <c r="W1513" i="1"/>
  <c r="Y1513" i="1" s="1"/>
  <c r="W1514" i="1"/>
  <c r="Y1514" i="1" s="1"/>
  <c r="W1515" i="1"/>
  <c r="W1516" i="1"/>
  <c r="Y1516" i="1" s="1"/>
  <c r="W1517" i="1"/>
  <c r="Y1517" i="1" s="1"/>
  <c r="W1518" i="1"/>
  <c r="Y1518" i="1" s="1"/>
  <c r="W1519" i="1"/>
  <c r="W1520" i="1"/>
  <c r="Y1520" i="1" s="1"/>
  <c r="W1521" i="1"/>
  <c r="Y1521" i="1" s="1"/>
  <c r="W1522" i="1"/>
  <c r="Y1522" i="1" s="1"/>
  <c r="W1523" i="1"/>
  <c r="W1524" i="1"/>
  <c r="Y1524" i="1" s="1"/>
  <c r="W1525" i="1"/>
  <c r="Y1525" i="1" s="1"/>
  <c r="W1526" i="1"/>
  <c r="Y1526" i="1" s="1"/>
  <c r="W1527" i="1"/>
  <c r="W1528" i="1"/>
  <c r="Y1528" i="1" s="1"/>
  <c r="W1529" i="1"/>
  <c r="Y1529" i="1" s="1"/>
  <c r="W1530" i="1"/>
  <c r="Y1530" i="1" s="1"/>
  <c r="W1531" i="1"/>
  <c r="W1532" i="1"/>
  <c r="Y1532" i="1" s="1"/>
  <c r="W1533" i="1"/>
  <c r="Y1533" i="1" s="1"/>
  <c r="W1534" i="1"/>
  <c r="Y1534" i="1" s="1"/>
  <c r="W1535" i="1"/>
  <c r="W1536" i="1"/>
  <c r="Y1536" i="1" s="1"/>
  <c r="W1537" i="1"/>
  <c r="Y1537" i="1" s="1"/>
  <c r="W1538" i="1"/>
  <c r="Y1538" i="1" s="1"/>
  <c r="W1539" i="1"/>
  <c r="W1540" i="1"/>
  <c r="Y1540" i="1" s="1"/>
  <c r="W1541" i="1"/>
  <c r="Y1541" i="1" s="1"/>
  <c r="W1542" i="1"/>
  <c r="Y1542" i="1" s="1"/>
  <c r="W1543" i="1"/>
  <c r="W1544" i="1"/>
  <c r="Y1544" i="1" s="1"/>
  <c r="W1545" i="1"/>
  <c r="Y1545" i="1" s="1"/>
  <c r="W1546" i="1"/>
  <c r="Y1546" i="1" s="1"/>
  <c r="W1547" i="1"/>
  <c r="W1548" i="1"/>
  <c r="Y1548" i="1" s="1"/>
  <c r="W1549" i="1"/>
  <c r="Y1549" i="1" s="1"/>
  <c r="W1550" i="1"/>
  <c r="Y1550" i="1" s="1"/>
  <c r="W1551" i="1"/>
  <c r="W1552" i="1"/>
  <c r="Y1552" i="1" s="1"/>
  <c r="W1553" i="1"/>
  <c r="Y1553" i="1" s="1"/>
  <c r="W1554" i="1"/>
  <c r="Y1554" i="1" s="1"/>
  <c r="W1555" i="1"/>
  <c r="W1556" i="1"/>
  <c r="Y1556" i="1" s="1"/>
  <c r="W1557" i="1"/>
  <c r="Y1557" i="1" s="1"/>
  <c r="W1558" i="1"/>
  <c r="Y1558" i="1" s="1"/>
  <c r="W1559" i="1"/>
  <c r="W1560" i="1"/>
  <c r="Y1560" i="1" s="1"/>
  <c r="W1561" i="1"/>
  <c r="Y1561" i="1" s="1"/>
  <c r="W1562" i="1"/>
  <c r="Y1562" i="1" s="1"/>
  <c r="W1563" i="1"/>
  <c r="W1564" i="1"/>
  <c r="Y1564" i="1" s="1"/>
  <c r="W1565" i="1"/>
  <c r="Y1565" i="1" s="1"/>
  <c r="W1566" i="1"/>
  <c r="Y1566" i="1" s="1"/>
  <c r="W1567" i="1"/>
  <c r="W1568" i="1"/>
  <c r="Y1568" i="1" s="1"/>
  <c r="W1569" i="1"/>
  <c r="Y1569" i="1" s="1"/>
  <c r="W1570" i="1"/>
  <c r="Y1570" i="1" s="1"/>
  <c r="W1571" i="1"/>
  <c r="W1572" i="1"/>
  <c r="Y1572" i="1" s="1"/>
  <c r="W1573" i="1"/>
  <c r="Y1573" i="1" s="1"/>
  <c r="W1574" i="1"/>
  <c r="Y1574" i="1" s="1"/>
  <c r="W1575" i="1"/>
  <c r="W1576" i="1"/>
  <c r="Y1576" i="1" s="1"/>
  <c r="W1577" i="1"/>
  <c r="Y1577" i="1" s="1"/>
  <c r="W1578" i="1"/>
  <c r="Y1578" i="1" s="1"/>
  <c r="W1579" i="1"/>
  <c r="W1580" i="1"/>
  <c r="Y1580" i="1" s="1"/>
  <c r="W1581" i="1"/>
  <c r="Y1581" i="1" s="1"/>
  <c r="W1582" i="1"/>
  <c r="Y1582" i="1" s="1"/>
  <c r="W1583" i="1"/>
  <c r="W1585" i="1"/>
  <c r="Y1585" i="1" s="1"/>
  <c r="W1586" i="1"/>
  <c r="Y1586" i="1" s="1"/>
  <c r="W1587" i="1"/>
  <c r="Y1587" i="1" s="1"/>
  <c r="W1588" i="1"/>
  <c r="W1589" i="1"/>
  <c r="Y1589" i="1" s="1"/>
  <c r="W1590" i="1"/>
  <c r="Y1590" i="1" s="1"/>
  <c r="W1591" i="1"/>
  <c r="Y1591" i="1" s="1"/>
  <c r="W1592" i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Y1599" i="1" s="1"/>
  <c r="W1600" i="1"/>
  <c r="W1601" i="1"/>
  <c r="Y1601" i="1" s="1"/>
  <c r="W1602" i="1"/>
  <c r="Y1602" i="1" s="1"/>
  <c r="W1603" i="1"/>
  <c r="Y1603" i="1" s="1"/>
  <c r="W1604" i="1"/>
  <c r="W1605" i="1"/>
  <c r="Y1605" i="1" s="1"/>
  <c r="W1606" i="1"/>
  <c r="Y1606" i="1" s="1"/>
  <c r="W1607" i="1"/>
  <c r="W1608" i="1"/>
  <c r="W1609" i="1"/>
  <c r="Y1609" i="1" s="1"/>
  <c r="W1610" i="1"/>
  <c r="Y1610" i="1" s="1"/>
  <c r="W1611" i="1"/>
  <c r="Y1611" i="1" s="1"/>
  <c r="W1612" i="1"/>
  <c r="W1613" i="1"/>
  <c r="Y1613" i="1" s="1"/>
  <c r="W1614" i="1"/>
  <c r="Y1614" i="1" s="1"/>
  <c r="W1615" i="1"/>
  <c r="Y1615" i="1" s="1"/>
  <c r="W1616" i="1"/>
  <c r="W1617" i="1"/>
  <c r="Y1617" i="1" s="1"/>
  <c r="W1618" i="1"/>
  <c r="Y1618" i="1" s="1"/>
  <c r="W1619" i="1"/>
  <c r="Y1619" i="1" s="1"/>
  <c r="W1620" i="1"/>
  <c r="W1621" i="1"/>
  <c r="Y1621" i="1" s="1"/>
  <c r="W1622" i="1"/>
  <c r="Y1622" i="1" s="1"/>
  <c r="W1623" i="1"/>
  <c r="W1624" i="1"/>
  <c r="W1625" i="1"/>
  <c r="Y1625" i="1" s="1"/>
  <c r="W1626" i="1"/>
  <c r="Y1626" i="1" s="1"/>
  <c r="W1627" i="1"/>
  <c r="Y1627" i="1" s="1"/>
  <c r="W1628" i="1"/>
  <c r="W1629" i="1"/>
  <c r="Y1629" i="1" s="1"/>
  <c r="W1630" i="1"/>
  <c r="Y1630" i="1" s="1"/>
  <c r="W1631" i="1"/>
  <c r="Y1631" i="1" s="1"/>
  <c r="W1632" i="1"/>
  <c r="W1633" i="1"/>
  <c r="Y1633" i="1" s="1"/>
  <c r="W1634" i="1"/>
  <c r="Y1634" i="1" s="1"/>
  <c r="W1635" i="1"/>
  <c r="Y1635" i="1" s="1"/>
  <c r="W1636" i="1"/>
  <c r="W1637" i="1"/>
  <c r="Y1637" i="1" s="1"/>
  <c r="W1638" i="1"/>
  <c r="Y1638" i="1" s="1"/>
  <c r="W1639" i="1"/>
  <c r="Y1639" i="1" s="1"/>
  <c r="W1640" i="1"/>
  <c r="W1641" i="1"/>
  <c r="Y1641" i="1" s="1"/>
  <c r="W1642" i="1"/>
  <c r="Y1642" i="1" s="1"/>
  <c r="W1643" i="1"/>
  <c r="Y1643" i="1" s="1"/>
  <c r="W1644" i="1"/>
  <c r="W1645" i="1"/>
  <c r="Y1645" i="1" s="1"/>
  <c r="W1646" i="1"/>
  <c r="Y1646" i="1" s="1"/>
  <c r="W1647" i="1"/>
  <c r="Y1647" i="1" s="1"/>
  <c r="W1648" i="1"/>
  <c r="W1649" i="1"/>
  <c r="Y1649" i="1" s="1"/>
  <c r="W1650" i="1"/>
  <c r="Y1650" i="1" s="1"/>
  <c r="W1651" i="1"/>
  <c r="Y1651" i="1" s="1"/>
  <c r="W1652" i="1"/>
  <c r="W1653" i="1"/>
  <c r="Y1653" i="1" s="1"/>
  <c r="W1654" i="1"/>
  <c r="Y1654" i="1" s="1"/>
  <c r="W1655" i="1"/>
  <c r="Y1655" i="1" s="1"/>
  <c r="W1656" i="1"/>
  <c r="W1657" i="1"/>
  <c r="Y1657" i="1" s="1"/>
  <c r="W1658" i="1"/>
  <c r="Y1658" i="1" s="1"/>
  <c r="W1659" i="1"/>
  <c r="Y1659" i="1" s="1"/>
  <c r="W1660" i="1"/>
  <c r="W1661" i="1"/>
  <c r="Y1661" i="1" s="1"/>
  <c r="W1662" i="1"/>
  <c r="Y1662" i="1" s="1"/>
  <c r="W1663" i="1"/>
  <c r="Y1663" i="1" s="1"/>
  <c r="W1664" i="1"/>
  <c r="W1665" i="1"/>
  <c r="Y1665" i="1" s="1"/>
  <c r="W1666" i="1"/>
  <c r="Y1666" i="1" s="1"/>
  <c r="W1667" i="1"/>
  <c r="W1668" i="1"/>
  <c r="W1669" i="1"/>
  <c r="Y1669" i="1" s="1"/>
  <c r="W1670" i="1"/>
  <c r="Y1670" i="1" s="1"/>
  <c r="W1671" i="1"/>
  <c r="Y1671" i="1" s="1"/>
  <c r="W1672" i="1"/>
  <c r="W1673" i="1"/>
  <c r="Y1673" i="1" s="1"/>
  <c r="W1674" i="1"/>
  <c r="Y1674" i="1" s="1"/>
  <c r="W1675" i="1"/>
  <c r="Y1675" i="1" s="1"/>
  <c r="W1676" i="1"/>
  <c r="W1677" i="1"/>
  <c r="Y1677" i="1" s="1"/>
  <c r="W1678" i="1"/>
  <c r="Y1678" i="1" s="1"/>
  <c r="W1679" i="1"/>
  <c r="Y1679" i="1" s="1"/>
  <c r="W1680" i="1"/>
  <c r="W1681" i="1"/>
  <c r="Y1681" i="1" s="1"/>
  <c r="W1682" i="1"/>
  <c r="Y1682" i="1" s="1"/>
  <c r="W1683" i="1"/>
  <c r="Y1683" i="1" s="1"/>
  <c r="W1684" i="1"/>
  <c r="W1685" i="1"/>
  <c r="Y1685" i="1" s="1"/>
  <c r="W1686" i="1"/>
  <c r="Y1686" i="1" s="1"/>
  <c r="W1687" i="1"/>
  <c r="Y1687" i="1" s="1"/>
  <c r="W1688" i="1"/>
  <c r="W1689" i="1"/>
  <c r="Y1689" i="1" s="1"/>
  <c r="W1690" i="1"/>
  <c r="Y1690" i="1" s="1"/>
  <c r="W1691" i="1"/>
  <c r="Y1691" i="1" s="1"/>
  <c r="W1692" i="1"/>
  <c r="W1693" i="1"/>
  <c r="Y1693" i="1" s="1"/>
  <c r="W1694" i="1"/>
  <c r="Y1694" i="1" s="1"/>
  <c r="W1695" i="1"/>
  <c r="Y1695" i="1" s="1"/>
  <c r="W1696" i="1"/>
  <c r="W1697" i="1"/>
  <c r="Y1697" i="1" s="1"/>
  <c r="W1698" i="1"/>
  <c r="Y1698" i="1" s="1"/>
  <c r="W1699" i="1"/>
  <c r="Y1699" i="1" s="1"/>
  <c r="W1700" i="1"/>
  <c r="W1701" i="1"/>
  <c r="Y1701" i="1" s="1"/>
  <c r="W1702" i="1"/>
  <c r="Y1702" i="1" s="1"/>
  <c r="W1703" i="1"/>
  <c r="Y1703" i="1" s="1"/>
  <c r="W1704" i="1"/>
  <c r="W1705" i="1"/>
  <c r="Y1705" i="1" s="1"/>
  <c r="W1706" i="1"/>
  <c r="Y1706" i="1" s="1"/>
  <c r="W1707" i="1"/>
  <c r="Y1707" i="1" s="1"/>
  <c r="W1708" i="1"/>
  <c r="W1709" i="1"/>
  <c r="Y1709" i="1" s="1"/>
  <c r="W1710" i="1"/>
  <c r="Y1710" i="1" s="1"/>
  <c r="W1711" i="1"/>
  <c r="Y1711" i="1" s="1"/>
  <c r="W1712" i="1"/>
  <c r="W1713" i="1"/>
  <c r="Y1713" i="1" s="1"/>
  <c r="W1714" i="1"/>
  <c r="Y1714" i="1" s="1"/>
  <c r="W1715" i="1"/>
  <c r="Y1715" i="1" s="1"/>
  <c r="W1716" i="1"/>
  <c r="W1717" i="1"/>
  <c r="Y1717" i="1" s="1"/>
  <c r="W1718" i="1"/>
  <c r="Y1718" i="1" s="1"/>
  <c r="W1719" i="1"/>
  <c r="Y1719" i="1" s="1"/>
  <c r="W1720" i="1"/>
  <c r="W1721" i="1"/>
  <c r="Y1721" i="1" s="1"/>
  <c r="W1722" i="1"/>
  <c r="Y1722" i="1" s="1"/>
  <c r="W1723" i="1"/>
  <c r="Y1723" i="1" s="1"/>
  <c r="W1724" i="1"/>
  <c r="W1725" i="1"/>
  <c r="Y1725" i="1" s="1"/>
  <c r="W1726" i="1"/>
  <c r="Y1726" i="1" s="1"/>
  <c r="W1727" i="1"/>
  <c r="Y1727" i="1" s="1"/>
  <c r="W1729" i="1"/>
  <c r="W1730" i="1"/>
  <c r="Y1730" i="1" s="1"/>
  <c r="W1731" i="1"/>
  <c r="Y1731" i="1" s="1"/>
  <c r="W1732" i="1"/>
  <c r="Y1732" i="1" s="1"/>
  <c r="W1733" i="1"/>
  <c r="W1734" i="1"/>
  <c r="Y1734" i="1" s="1"/>
  <c r="W1735" i="1"/>
  <c r="Y1735" i="1" s="1"/>
  <c r="W1736" i="1"/>
  <c r="Y1736" i="1" s="1"/>
  <c r="W1737" i="1"/>
  <c r="W1738" i="1"/>
  <c r="Y1738" i="1" s="1"/>
  <c r="W1739" i="1"/>
  <c r="Y1739" i="1" s="1"/>
  <c r="W1740" i="1"/>
  <c r="Y1740" i="1" s="1"/>
  <c r="W1741" i="1"/>
  <c r="W1742" i="1"/>
  <c r="Y1742" i="1" s="1"/>
  <c r="W1743" i="1"/>
  <c r="Y1743" i="1" s="1"/>
  <c r="W1744" i="1"/>
  <c r="Y1744" i="1" s="1"/>
  <c r="W1745" i="1"/>
  <c r="W1746" i="1"/>
  <c r="Y1746" i="1" s="1"/>
  <c r="W1747" i="1"/>
  <c r="Y1747" i="1" s="1"/>
  <c r="W1748" i="1"/>
  <c r="Y1748" i="1" s="1"/>
  <c r="W1749" i="1"/>
  <c r="W1750" i="1"/>
  <c r="Y1750" i="1" s="1"/>
  <c r="W1751" i="1"/>
  <c r="Y1751" i="1" s="1"/>
  <c r="W1752" i="1"/>
  <c r="Y1752" i="1" s="1"/>
  <c r="W1753" i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Y1760" i="1" s="1"/>
  <c r="W1761" i="1"/>
  <c r="W1762" i="1"/>
  <c r="Y1762" i="1" s="1"/>
  <c r="W1763" i="1"/>
  <c r="Y1763" i="1" s="1"/>
  <c r="W1764" i="1"/>
  <c r="Y1764" i="1" s="1"/>
  <c r="W1765" i="1"/>
  <c r="W1766" i="1"/>
  <c r="Y1766" i="1" s="1"/>
  <c r="W1767" i="1"/>
  <c r="Y1767" i="1" s="1"/>
  <c r="W1768" i="1"/>
  <c r="Y1768" i="1" s="1"/>
  <c r="W1769" i="1"/>
  <c r="W1770" i="1"/>
  <c r="Y1770" i="1" s="1"/>
  <c r="W1771" i="1"/>
  <c r="Y1771" i="1" s="1"/>
  <c r="W1772" i="1"/>
  <c r="Y1772" i="1" s="1"/>
  <c r="W1773" i="1"/>
  <c r="W1774" i="1"/>
  <c r="Y1774" i="1" s="1"/>
  <c r="W1775" i="1"/>
  <c r="Y1775" i="1" s="1"/>
  <c r="W1776" i="1"/>
  <c r="Y1776" i="1" s="1"/>
  <c r="W1777" i="1"/>
  <c r="W1778" i="1"/>
  <c r="Y1778" i="1" s="1"/>
  <c r="W1779" i="1"/>
  <c r="Y1779" i="1" s="1"/>
  <c r="W1780" i="1"/>
  <c r="Y1780" i="1" s="1"/>
  <c r="W1781" i="1"/>
  <c r="W1782" i="1"/>
  <c r="Y1782" i="1" s="1"/>
  <c r="W1783" i="1"/>
  <c r="Y1783" i="1" s="1"/>
  <c r="W1784" i="1"/>
  <c r="Y1784" i="1" s="1"/>
  <c r="W1785" i="1"/>
  <c r="W1786" i="1"/>
  <c r="Y1786" i="1" s="1"/>
  <c r="W1787" i="1"/>
  <c r="Y1787" i="1" s="1"/>
  <c r="W1788" i="1"/>
  <c r="Y1788" i="1" s="1"/>
  <c r="W1789" i="1"/>
  <c r="W1790" i="1"/>
  <c r="Y1790" i="1" s="1"/>
  <c r="W1791" i="1"/>
  <c r="Y1791" i="1" s="1"/>
  <c r="W1792" i="1"/>
  <c r="Y1792" i="1" s="1"/>
  <c r="W1793" i="1"/>
  <c r="W1794" i="1"/>
  <c r="Y1794" i="1" s="1"/>
  <c r="W1795" i="1"/>
  <c r="Y1795" i="1" s="1"/>
  <c r="W1796" i="1"/>
  <c r="Y1796" i="1" s="1"/>
  <c r="W1797" i="1"/>
  <c r="W1798" i="1"/>
  <c r="Y1798" i="1" s="1"/>
  <c r="W1799" i="1"/>
  <c r="Y1799" i="1" s="1"/>
  <c r="W1800" i="1"/>
  <c r="Y1800" i="1" s="1"/>
  <c r="W1801" i="1"/>
  <c r="W1802" i="1"/>
  <c r="Y1802" i="1" s="1"/>
  <c r="W1803" i="1"/>
  <c r="Y1803" i="1" s="1"/>
  <c r="W1804" i="1"/>
  <c r="Y1804" i="1" s="1"/>
  <c r="W1805" i="1"/>
  <c r="W1806" i="1"/>
  <c r="Y1806" i="1" s="1"/>
  <c r="W1807" i="1"/>
  <c r="Y1807" i="1" s="1"/>
  <c r="W1808" i="1"/>
  <c r="Y1808" i="1" s="1"/>
  <c r="W1809" i="1"/>
  <c r="W1810" i="1"/>
  <c r="Y1810" i="1" s="1"/>
  <c r="W1811" i="1"/>
  <c r="Y1811" i="1" s="1"/>
  <c r="W1812" i="1"/>
  <c r="W1814" i="1"/>
  <c r="W1815" i="1"/>
  <c r="Y1815" i="1" s="1"/>
  <c r="W1816" i="1"/>
  <c r="Y1816" i="1" s="1"/>
  <c r="W1817" i="1"/>
  <c r="Y1817" i="1" s="1"/>
  <c r="W1818" i="1"/>
  <c r="W1819" i="1"/>
  <c r="Y1819" i="1" s="1"/>
  <c r="W1820" i="1"/>
  <c r="Y1820" i="1" s="1"/>
  <c r="W1821" i="1"/>
  <c r="Y1821" i="1" s="1"/>
  <c r="W1822" i="1"/>
  <c r="W1823" i="1"/>
  <c r="Y1823" i="1" s="1"/>
  <c r="W1824" i="1"/>
  <c r="Y1824" i="1" s="1"/>
  <c r="W1825" i="1"/>
  <c r="Y1825" i="1" s="1"/>
  <c r="W1826" i="1"/>
  <c r="W1827" i="1"/>
  <c r="Y1827" i="1" s="1"/>
  <c r="W1828" i="1"/>
  <c r="Y1828" i="1" s="1"/>
  <c r="W1829" i="1"/>
  <c r="Y1829" i="1" s="1"/>
  <c r="W1830" i="1"/>
  <c r="W1831" i="1"/>
  <c r="Y1831" i="1" s="1"/>
  <c r="U1832" i="1"/>
  <c r="W1832" i="1" s="1"/>
  <c r="Y1832" i="1" s="1"/>
  <c r="W1833" i="1"/>
  <c r="Y1833" i="1" s="1"/>
  <c r="W1834" i="1"/>
  <c r="W1835" i="1"/>
  <c r="Y1835" i="1" s="1"/>
  <c r="W1836" i="1"/>
  <c r="Y1836" i="1" s="1"/>
  <c r="W1837" i="1"/>
  <c r="Y1837" i="1" s="1"/>
  <c r="W1838" i="1"/>
  <c r="W1839" i="1"/>
  <c r="Y1839" i="1" s="1"/>
  <c r="W1840" i="1"/>
  <c r="Y1840" i="1" s="1"/>
  <c r="W1841" i="1"/>
  <c r="Y1841" i="1" s="1"/>
  <c r="W1842" i="1"/>
  <c r="W1843" i="1"/>
  <c r="Y1843" i="1" s="1"/>
  <c r="W1844" i="1"/>
  <c r="Y1844" i="1" s="1"/>
  <c r="W1845" i="1"/>
  <c r="Y1845" i="1" s="1"/>
  <c r="W1846" i="1"/>
  <c r="W1847" i="1"/>
  <c r="Y1847" i="1" s="1"/>
  <c r="W1848" i="1"/>
  <c r="Y1848" i="1" s="1"/>
  <c r="W1849" i="1"/>
  <c r="Y1849" i="1" s="1"/>
  <c r="W1850" i="1"/>
  <c r="W1851" i="1"/>
  <c r="Y1851" i="1" s="1"/>
  <c r="W1852" i="1"/>
  <c r="Y1852" i="1" s="1"/>
  <c r="W1853" i="1"/>
  <c r="Y1853" i="1" s="1"/>
  <c r="W1854" i="1"/>
  <c r="W1855" i="1"/>
  <c r="Y1855" i="1" s="1"/>
  <c r="W1856" i="1"/>
  <c r="Y1856" i="1" s="1"/>
  <c r="W1857" i="1"/>
  <c r="Y1857" i="1" s="1"/>
  <c r="W1858" i="1"/>
  <c r="W1859" i="1"/>
  <c r="Y1859" i="1" s="1"/>
  <c r="W1860" i="1"/>
  <c r="Y1860" i="1" s="1"/>
  <c r="W1861" i="1"/>
  <c r="Y1861" i="1" s="1"/>
  <c r="W1862" i="1"/>
  <c r="W1863" i="1"/>
  <c r="Y1863" i="1" s="1"/>
  <c r="W1864" i="1"/>
  <c r="Y1864" i="1" s="1"/>
  <c r="W1865" i="1"/>
  <c r="Y1865" i="1" s="1"/>
  <c r="W1866" i="1"/>
  <c r="W1867" i="1"/>
  <c r="Y1867" i="1" s="1"/>
  <c r="W1868" i="1"/>
  <c r="Y1868" i="1" s="1"/>
  <c r="W1869" i="1"/>
  <c r="Y1869" i="1" s="1"/>
  <c r="W1870" i="1"/>
  <c r="W1871" i="1"/>
  <c r="Y1871" i="1" s="1"/>
  <c r="W1872" i="1"/>
  <c r="Y1872" i="1" s="1"/>
  <c r="W1873" i="1"/>
  <c r="Y1873" i="1" s="1"/>
  <c r="W1874" i="1"/>
  <c r="W1875" i="1"/>
  <c r="Y1875" i="1" s="1"/>
  <c r="W1876" i="1"/>
  <c r="Y1876" i="1" s="1"/>
  <c r="W1877" i="1"/>
  <c r="Y1877" i="1" s="1"/>
  <c r="W1878" i="1"/>
  <c r="W1879" i="1"/>
  <c r="Y1879" i="1" s="1"/>
  <c r="W1880" i="1"/>
  <c r="Y1880" i="1" s="1"/>
  <c r="W1881" i="1"/>
  <c r="Y1881" i="1" s="1"/>
  <c r="W1882" i="1"/>
  <c r="W1883" i="1"/>
  <c r="Y1883" i="1" s="1"/>
  <c r="W1884" i="1"/>
  <c r="Y1884" i="1" s="1"/>
  <c r="W1885" i="1"/>
  <c r="Y1885" i="1" s="1"/>
  <c r="W1886" i="1"/>
  <c r="W1887" i="1"/>
  <c r="Y1887" i="1" s="1"/>
  <c r="W1888" i="1"/>
  <c r="Y1888" i="1" s="1"/>
  <c r="W1889" i="1"/>
  <c r="Y1889" i="1" s="1"/>
  <c r="W1890" i="1"/>
  <c r="W1891" i="1"/>
  <c r="Y1891" i="1" s="1"/>
  <c r="W1892" i="1"/>
  <c r="Y1892" i="1" s="1"/>
  <c r="W1893" i="1"/>
  <c r="Y1893" i="1" s="1"/>
  <c r="W1894" i="1"/>
  <c r="W1895" i="1"/>
  <c r="Y1895" i="1" s="1"/>
  <c r="W1896" i="1"/>
  <c r="Y1896" i="1" s="1"/>
  <c r="W1897" i="1"/>
  <c r="Y1897" i="1" s="1"/>
  <c r="W1898" i="1"/>
  <c r="W1899" i="1"/>
  <c r="Y1899" i="1" s="1"/>
  <c r="W1900" i="1"/>
  <c r="Y1900" i="1" s="1"/>
  <c r="W1901" i="1"/>
  <c r="Y1901" i="1" s="1"/>
  <c r="W1902" i="1"/>
  <c r="W1903" i="1"/>
  <c r="Y1903" i="1" s="1"/>
  <c r="W1904" i="1"/>
  <c r="Y1904" i="1" s="1"/>
  <c r="W1905" i="1"/>
  <c r="Y1905" i="1" s="1"/>
  <c r="W1906" i="1"/>
  <c r="W1907" i="1"/>
  <c r="Y1907" i="1" s="1"/>
  <c r="W1908" i="1"/>
  <c r="Y1908" i="1" s="1"/>
  <c r="W1909" i="1"/>
  <c r="Y1909" i="1" s="1"/>
  <c r="W1910" i="1"/>
  <c r="W1911" i="1"/>
  <c r="Y1911" i="1" s="1"/>
  <c r="W1912" i="1"/>
  <c r="Y1912" i="1" s="1"/>
  <c r="W1913" i="1"/>
  <c r="Y1913" i="1" s="1"/>
  <c r="W1914" i="1"/>
  <c r="W1915" i="1"/>
  <c r="Y1915" i="1" s="1"/>
  <c r="W1916" i="1"/>
  <c r="Y1916" i="1" s="1"/>
  <c r="W1917" i="1"/>
  <c r="Y1917" i="1" s="1"/>
  <c r="W1918" i="1"/>
  <c r="W1919" i="1"/>
  <c r="Y1919" i="1" s="1"/>
  <c r="W1920" i="1"/>
  <c r="Y1920" i="1" s="1"/>
  <c r="W1921" i="1"/>
  <c r="Y1921" i="1" s="1"/>
  <c r="W1922" i="1"/>
  <c r="W1923" i="1"/>
  <c r="Y1923" i="1" s="1"/>
  <c r="W1924" i="1"/>
  <c r="Y1924" i="1" s="1"/>
  <c r="W1925" i="1"/>
  <c r="Y1925" i="1" s="1"/>
  <c r="W1926" i="1"/>
  <c r="W1927" i="1"/>
  <c r="Y1927" i="1" s="1"/>
  <c r="W1928" i="1"/>
  <c r="Y1928" i="1" s="1"/>
  <c r="W1929" i="1"/>
  <c r="Y1929" i="1" s="1"/>
  <c r="W1930" i="1"/>
  <c r="W1931" i="1"/>
  <c r="Y1931" i="1" s="1"/>
  <c r="W1932" i="1"/>
  <c r="Y1932" i="1" s="1"/>
  <c r="W1933" i="1"/>
  <c r="Y1933" i="1" s="1"/>
  <c r="W1934" i="1"/>
  <c r="W1935" i="1"/>
  <c r="Y1935" i="1" s="1"/>
  <c r="W1936" i="1"/>
  <c r="Y1936" i="1" s="1"/>
  <c r="W1937" i="1"/>
  <c r="Y1937" i="1" s="1"/>
  <c r="W1938" i="1"/>
  <c r="W1939" i="1"/>
  <c r="Y1939" i="1" s="1"/>
  <c r="W1940" i="1"/>
  <c r="Y1940" i="1" s="1"/>
  <c r="W1941" i="1"/>
  <c r="Y1941" i="1" s="1"/>
  <c r="W1942" i="1"/>
  <c r="W1943" i="1"/>
  <c r="Y1943" i="1" s="1"/>
  <c r="W1944" i="1"/>
  <c r="Y1944" i="1" s="1"/>
  <c r="W1945" i="1"/>
  <c r="Y1945" i="1" s="1"/>
  <c r="W1946" i="1"/>
  <c r="W1947" i="1"/>
  <c r="Y1947" i="1" s="1"/>
  <c r="W1948" i="1"/>
  <c r="Y1948" i="1" s="1"/>
  <c r="W1949" i="1"/>
  <c r="Y1949" i="1" s="1"/>
  <c r="W1950" i="1"/>
  <c r="W1951" i="1"/>
  <c r="Y1951" i="1" s="1"/>
  <c r="W1952" i="1"/>
  <c r="Y1952" i="1" s="1"/>
  <c r="W1953" i="1"/>
  <c r="Y1953" i="1" s="1"/>
  <c r="W1954" i="1"/>
  <c r="W1955" i="1"/>
  <c r="Y1955" i="1" s="1"/>
  <c r="W1956" i="1"/>
  <c r="Y1956" i="1" s="1"/>
  <c r="W1957" i="1"/>
  <c r="Y1957" i="1" s="1"/>
  <c r="W1958" i="1"/>
  <c r="W1959" i="1"/>
  <c r="Y1959" i="1" s="1"/>
  <c r="W1960" i="1"/>
  <c r="Y1960" i="1" s="1"/>
  <c r="W1961" i="1"/>
  <c r="Y1961" i="1" s="1"/>
  <c r="W1962" i="1"/>
  <c r="W1963" i="1"/>
  <c r="Y1963" i="1" s="1"/>
  <c r="W1964" i="1"/>
  <c r="Y1964" i="1" s="1"/>
  <c r="W1965" i="1"/>
  <c r="Y1965" i="1" s="1"/>
  <c r="W1966" i="1"/>
  <c r="W1967" i="1"/>
  <c r="Y1967" i="1" s="1"/>
  <c r="W1968" i="1"/>
  <c r="Y1968" i="1" s="1"/>
  <c r="W1969" i="1"/>
  <c r="Y1969" i="1" s="1"/>
  <c r="W1970" i="1"/>
  <c r="W1971" i="1"/>
  <c r="Y1971" i="1" s="1"/>
  <c r="W1972" i="1"/>
  <c r="Y1972" i="1" s="1"/>
  <c r="W1973" i="1"/>
  <c r="Y1973" i="1" s="1"/>
  <c r="W1974" i="1"/>
  <c r="W1975" i="1"/>
  <c r="Y1975" i="1" s="1"/>
  <c r="W1976" i="1"/>
  <c r="Y1976" i="1" s="1"/>
  <c r="W1977" i="1"/>
  <c r="Y1977" i="1" s="1"/>
  <c r="W1978" i="1"/>
  <c r="W1979" i="1"/>
  <c r="Y1979" i="1" s="1"/>
  <c r="W1980" i="1"/>
  <c r="Y1980" i="1" s="1"/>
  <c r="W1981" i="1"/>
  <c r="Y1981" i="1" s="1"/>
  <c r="W1982" i="1"/>
  <c r="W1983" i="1"/>
  <c r="Y1983" i="1" s="1"/>
  <c r="W1984" i="1"/>
  <c r="Y1984" i="1" s="1"/>
  <c r="W1985" i="1"/>
  <c r="Y1985" i="1" s="1"/>
  <c r="W1986" i="1"/>
  <c r="W1987" i="1"/>
  <c r="Y1987" i="1" s="1"/>
  <c r="W1988" i="1"/>
  <c r="Y1988" i="1" s="1"/>
  <c r="W1989" i="1"/>
  <c r="Y1989" i="1" s="1"/>
  <c r="W1990" i="1"/>
  <c r="W1991" i="1"/>
  <c r="Y1991" i="1" s="1"/>
  <c r="W1992" i="1"/>
  <c r="Y1992" i="1" s="1"/>
  <c r="W1993" i="1"/>
  <c r="Y1993" i="1" s="1"/>
  <c r="W1994" i="1"/>
  <c r="W1995" i="1"/>
  <c r="Y1995" i="1" s="1"/>
  <c r="W1996" i="1"/>
  <c r="Y1996" i="1" s="1"/>
  <c r="W1997" i="1"/>
  <c r="Y1997" i="1" s="1"/>
  <c r="W1998" i="1"/>
  <c r="W1999" i="1"/>
  <c r="Y1999" i="1" s="1"/>
  <c r="W2000" i="1"/>
  <c r="Y2000" i="1" s="1"/>
  <c r="W2001" i="1"/>
  <c r="Y2001" i="1" s="1"/>
  <c r="W2002" i="1"/>
  <c r="W2003" i="1"/>
  <c r="Y2003" i="1" s="1"/>
  <c r="W2004" i="1"/>
  <c r="Y2004" i="1" s="1"/>
  <c r="W2005" i="1"/>
  <c r="Y2005" i="1" s="1"/>
  <c r="W2006" i="1"/>
  <c r="W2007" i="1"/>
  <c r="Y2007" i="1" s="1"/>
  <c r="W2008" i="1"/>
  <c r="Y2008" i="1" s="1"/>
  <c r="W2009" i="1"/>
  <c r="Y2009" i="1" s="1"/>
  <c r="W2010" i="1"/>
  <c r="W2011" i="1"/>
  <c r="Y2011" i="1" s="1"/>
  <c r="W2012" i="1"/>
  <c r="Y2012" i="1" s="1"/>
  <c r="W2013" i="1"/>
  <c r="Y2013" i="1" s="1"/>
  <c r="W2014" i="1"/>
  <c r="W2015" i="1"/>
  <c r="Y2015" i="1" s="1"/>
  <c r="W2016" i="1"/>
  <c r="Y2016" i="1" s="1"/>
  <c r="W2017" i="1"/>
  <c r="Y2017" i="1" s="1"/>
  <c r="W2018" i="1"/>
  <c r="W2019" i="1"/>
  <c r="Y2019" i="1" s="1"/>
  <c r="W2020" i="1"/>
  <c r="Y2020" i="1" s="1"/>
  <c r="W2021" i="1"/>
  <c r="Y2021" i="1" s="1"/>
  <c r="W2022" i="1"/>
  <c r="W2023" i="1"/>
  <c r="Y2023" i="1" s="1"/>
  <c r="W2024" i="1"/>
  <c r="Y2024" i="1" s="1"/>
  <c r="W2025" i="1"/>
  <c r="Y2025" i="1" s="1"/>
  <c r="W2026" i="1"/>
  <c r="W2027" i="1"/>
  <c r="Y2027" i="1" s="1"/>
  <c r="W2028" i="1"/>
  <c r="Y2028" i="1" s="1"/>
  <c r="W2029" i="1"/>
  <c r="Y2029" i="1" s="1"/>
  <c r="W2030" i="1"/>
  <c r="W2031" i="1"/>
  <c r="Y2031" i="1" s="1"/>
  <c r="W2032" i="1"/>
  <c r="Y2032" i="1" s="1"/>
  <c r="W2033" i="1"/>
  <c r="Y2033" i="1" s="1"/>
  <c r="W2034" i="1"/>
  <c r="W2035" i="1"/>
  <c r="Y2035" i="1" s="1"/>
  <c r="W2036" i="1"/>
  <c r="Y2036" i="1" s="1"/>
  <c r="W2037" i="1"/>
  <c r="Y2037" i="1" s="1"/>
  <c r="W2038" i="1"/>
  <c r="W2039" i="1"/>
  <c r="Y2039" i="1" s="1"/>
  <c r="W2040" i="1"/>
  <c r="Y2040" i="1" s="1"/>
  <c r="W2041" i="1"/>
  <c r="Y2041" i="1" s="1"/>
  <c r="W2042" i="1"/>
  <c r="W2043" i="1"/>
  <c r="Y2043" i="1" s="1"/>
  <c r="W2044" i="1"/>
  <c r="Y2044" i="1" s="1"/>
  <c r="W2045" i="1"/>
  <c r="Y2045" i="1" s="1"/>
  <c r="W2046" i="1"/>
  <c r="W2047" i="1"/>
  <c r="Y2047" i="1" s="1"/>
  <c r="W2048" i="1"/>
  <c r="Y2048" i="1" s="1"/>
  <c r="W2049" i="1"/>
  <c r="Y2049" i="1" s="1"/>
  <c r="W2050" i="1"/>
  <c r="W2051" i="1"/>
  <c r="Y2051" i="1" s="1"/>
  <c r="W2052" i="1"/>
  <c r="Y2052" i="1" s="1"/>
  <c r="W2053" i="1"/>
  <c r="Y2053" i="1" s="1"/>
  <c r="W2054" i="1"/>
  <c r="W2055" i="1"/>
  <c r="Y2055" i="1" s="1"/>
  <c r="W2056" i="1"/>
  <c r="Y2056" i="1" s="1"/>
  <c r="W2057" i="1"/>
  <c r="Y2057" i="1" s="1"/>
  <c r="W2058" i="1"/>
  <c r="W2059" i="1"/>
  <c r="Y2059" i="1" s="1"/>
  <c r="W2060" i="1"/>
  <c r="Y2060" i="1" s="1"/>
  <c r="W2061" i="1"/>
  <c r="Y2061" i="1" s="1"/>
  <c r="W2062" i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W2071" i="1"/>
  <c r="Y2071" i="1" s="1"/>
  <c r="W2072" i="1"/>
  <c r="Y2072" i="1" s="1"/>
  <c r="W2073" i="1"/>
  <c r="Y2073" i="1" s="1"/>
  <c r="W2074" i="1"/>
  <c r="W2075" i="1"/>
  <c r="Y2075" i="1" s="1"/>
  <c r="W2076" i="1"/>
  <c r="Y2076" i="1" s="1"/>
  <c r="W2077" i="1"/>
  <c r="Y2077" i="1" s="1"/>
  <c r="W2078" i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W2087" i="1"/>
  <c r="Y2087" i="1" s="1"/>
  <c r="W2088" i="1"/>
  <c r="Y2088" i="1" s="1"/>
  <c r="W2089" i="1"/>
  <c r="Y2089" i="1" s="1"/>
  <c r="W2090" i="1"/>
  <c r="W2091" i="1"/>
  <c r="Y2091" i="1" s="1"/>
  <c r="W2092" i="1"/>
  <c r="Y2092" i="1" s="1"/>
  <c r="W2093" i="1"/>
  <c r="Y2093" i="1" s="1"/>
  <c r="W2094" i="1"/>
  <c r="W2095" i="1"/>
  <c r="Y2095" i="1" s="1"/>
  <c r="W2096" i="1"/>
  <c r="Y2096" i="1" s="1"/>
  <c r="W2097" i="1"/>
  <c r="Y2097" i="1" s="1"/>
  <c r="W2098" i="1"/>
  <c r="W2099" i="1"/>
  <c r="Y2099" i="1" s="1"/>
  <c r="W2100" i="1"/>
  <c r="Y2100" i="1" s="1"/>
  <c r="W2101" i="1"/>
  <c r="Y2101" i="1" s="1"/>
  <c r="W2102" i="1"/>
  <c r="W2103" i="1"/>
  <c r="Y2103" i="1" s="1"/>
  <c r="W2104" i="1"/>
  <c r="Y2104" i="1" s="1"/>
  <c r="W2105" i="1"/>
  <c r="Y2105" i="1" s="1"/>
  <c r="W2106" i="1"/>
  <c r="W2107" i="1"/>
  <c r="Y2107" i="1" s="1"/>
  <c r="W2108" i="1"/>
  <c r="Y2108" i="1" s="1"/>
  <c r="W2109" i="1"/>
  <c r="Y2109" i="1" s="1"/>
  <c r="W2110" i="1"/>
  <c r="W2111" i="1"/>
  <c r="Y2111" i="1" s="1"/>
  <c r="W2112" i="1"/>
  <c r="Y2112" i="1" s="1"/>
  <c r="W2113" i="1"/>
  <c r="Y2113" i="1" s="1"/>
  <c r="W2114" i="1"/>
  <c r="W2115" i="1"/>
  <c r="Y2115" i="1" s="1"/>
  <c r="W2116" i="1"/>
  <c r="Y2116" i="1" s="1"/>
  <c r="W2117" i="1"/>
  <c r="Y2117" i="1" s="1"/>
  <c r="W2118" i="1"/>
  <c r="W2119" i="1"/>
  <c r="Y2119" i="1" s="1"/>
  <c r="W2120" i="1"/>
  <c r="Y2120" i="1" s="1"/>
  <c r="W2121" i="1"/>
  <c r="Y2121" i="1" s="1"/>
  <c r="W2122" i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Y2129" i="1" s="1"/>
  <c r="W2130" i="1"/>
  <c r="W2131" i="1"/>
  <c r="Y2131" i="1" s="1"/>
  <c r="W2132" i="1"/>
  <c r="Y2132" i="1" s="1"/>
  <c r="W2133" i="1"/>
  <c r="Y2133" i="1" s="1"/>
  <c r="W2134" i="1"/>
  <c r="W2135" i="1"/>
  <c r="Y2135" i="1" s="1"/>
  <c r="W2136" i="1"/>
  <c r="Y2136" i="1" s="1"/>
  <c r="W2137" i="1"/>
  <c r="Y2137" i="1" s="1"/>
  <c r="W2138" i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Y2145" i="1" s="1"/>
  <c r="W2146" i="1"/>
  <c r="W2147" i="1"/>
  <c r="Y2147" i="1" s="1"/>
  <c r="W2148" i="1"/>
  <c r="Y2148" i="1" s="1"/>
  <c r="W2149" i="1"/>
  <c r="Y2149" i="1" s="1"/>
  <c r="W2150" i="1"/>
  <c r="W2151" i="1"/>
  <c r="Y2151" i="1" s="1"/>
  <c r="W2152" i="1"/>
  <c r="Y2152" i="1" s="1"/>
  <c r="W2153" i="1"/>
  <c r="Y2153" i="1" s="1"/>
  <c r="W2154" i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Y2161" i="1" s="1"/>
  <c r="W2162" i="1"/>
  <c r="W2163" i="1"/>
  <c r="Y2163" i="1" s="1"/>
  <c r="W2164" i="1"/>
  <c r="Y2164" i="1" s="1"/>
  <c r="W2165" i="1"/>
  <c r="Y2165" i="1" s="1"/>
  <c r="W2166" i="1"/>
  <c r="W2167" i="1"/>
  <c r="Y2167" i="1" s="1"/>
  <c r="W2168" i="1"/>
  <c r="Y2168" i="1" s="1"/>
  <c r="W2169" i="1"/>
  <c r="Y2169" i="1" s="1"/>
  <c r="W2170" i="1"/>
  <c r="W2171" i="1"/>
  <c r="Y2171" i="1" s="1"/>
  <c r="W2172" i="1"/>
  <c r="Y2172" i="1" s="1"/>
  <c r="W2173" i="1"/>
  <c r="Y2173" i="1" s="1"/>
  <c r="W2174" i="1"/>
  <c r="W2175" i="1"/>
  <c r="Y2175" i="1" s="1"/>
  <c r="W2176" i="1"/>
  <c r="Y2176" i="1" s="1"/>
  <c r="W2177" i="1"/>
  <c r="Y2177" i="1" s="1"/>
  <c r="W2178" i="1"/>
  <c r="W2179" i="1"/>
  <c r="Y2179" i="1" s="1"/>
  <c r="W2180" i="1"/>
  <c r="Y2180" i="1" s="1"/>
  <c r="W2181" i="1"/>
  <c r="Y2181" i="1" s="1"/>
  <c r="W2182" i="1"/>
  <c r="W2183" i="1"/>
  <c r="Y2183" i="1" s="1"/>
  <c r="W2184" i="1"/>
  <c r="Y2184" i="1" s="1"/>
  <c r="W2185" i="1"/>
  <c r="Y2185" i="1" s="1"/>
  <c r="W2186" i="1"/>
  <c r="W2187" i="1"/>
  <c r="Y2187" i="1" s="1"/>
  <c r="W2188" i="1"/>
  <c r="Y2188" i="1" s="1"/>
  <c r="W2189" i="1"/>
  <c r="Y2189" i="1" s="1"/>
  <c r="W2190" i="1"/>
  <c r="W2191" i="1"/>
  <c r="Y2191" i="1" s="1"/>
  <c r="W2192" i="1"/>
  <c r="Y2192" i="1" s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X2276" i="1" s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400" i="1"/>
  <c r="Y2400" i="1" s="1"/>
  <c r="W2401" i="1"/>
  <c r="Y2401" i="1" s="1"/>
  <c r="W2402" i="1"/>
  <c r="Y2402" i="1" s="1"/>
  <c r="W2403" i="1"/>
  <c r="W2404" i="1"/>
  <c r="Y2404" i="1" s="1"/>
  <c r="W2405" i="1"/>
  <c r="Y2405" i="1" s="1"/>
  <c r="W2406" i="1"/>
  <c r="Y2406" i="1" s="1"/>
  <c r="W2407" i="1"/>
  <c r="W2408" i="1"/>
  <c r="Y2408" i="1" s="1"/>
  <c r="W2409" i="1"/>
  <c r="Y2409" i="1" s="1"/>
  <c r="W2410" i="1"/>
  <c r="Y2410" i="1" s="1"/>
  <c r="W2411" i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Y2418" i="1" s="1"/>
  <c r="W2419" i="1"/>
  <c r="W2420" i="1"/>
  <c r="Y2420" i="1" s="1"/>
  <c r="W2421" i="1"/>
  <c r="Y2421" i="1" s="1"/>
  <c r="W2422" i="1"/>
  <c r="Y2422" i="1" s="1"/>
  <c r="W2423" i="1"/>
  <c r="W2424" i="1"/>
  <c r="Y2424" i="1" s="1"/>
  <c r="W2425" i="1"/>
  <c r="Y2425" i="1" s="1"/>
  <c r="W2426" i="1"/>
  <c r="Y2426" i="1" s="1"/>
  <c r="W2427" i="1"/>
  <c r="W2428" i="1"/>
  <c r="X2428" i="1" s="1"/>
  <c r="W2429" i="1"/>
  <c r="Y2429" i="1" s="1"/>
  <c r="W2430" i="1"/>
  <c r="Y2430" i="1" s="1"/>
  <c r="W2431" i="1"/>
  <c r="W2432" i="1"/>
  <c r="Y2432" i="1" s="1"/>
  <c r="W2433" i="1"/>
  <c r="Y2433" i="1" s="1"/>
  <c r="W2434" i="1"/>
  <c r="Y2434" i="1" s="1"/>
  <c r="W2435" i="1"/>
  <c r="W2436" i="1"/>
  <c r="X2436" i="1" s="1"/>
  <c r="Z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Y2442" i="1" s="1"/>
  <c r="W2443" i="1"/>
  <c r="W2444" i="1"/>
  <c r="Y2444" i="1" s="1"/>
  <c r="W2445" i="1"/>
  <c r="Y2445" i="1" s="1"/>
  <c r="W2446" i="1"/>
  <c r="Y2446" i="1" s="1"/>
  <c r="W2447" i="1"/>
  <c r="W2448" i="1"/>
  <c r="Y2448" i="1" s="1"/>
  <c r="W2449" i="1"/>
  <c r="Y2449" i="1" s="1"/>
  <c r="W2450" i="1"/>
  <c r="Y2450" i="1" s="1"/>
  <c r="W2451" i="1"/>
  <c r="W2452" i="1"/>
  <c r="Y2452" i="1" s="1"/>
  <c r="W2453" i="1"/>
  <c r="W2454" i="1"/>
  <c r="Y2454" i="1" s="1"/>
  <c r="W2455" i="1"/>
  <c r="W2456" i="1"/>
  <c r="W2457" i="1"/>
  <c r="Y2457" i="1" s="1"/>
  <c r="W2458" i="1"/>
  <c r="Y2458" i="1" s="1"/>
  <c r="W2459" i="1"/>
  <c r="W2460" i="1"/>
  <c r="Y2460" i="1" s="1"/>
  <c r="W2461" i="1"/>
  <c r="W2462" i="1"/>
  <c r="Y2462" i="1" s="1"/>
  <c r="W2463" i="1"/>
  <c r="W2464" i="1"/>
  <c r="Y2464" i="1" s="1"/>
  <c r="W2465" i="1"/>
  <c r="Y2465" i="1" s="1"/>
  <c r="W2466" i="1"/>
  <c r="Y2466" i="1" s="1"/>
  <c r="W2467" i="1"/>
  <c r="W2468" i="1"/>
  <c r="Y2468" i="1" s="1"/>
  <c r="W2469" i="1"/>
  <c r="Y2469" i="1" s="1"/>
  <c r="W2470" i="1"/>
  <c r="Y2470" i="1" s="1"/>
  <c r="W2471" i="1"/>
  <c r="W2472" i="1"/>
  <c r="Y2472" i="1" s="1"/>
  <c r="W2473" i="1"/>
  <c r="Y2473" i="1" s="1"/>
  <c r="W2474" i="1"/>
  <c r="Y2474" i="1" s="1"/>
  <c r="W2475" i="1"/>
  <c r="W2476" i="1"/>
  <c r="Y2476" i="1" s="1"/>
  <c r="W2477" i="1"/>
  <c r="Y2477" i="1" s="1"/>
  <c r="W2478" i="1"/>
  <c r="Y2478" i="1" s="1"/>
  <c r="W2479" i="1"/>
  <c r="W2480" i="1"/>
  <c r="Y2480" i="1" s="1"/>
  <c r="W2481" i="1"/>
  <c r="Y2481" i="1" s="1"/>
  <c r="W2482" i="1"/>
  <c r="Y2482" i="1" s="1"/>
  <c r="W2483" i="1"/>
  <c r="W2484" i="1"/>
  <c r="Y2484" i="1" s="1"/>
  <c r="W2485" i="1"/>
  <c r="Y2485" i="1" s="1"/>
  <c r="W2486" i="1"/>
  <c r="Y2486" i="1" s="1"/>
  <c r="W2487" i="1"/>
  <c r="W2488" i="1"/>
  <c r="Y2488" i="1" s="1"/>
  <c r="W2489" i="1"/>
  <c r="Y2489" i="1" s="1"/>
  <c r="W2490" i="1"/>
  <c r="Y2490" i="1" s="1"/>
  <c r="W2491" i="1"/>
  <c r="W2492" i="1"/>
  <c r="Y2492" i="1" s="1"/>
  <c r="W2493" i="1"/>
  <c r="Y2493" i="1" s="1"/>
  <c r="W2494" i="1"/>
  <c r="Y2494" i="1" s="1"/>
  <c r="W2495" i="1"/>
  <c r="W2496" i="1"/>
  <c r="Y2496" i="1" s="1"/>
  <c r="W2497" i="1"/>
  <c r="Y2497" i="1" s="1"/>
  <c r="W2498" i="1"/>
  <c r="Y2498" i="1" s="1"/>
  <c r="W2499" i="1"/>
  <c r="W2500" i="1"/>
  <c r="Y2500" i="1" s="1"/>
  <c r="W2501" i="1"/>
  <c r="Y2501" i="1" s="1"/>
  <c r="W2502" i="1"/>
  <c r="Y2502" i="1" s="1"/>
  <c r="W2503" i="1"/>
  <c r="W2504" i="1"/>
  <c r="Y2504" i="1" s="1"/>
  <c r="W2505" i="1"/>
  <c r="Y2505" i="1" s="1"/>
  <c r="W2506" i="1"/>
  <c r="Y2506" i="1" s="1"/>
  <c r="W2507" i="1"/>
  <c r="W2508" i="1"/>
  <c r="Y2508" i="1" s="1"/>
  <c r="W2509" i="1"/>
  <c r="Y2509" i="1" s="1"/>
  <c r="W2510" i="1"/>
  <c r="Y2510" i="1" s="1"/>
  <c r="W2511" i="1"/>
  <c r="W2512" i="1"/>
  <c r="Y2512" i="1" s="1"/>
  <c r="W2513" i="1"/>
  <c r="Y2513" i="1" s="1"/>
  <c r="W2514" i="1"/>
  <c r="Y2514" i="1" s="1"/>
  <c r="W2515" i="1"/>
  <c r="W2516" i="1"/>
  <c r="Y2516" i="1" s="1"/>
  <c r="W2517" i="1"/>
  <c r="Y2517" i="1" s="1"/>
  <c r="W2518" i="1"/>
  <c r="Y2518" i="1" s="1"/>
  <c r="W2519" i="1"/>
  <c r="W2520" i="1"/>
  <c r="Y2520" i="1" s="1"/>
  <c r="W2521" i="1"/>
  <c r="Y2521" i="1" s="1"/>
  <c r="W2522" i="1"/>
  <c r="Y2522" i="1" s="1"/>
  <c r="W2523" i="1"/>
  <c r="W2524" i="1"/>
  <c r="Y2524" i="1" s="1"/>
  <c r="W2525" i="1"/>
  <c r="Y2525" i="1" s="1"/>
  <c r="W2526" i="1"/>
  <c r="Y2526" i="1" s="1"/>
  <c r="W2527" i="1"/>
  <c r="W2528" i="1"/>
  <c r="Y2528" i="1" s="1"/>
  <c r="W2529" i="1"/>
  <c r="Y2529" i="1" s="1"/>
  <c r="W2530" i="1"/>
  <c r="Y2530" i="1" s="1"/>
  <c r="W2531" i="1"/>
  <c r="W2532" i="1"/>
  <c r="Y2532" i="1" s="1"/>
  <c r="W2533" i="1"/>
  <c r="Y2533" i="1" s="1"/>
  <c r="W2534" i="1"/>
  <c r="Y2534" i="1" s="1"/>
  <c r="W2535" i="1"/>
  <c r="W2536" i="1"/>
  <c r="Y2536" i="1" s="1"/>
  <c r="W2537" i="1"/>
  <c r="Y2537" i="1" s="1"/>
  <c r="W2538" i="1"/>
  <c r="Y2538" i="1" s="1"/>
  <c r="W2539" i="1"/>
  <c r="W2540" i="1"/>
  <c r="Y2540" i="1" s="1"/>
  <c r="W2541" i="1"/>
  <c r="Y2541" i="1" s="1"/>
  <c r="W2542" i="1"/>
  <c r="Y2542" i="1" s="1"/>
  <c r="W2543" i="1"/>
  <c r="W2544" i="1"/>
  <c r="Y2544" i="1" s="1"/>
  <c r="W2545" i="1"/>
  <c r="Y2545" i="1" s="1"/>
  <c r="W2546" i="1"/>
  <c r="Y2546" i="1" s="1"/>
  <c r="W2547" i="1"/>
  <c r="W2548" i="1"/>
  <c r="Y2548" i="1" s="1"/>
  <c r="W2549" i="1"/>
  <c r="Y2549" i="1" s="1"/>
  <c r="W2550" i="1"/>
  <c r="Y2550" i="1" s="1"/>
  <c r="W2551" i="1"/>
  <c r="W2552" i="1"/>
  <c r="Y2552" i="1" s="1"/>
  <c r="W2553" i="1"/>
  <c r="Y2553" i="1" s="1"/>
  <c r="W2554" i="1"/>
  <c r="Y2554" i="1" s="1"/>
  <c r="W2555" i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Y2562" i="1" s="1"/>
  <c r="W2563" i="1"/>
  <c r="W2564" i="1"/>
  <c r="Y2564" i="1" s="1"/>
  <c r="W2565" i="1"/>
  <c r="W2566" i="1"/>
  <c r="Y2566" i="1" s="1"/>
  <c r="W2567" i="1"/>
  <c r="W2568" i="1"/>
  <c r="Y2568" i="1" s="1"/>
  <c r="W2569" i="1"/>
  <c r="Y2569" i="1" s="1"/>
  <c r="W2570" i="1"/>
  <c r="Y2570" i="1" s="1"/>
  <c r="W2571" i="1"/>
  <c r="W2572" i="1"/>
  <c r="W2574" i="1"/>
  <c r="Y2574" i="1" s="1"/>
  <c r="W2575" i="1"/>
  <c r="Y2575" i="1" s="1"/>
  <c r="W2576" i="1"/>
  <c r="W2577" i="1"/>
  <c r="Y2577" i="1" s="1"/>
  <c r="W2578" i="1"/>
  <c r="Y2578" i="1" s="1"/>
  <c r="W2579" i="1"/>
  <c r="Y2579" i="1" s="1"/>
  <c r="W2580" i="1"/>
  <c r="W2581" i="1"/>
  <c r="Y2581" i="1" s="1"/>
  <c r="W2582" i="1"/>
  <c r="Y2582" i="1" s="1"/>
  <c r="W2583" i="1"/>
  <c r="Y2583" i="1" s="1"/>
  <c r="W2584" i="1"/>
  <c r="W2585" i="1"/>
  <c r="Y2585" i="1" s="1"/>
  <c r="W2586" i="1"/>
  <c r="Y2586" i="1" s="1"/>
  <c r="W2587" i="1"/>
  <c r="Y2587" i="1" s="1"/>
  <c r="W2588" i="1"/>
  <c r="W2589" i="1"/>
  <c r="Y2589" i="1" s="1"/>
  <c r="W2590" i="1"/>
  <c r="Y2590" i="1" s="1"/>
  <c r="W2591" i="1"/>
  <c r="Y2591" i="1" s="1"/>
  <c r="W2592" i="1"/>
  <c r="W2593" i="1"/>
  <c r="Y2593" i="1" s="1"/>
  <c r="W2594" i="1"/>
  <c r="Y2594" i="1" s="1"/>
  <c r="W2595" i="1"/>
  <c r="Y2595" i="1" s="1"/>
  <c r="W2596" i="1"/>
  <c r="W2597" i="1"/>
  <c r="Y2597" i="1" s="1"/>
  <c r="W2598" i="1"/>
  <c r="Y2598" i="1" s="1"/>
  <c r="W2599" i="1"/>
  <c r="Y2599" i="1" s="1"/>
  <c r="W2600" i="1"/>
  <c r="W2601" i="1"/>
  <c r="Y2601" i="1" s="1"/>
  <c r="W2602" i="1"/>
  <c r="Y2602" i="1" s="1"/>
  <c r="W2603" i="1"/>
  <c r="Y2603" i="1" s="1"/>
  <c r="W2604" i="1"/>
  <c r="W2605" i="1"/>
  <c r="Y2605" i="1" s="1"/>
  <c r="W2606" i="1"/>
  <c r="Y2606" i="1" s="1"/>
  <c r="W2608" i="1"/>
  <c r="Y2608" i="1" s="1"/>
  <c r="W2609" i="1"/>
  <c r="W2610" i="1"/>
  <c r="Y2610" i="1" s="1"/>
  <c r="W2611" i="1"/>
  <c r="Y2611" i="1" s="1"/>
  <c r="W2612" i="1"/>
  <c r="Y2612" i="1" s="1"/>
  <c r="W2613" i="1"/>
  <c r="W2614" i="1"/>
  <c r="Y2614" i="1" s="1"/>
  <c r="W2615" i="1"/>
  <c r="Y2615" i="1" s="1"/>
  <c r="W2616" i="1"/>
  <c r="Y2616" i="1" s="1"/>
  <c r="W2617" i="1"/>
  <c r="W2618" i="1"/>
  <c r="Y2618" i="1" s="1"/>
  <c r="W2619" i="1"/>
  <c r="Y2619" i="1" s="1"/>
  <c r="W2620" i="1"/>
  <c r="Y2620" i="1" s="1"/>
  <c r="W2621" i="1"/>
  <c r="W2622" i="1"/>
  <c r="Y2622" i="1" s="1"/>
  <c r="W2623" i="1"/>
  <c r="Y2623" i="1" s="1"/>
  <c r="W2624" i="1"/>
  <c r="Y2624" i="1" s="1"/>
  <c r="W2625" i="1"/>
  <c r="W2626" i="1"/>
  <c r="Y2626" i="1" s="1"/>
  <c r="W2627" i="1"/>
  <c r="Y2627" i="1" s="1"/>
  <c r="W2628" i="1"/>
  <c r="Y2628" i="1" s="1"/>
  <c r="W2629" i="1"/>
  <c r="W2630" i="1"/>
  <c r="Y2630" i="1" s="1"/>
  <c r="W2631" i="1"/>
  <c r="Y2631" i="1" s="1"/>
  <c r="W2632" i="1"/>
  <c r="Y2632" i="1" s="1"/>
  <c r="W2633" i="1"/>
  <c r="W2634" i="1"/>
  <c r="Y2634" i="1" s="1"/>
  <c r="W2635" i="1"/>
  <c r="Y2635" i="1" s="1"/>
  <c r="W2636" i="1"/>
  <c r="Y2636" i="1" s="1"/>
  <c r="W2637" i="1"/>
  <c r="W2638" i="1"/>
  <c r="Y2638" i="1" s="1"/>
  <c r="W2639" i="1"/>
  <c r="Y2639" i="1" s="1"/>
  <c r="W2640" i="1"/>
  <c r="Y2640" i="1" s="1"/>
  <c r="W2641" i="1"/>
  <c r="W2642" i="1"/>
  <c r="Y2642" i="1" s="1"/>
  <c r="W2643" i="1"/>
  <c r="Y2643" i="1" s="1"/>
  <c r="W2644" i="1"/>
  <c r="Y2644" i="1" s="1"/>
  <c r="W2645" i="1"/>
  <c r="W2646" i="1"/>
  <c r="Y2646" i="1" s="1"/>
  <c r="W2647" i="1"/>
  <c r="Y2647" i="1" s="1"/>
  <c r="W2648" i="1"/>
  <c r="Y2648" i="1" s="1"/>
  <c r="W2649" i="1"/>
  <c r="W2650" i="1"/>
  <c r="Y2650" i="1" s="1"/>
  <c r="W2651" i="1"/>
  <c r="Y2651" i="1" s="1"/>
  <c r="W2652" i="1"/>
  <c r="Y2652" i="1" s="1"/>
  <c r="W2653" i="1"/>
  <c r="W2654" i="1"/>
  <c r="Y2654" i="1" s="1"/>
  <c r="W2655" i="1"/>
  <c r="Y2655" i="1" s="1"/>
  <c r="W2656" i="1"/>
  <c r="Y2656" i="1" s="1"/>
  <c r="W2657" i="1"/>
  <c r="W2658" i="1"/>
  <c r="Y2658" i="1" s="1"/>
  <c r="W2659" i="1"/>
  <c r="Y2659" i="1" s="1"/>
  <c r="W2660" i="1"/>
  <c r="Y2660" i="1" s="1"/>
  <c r="W2661" i="1"/>
  <c r="W2662" i="1"/>
  <c r="Y2662" i="1" s="1"/>
  <c r="W2663" i="1"/>
  <c r="Y2663" i="1" s="1"/>
  <c r="W2664" i="1"/>
  <c r="Y2664" i="1" s="1"/>
  <c r="W2665" i="1"/>
  <c r="W2666" i="1"/>
  <c r="Y2666" i="1" s="1"/>
  <c r="W2667" i="1"/>
  <c r="Y2667" i="1" s="1"/>
  <c r="W2668" i="1"/>
  <c r="Y2668" i="1" s="1"/>
  <c r="W2669" i="1"/>
  <c r="W2670" i="1"/>
  <c r="Y2670" i="1" s="1"/>
  <c r="W2671" i="1"/>
  <c r="Y2671" i="1" s="1"/>
  <c r="W2672" i="1"/>
  <c r="Y2672" i="1" s="1"/>
  <c r="W2673" i="1"/>
  <c r="W2674" i="1"/>
  <c r="Y2674" i="1" s="1"/>
  <c r="W2675" i="1"/>
  <c r="Y2675" i="1" s="1"/>
  <c r="W2676" i="1"/>
  <c r="Y2676" i="1" s="1"/>
  <c r="W2677" i="1"/>
  <c r="W2678" i="1"/>
  <c r="Y2678" i="1" s="1"/>
  <c r="W2679" i="1"/>
  <c r="Y2679" i="1" s="1"/>
  <c r="W2680" i="1"/>
  <c r="Y2680" i="1" s="1"/>
  <c r="W2681" i="1"/>
  <c r="W2682" i="1"/>
  <c r="Y2682" i="1" s="1"/>
  <c r="W2683" i="1"/>
  <c r="Y2683" i="1" s="1"/>
  <c r="W2684" i="1"/>
  <c r="Y2684" i="1" s="1"/>
  <c r="W2685" i="1"/>
  <c r="W2686" i="1"/>
  <c r="Y2686" i="1" s="1"/>
  <c r="W2687" i="1"/>
  <c r="Y2687" i="1" s="1"/>
  <c r="W2688" i="1"/>
  <c r="Y2688" i="1" s="1"/>
  <c r="W2689" i="1"/>
  <c r="W2690" i="1"/>
  <c r="Y2690" i="1" s="1"/>
  <c r="W2691" i="1"/>
  <c r="Y2691" i="1" s="1"/>
  <c r="W2692" i="1"/>
  <c r="Y2692" i="1" s="1"/>
  <c r="W2693" i="1"/>
  <c r="W2694" i="1"/>
  <c r="Y2694" i="1" s="1"/>
  <c r="W2695" i="1"/>
  <c r="Y2695" i="1" s="1"/>
  <c r="W2696" i="1"/>
  <c r="Y2696" i="1" s="1"/>
  <c r="W2697" i="1"/>
  <c r="W2698" i="1"/>
  <c r="Y2698" i="1" s="1"/>
  <c r="W2699" i="1"/>
  <c r="Y2699" i="1" s="1"/>
  <c r="W2700" i="1"/>
  <c r="Y2700" i="1" s="1"/>
  <c r="W2701" i="1"/>
  <c r="W2702" i="1"/>
  <c r="Y2702" i="1" s="1"/>
  <c r="W2703" i="1"/>
  <c r="Y2703" i="1" s="1"/>
  <c r="W2704" i="1"/>
  <c r="Y2704" i="1" s="1"/>
  <c r="W2705" i="1"/>
  <c r="W2706" i="1"/>
  <c r="O49" i="2" s="1"/>
  <c r="W2707" i="1"/>
  <c r="O50" i="2" s="1"/>
  <c r="W2708" i="1"/>
  <c r="O51" i="2" s="1"/>
  <c r="W2709" i="1"/>
  <c r="W2710" i="1"/>
  <c r="O53" i="2" s="1"/>
  <c r="W2711" i="1"/>
  <c r="O54" i="2" s="1"/>
  <c r="W2712" i="1"/>
  <c r="W2713" i="1"/>
  <c r="W2714" i="1"/>
  <c r="W2715" i="1"/>
  <c r="W2716" i="1"/>
  <c r="W2717" i="1"/>
  <c r="W2718" i="1"/>
  <c r="W2719" i="1"/>
  <c r="O55" i="2" s="1"/>
  <c r="W2720" i="1"/>
  <c r="Y2720" i="1" s="1"/>
  <c r="W2721" i="1"/>
  <c r="W2722" i="1"/>
  <c r="Y2722" i="1" s="1"/>
  <c r="W2725" i="1"/>
  <c r="Y2725" i="1" s="1"/>
  <c r="W2774" i="1"/>
  <c r="Y2774" i="1" s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9" i="1"/>
  <c r="W2820" i="1"/>
  <c r="W2821" i="1"/>
  <c r="W2822" i="1"/>
  <c r="W2826" i="1"/>
  <c r="W2827" i="1"/>
  <c r="W2828" i="1"/>
  <c r="W2829" i="1"/>
  <c r="W2830" i="1"/>
  <c r="W2831" i="1"/>
  <c r="W2833" i="1"/>
  <c r="W2834" i="1"/>
  <c r="W2835" i="1"/>
  <c r="W2836" i="1"/>
  <c r="W2838" i="1"/>
  <c r="W2841" i="1"/>
  <c r="W2845" i="1"/>
  <c r="W2846" i="1"/>
  <c r="W2847" i="1"/>
  <c r="W2848" i="1"/>
  <c r="W2850" i="1"/>
  <c r="W2851" i="1"/>
  <c r="W2852" i="1"/>
  <c r="W2853" i="1"/>
  <c r="W2855" i="1"/>
  <c r="W2856" i="1"/>
  <c r="W2857" i="1"/>
  <c r="W2858" i="1"/>
  <c r="W2859" i="1"/>
  <c r="W2860" i="1"/>
  <c r="W2861" i="1"/>
  <c r="W2862" i="1"/>
  <c r="W2866" i="1"/>
  <c r="W2867" i="1"/>
  <c r="W2868" i="1"/>
  <c r="W2869" i="1"/>
  <c r="W2870" i="1"/>
  <c r="W2874" i="1"/>
  <c r="W2876" i="1"/>
  <c r="W2877" i="1"/>
  <c r="W2878" i="1"/>
  <c r="W2879" i="1"/>
  <c r="W2881" i="1"/>
  <c r="W2883" i="1"/>
  <c r="W2887" i="1"/>
  <c r="W2889" i="1"/>
  <c r="W2890" i="1"/>
  <c r="W2891" i="1"/>
  <c r="W2892" i="1"/>
  <c r="W2893" i="1"/>
  <c r="W2894" i="1"/>
  <c r="W2895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6" i="1"/>
  <c r="W2929" i="1"/>
  <c r="W2930" i="1"/>
  <c r="W2931" i="1"/>
  <c r="W2932" i="1"/>
  <c r="W2933" i="1"/>
  <c r="W2934" i="1"/>
  <c r="W2936" i="1"/>
  <c r="W2937" i="1"/>
  <c r="W2938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X3596" i="1" s="1"/>
  <c r="Z3596" i="1" s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U3644" i="1"/>
  <c r="W3644" i="1" s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61" i="1"/>
  <c r="W3862" i="1"/>
  <c r="W3863" i="1"/>
  <c r="X3863" i="1" s="1"/>
  <c r="W3864" i="1"/>
  <c r="W3865" i="1"/>
  <c r="W3866" i="1"/>
  <c r="W3867" i="1"/>
  <c r="O78" i="2" s="1"/>
  <c r="W3868" i="1"/>
  <c r="W3869" i="1"/>
  <c r="W3870" i="1"/>
  <c r="W3871" i="1"/>
  <c r="X3871" i="1" s="1"/>
  <c r="Z3871" i="1" s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Y3883" i="1" s="1"/>
  <c r="W3884" i="1"/>
  <c r="W3885" i="1"/>
  <c r="W3886" i="1"/>
  <c r="W3887" i="1"/>
  <c r="X3887" i="1" s="1"/>
  <c r="Z3887" i="1" s="1"/>
  <c r="W3888" i="1"/>
  <c r="W3889" i="1"/>
  <c r="W3890" i="1"/>
  <c r="W3891" i="1"/>
  <c r="X3891" i="1" s="1"/>
  <c r="Z3891" i="1" s="1"/>
  <c r="W3892" i="1"/>
  <c r="W3893" i="1"/>
  <c r="W3894" i="1"/>
  <c r="W3895" i="1"/>
  <c r="W3896" i="1"/>
  <c r="W3897" i="1"/>
  <c r="W3898" i="1"/>
  <c r="W3899" i="1"/>
  <c r="X3899" i="1" s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Y3915" i="1" s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X3936" i="1" s="1"/>
  <c r="W3937" i="1"/>
  <c r="W3938" i="1"/>
  <c r="W3939" i="1"/>
  <c r="X3939" i="1" s="1"/>
  <c r="W3940" i="1"/>
  <c r="W3941" i="1"/>
  <c r="W3942" i="1"/>
  <c r="W3943" i="1"/>
  <c r="X3943" i="1" s="1"/>
  <c r="Z3943" i="1" s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X3967" i="1" s="1"/>
  <c r="Z3967" i="1" s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X3992" i="1" s="1"/>
  <c r="Z3992" i="1" s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AA4099" i="1" s="1"/>
  <c r="W4100" i="1"/>
  <c r="W4101" i="1"/>
  <c r="W4102" i="1"/>
  <c r="W4103" i="1"/>
  <c r="Z4103" i="1" s="1"/>
  <c r="W4104" i="1"/>
  <c r="W4105" i="1"/>
  <c r="W4106" i="1"/>
  <c r="W4107" i="1"/>
  <c r="Z4107" i="1" s="1"/>
  <c r="W4108" i="1"/>
  <c r="W4109" i="1"/>
  <c r="W4110" i="1"/>
  <c r="W4111" i="1"/>
  <c r="Z4111" i="1" s="1"/>
  <c r="W4112" i="1"/>
  <c r="W4113" i="1"/>
  <c r="W4114" i="1"/>
  <c r="W4115" i="1"/>
  <c r="Z4115" i="1" s="1"/>
  <c r="W4116" i="1"/>
  <c r="W4117" i="1"/>
  <c r="W4118" i="1"/>
  <c r="W4119" i="1"/>
  <c r="Z4119" i="1" s="1"/>
  <c r="W4120" i="1"/>
  <c r="AA4120" i="1" s="1"/>
  <c r="W4121" i="1"/>
  <c r="AA4121" i="1" s="1"/>
  <c r="W4122" i="1"/>
  <c r="W4123" i="1"/>
  <c r="W4124" i="1"/>
  <c r="W4125" i="1"/>
  <c r="AA4125" i="1" s="1"/>
  <c r="W4126" i="1"/>
  <c r="W4127" i="1"/>
  <c r="Z4127" i="1" s="1"/>
  <c r="W4128" i="1"/>
  <c r="AA4128" i="1" s="1"/>
  <c r="W4129" i="1"/>
  <c r="W4130" i="1"/>
  <c r="AA4130" i="1" s="1"/>
  <c r="W4131" i="1"/>
  <c r="W4132" i="1"/>
  <c r="AA4132" i="1" s="1"/>
  <c r="W4133" i="1"/>
  <c r="W4134" i="1"/>
  <c r="W4135" i="1"/>
  <c r="Z4135" i="1" s="1"/>
  <c r="W4136" i="1"/>
  <c r="W4137" i="1"/>
  <c r="W4138" i="1"/>
  <c r="W4139" i="1"/>
  <c r="Z4139" i="1" s="1"/>
  <c r="W4140" i="1"/>
  <c r="W4141" i="1"/>
  <c r="W4142" i="1"/>
  <c r="W4143" i="1"/>
  <c r="Z4143" i="1" s="1"/>
  <c r="W4144" i="1"/>
  <c r="W4145" i="1"/>
  <c r="W4146" i="1"/>
  <c r="W4147" i="1"/>
  <c r="Z4147" i="1" s="1"/>
  <c r="W4148" i="1"/>
  <c r="W4149" i="1"/>
  <c r="W4150" i="1"/>
  <c r="W4151" i="1"/>
  <c r="Z4151" i="1" s="1"/>
  <c r="W4152" i="1"/>
  <c r="W4153" i="1"/>
  <c r="W4154" i="1"/>
  <c r="W4155" i="1"/>
  <c r="Z4155" i="1" s="1"/>
  <c r="W4156" i="1"/>
  <c r="W4157" i="1"/>
  <c r="W4158" i="1"/>
  <c r="W4159" i="1"/>
  <c r="Z4159" i="1" s="1"/>
  <c r="W4160" i="1"/>
  <c r="W4161" i="1"/>
  <c r="W4162" i="1"/>
  <c r="W4163" i="1"/>
  <c r="Z4163" i="1" s="1"/>
  <c r="W4164" i="1"/>
  <c r="W4165" i="1"/>
  <c r="W4166" i="1"/>
  <c r="W4167" i="1"/>
  <c r="Z4167" i="1" s="1"/>
  <c r="W4168" i="1"/>
  <c r="W4169" i="1"/>
  <c r="W4170" i="1"/>
  <c r="W4171" i="1"/>
  <c r="Z4171" i="1" s="1"/>
  <c r="W4172" i="1"/>
  <c r="W4173" i="1"/>
  <c r="W4174" i="1"/>
  <c r="W4175" i="1"/>
  <c r="Z4175" i="1" s="1"/>
  <c r="W4176" i="1"/>
  <c r="W4177" i="1"/>
  <c r="W4178" i="1"/>
  <c r="W4179" i="1"/>
  <c r="Z4179" i="1" s="1"/>
  <c r="W4180" i="1"/>
  <c r="W4181" i="1"/>
  <c r="W4182" i="1"/>
  <c r="W4183" i="1"/>
  <c r="Z4183" i="1" s="1"/>
  <c r="W4184" i="1"/>
  <c r="W4185" i="1"/>
  <c r="W4186" i="1"/>
  <c r="V4187" i="1"/>
  <c r="W4187" i="1" s="1"/>
  <c r="W4188" i="1"/>
  <c r="W4189" i="1"/>
  <c r="W4190" i="1"/>
  <c r="W4191" i="1"/>
  <c r="Z4191" i="1" s="1"/>
  <c r="W4192" i="1"/>
  <c r="W4193" i="1"/>
  <c r="AA4193" i="1" s="1"/>
  <c r="W4194" i="1"/>
  <c r="W4195" i="1"/>
  <c r="Z4195" i="1" s="1"/>
  <c r="W4196" i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W4204" i="1"/>
  <c r="W4205" i="1"/>
  <c r="W4206" i="1"/>
  <c r="AA4206" i="1" s="1"/>
  <c r="W4207" i="1"/>
  <c r="Z4207" i="1" s="1"/>
  <c r="W4208" i="1"/>
  <c r="W4209" i="1"/>
  <c r="AA4209" i="1" s="1"/>
  <c r="W4210" i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Y4220" i="1" s="1"/>
  <c r="W4221" i="1"/>
  <c r="Y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W4230" i="1"/>
  <c r="W4231" i="1"/>
  <c r="Z4231" i="1" s="1"/>
  <c r="W4232" i="1"/>
  <c r="W4233" i="1"/>
  <c r="W4234" i="1"/>
  <c r="W4235" i="1"/>
  <c r="Z4235" i="1" s="1"/>
  <c r="W4236" i="1"/>
  <c r="W4237" i="1"/>
  <c r="W4238" i="1"/>
  <c r="W4239" i="1"/>
  <c r="Z4239" i="1" s="1"/>
  <c r="W4240" i="1"/>
  <c r="W4241" i="1"/>
  <c r="W4242" i="1"/>
  <c r="W4243" i="1"/>
  <c r="Z4243" i="1" s="1"/>
  <c r="W4244" i="1"/>
  <c r="W4245" i="1"/>
  <c r="W4246" i="1"/>
  <c r="W4247" i="1"/>
  <c r="Z4247" i="1" s="1"/>
  <c r="W4248" i="1"/>
  <c r="W4249" i="1"/>
  <c r="W4250" i="1"/>
  <c r="W4251" i="1"/>
  <c r="Z4251" i="1" s="1"/>
  <c r="W4252" i="1"/>
  <c r="W4253" i="1"/>
  <c r="W4254" i="1"/>
  <c r="W4255" i="1"/>
  <c r="Z4255" i="1" s="1"/>
  <c r="W4256" i="1"/>
  <c r="W4257" i="1"/>
  <c r="W4258" i="1"/>
  <c r="W4259" i="1"/>
  <c r="AA4259" i="1" s="1"/>
  <c r="W4260" i="1"/>
  <c r="W4261" i="1"/>
  <c r="W4262" i="1"/>
  <c r="W4263" i="1"/>
  <c r="Z4263" i="1" s="1"/>
  <c r="W4264" i="1"/>
  <c r="W4265" i="1"/>
  <c r="W4266" i="1"/>
  <c r="W4267" i="1"/>
  <c r="Z4267" i="1" s="1"/>
  <c r="W4268" i="1"/>
  <c r="W4269" i="1"/>
  <c r="W4270" i="1"/>
  <c r="W4271" i="1"/>
  <c r="Z4271" i="1" s="1"/>
  <c r="W4272" i="1"/>
  <c r="W4273" i="1"/>
  <c r="W4274" i="1"/>
  <c r="W4275" i="1"/>
  <c r="W4276" i="1"/>
  <c r="W4277" i="1"/>
  <c r="W4278" i="1"/>
  <c r="W4279" i="1"/>
  <c r="Z4279" i="1" s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Z4319" i="1" s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Z4351" i="1" s="1"/>
  <c r="W4352" i="1"/>
  <c r="W4353" i="1"/>
  <c r="W4354" i="1"/>
  <c r="W4355" i="1"/>
  <c r="Z4355" i="1" s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Z4383" i="1" s="1"/>
  <c r="W4384" i="1"/>
  <c r="W4385" i="1"/>
  <c r="W4386" i="1"/>
  <c r="W4387" i="1"/>
  <c r="W4388" i="1"/>
  <c r="W4389" i="1"/>
  <c r="W4390" i="1"/>
  <c r="W4391" i="1"/>
  <c r="Z4391" i="1" s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Z4407" i="1" s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Z4463" i="1" s="1"/>
  <c r="W4464" i="1"/>
  <c r="W4465" i="1"/>
  <c r="W4466" i="1"/>
  <c r="W4467" i="1"/>
  <c r="Z4467" i="1" s="1"/>
  <c r="W4468" i="1"/>
  <c r="W4469" i="1"/>
  <c r="W4470" i="1"/>
  <c r="W4471" i="1"/>
  <c r="W4472" i="1"/>
  <c r="W4473" i="1"/>
  <c r="W4474" i="1"/>
  <c r="W4475" i="1"/>
  <c r="Z4475" i="1" s="1"/>
  <c r="W4476" i="1"/>
  <c r="W4477" i="1"/>
  <c r="W4478" i="1"/>
  <c r="W4479" i="1"/>
  <c r="W4480" i="1"/>
  <c r="W4481" i="1"/>
  <c r="W4482" i="1"/>
  <c r="W4483" i="1"/>
  <c r="Z4483" i="1" s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Z4503" i="1" s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Z4527" i="1" s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Z4559" i="1" s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Z4571" i="1" s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Z4587" i="1" s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3" i="1"/>
  <c r="Z4663" i="1" s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Z4731" i="1" s="1"/>
  <c r="W4732" i="1"/>
  <c r="W4733" i="1"/>
  <c r="W4734" i="1"/>
  <c r="W4735" i="1"/>
  <c r="W4736" i="1"/>
  <c r="W4737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Z4780" i="1" s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Z4792" i="1" s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Z4808" i="1" s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Z4828" i="1" s="1"/>
  <c r="W4829" i="1"/>
  <c r="W4830" i="1"/>
  <c r="W4831" i="1"/>
  <c r="Y4831" i="1" s="1"/>
  <c r="W4832" i="1"/>
  <c r="W4833" i="1"/>
  <c r="Y4833" i="1" s="1"/>
  <c r="W4834" i="1"/>
  <c r="Y4834" i="1" s="1"/>
  <c r="W4836" i="1"/>
  <c r="Y4836" i="1" s="1"/>
  <c r="W4837" i="1"/>
  <c r="W4838" i="1"/>
  <c r="Y4838" i="1" s="1"/>
  <c r="W4839" i="1"/>
  <c r="Y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Y4851" i="1" s="1"/>
  <c r="W4852" i="1"/>
  <c r="Y4852" i="1" s="1"/>
  <c r="W4853" i="1"/>
  <c r="W4854" i="1"/>
  <c r="Y4854" i="1" s="1"/>
  <c r="W4855" i="1"/>
  <c r="Y4855" i="1" s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Y4862" i="1" s="1"/>
  <c r="W4863" i="1"/>
  <c r="Y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Y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Y4878" i="1" s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Y4891" i="1" s="1"/>
  <c r="W4892" i="1"/>
  <c r="Y4892" i="1" s="1"/>
  <c r="W4893" i="1"/>
  <c r="W4894" i="1"/>
  <c r="Y4894" i="1" s="1"/>
  <c r="W4895" i="1"/>
  <c r="Y4895" i="1" s="1"/>
  <c r="W4896" i="1"/>
  <c r="Y4896" i="1" s="1"/>
  <c r="W4897" i="1"/>
  <c r="W4898" i="1"/>
  <c r="Y4898" i="1" s="1"/>
  <c r="W4899" i="1"/>
  <c r="Y4899" i="1" s="1"/>
  <c r="W4900" i="1"/>
  <c r="Y4900" i="1" s="1"/>
  <c r="W4901" i="1"/>
  <c r="W4902" i="1"/>
  <c r="Y4902" i="1" s="1"/>
  <c r="W4903" i="1"/>
  <c r="Y4903" i="1" s="1"/>
  <c r="W4904" i="1"/>
  <c r="Y4904" i="1" s="1"/>
  <c r="W4905" i="1"/>
  <c r="W4906" i="1"/>
  <c r="Y4906" i="1" s="1"/>
  <c r="W4907" i="1"/>
  <c r="Y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Y4915" i="1" s="1"/>
  <c r="W4916" i="1"/>
  <c r="Y4916" i="1" s="1"/>
  <c r="W4917" i="1"/>
  <c r="W4918" i="1"/>
  <c r="Y4918" i="1" s="1"/>
  <c r="W4919" i="1"/>
  <c r="Y4919" i="1" s="1"/>
  <c r="W4920" i="1"/>
  <c r="Y4920" i="1" s="1"/>
  <c r="W4921" i="1"/>
  <c r="W4922" i="1"/>
  <c r="Y4922" i="1" s="1"/>
  <c r="W4923" i="1"/>
  <c r="Y4923" i="1" s="1"/>
  <c r="W4924" i="1"/>
  <c r="Y4924" i="1" s="1"/>
  <c r="W4925" i="1"/>
  <c r="W4928" i="1"/>
  <c r="Y4928" i="1" s="1"/>
  <c r="W4929" i="1"/>
  <c r="Y4929" i="1" s="1"/>
  <c r="W4930" i="1"/>
  <c r="Y4930" i="1" s="1"/>
  <c r="W4931" i="1"/>
  <c r="W4932" i="1"/>
  <c r="Y4932" i="1" s="1"/>
  <c r="W4933" i="1"/>
  <c r="Y4933" i="1" s="1"/>
  <c r="W4934" i="1"/>
  <c r="Y4934" i="1" s="1"/>
  <c r="W4935" i="1"/>
  <c r="W4936" i="1"/>
  <c r="Y4936" i="1" s="1"/>
  <c r="W4937" i="1"/>
  <c r="Y4937" i="1" s="1"/>
  <c r="W4938" i="1"/>
  <c r="Y4938" i="1" s="1"/>
  <c r="W4939" i="1"/>
  <c r="W4940" i="1"/>
  <c r="Y4940" i="1" s="1"/>
  <c r="W4941" i="1"/>
  <c r="Y4941" i="1" s="1"/>
  <c r="W4942" i="1"/>
  <c r="Y4942" i="1" s="1"/>
  <c r="W4943" i="1"/>
  <c r="W4944" i="1"/>
  <c r="Y4944" i="1" s="1"/>
  <c r="W4945" i="1"/>
  <c r="Y4945" i="1" s="1"/>
  <c r="W4946" i="1"/>
  <c r="Y4946" i="1" s="1"/>
  <c r="W4947" i="1"/>
  <c r="W4948" i="1"/>
  <c r="Y4948" i="1" s="1"/>
  <c r="W4949" i="1"/>
  <c r="Y4949" i="1" s="1"/>
  <c r="W4950" i="1"/>
  <c r="Y4950" i="1" s="1"/>
  <c r="W4951" i="1"/>
  <c r="W4952" i="1"/>
  <c r="Y4952" i="1" s="1"/>
  <c r="W4953" i="1"/>
  <c r="Y4953" i="1" s="1"/>
  <c r="W4954" i="1"/>
  <c r="Y4954" i="1" s="1"/>
  <c r="W4955" i="1"/>
  <c r="W4956" i="1"/>
  <c r="Y4956" i="1" s="1"/>
  <c r="W4957" i="1"/>
  <c r="Y4957" i="1" s="1"/>
  <c r="W4958" i="1"/>
  <c r="Y4958" i="1" s="1"/>
  <c r="W4959" i="1"/>
  <c r="W4960" i="1"/>
  <c r="Y4960" i="1" s="1"/>
  <c r="W4961" i="1"/>
  <c r="Y4961" i="1" s="1"/>
  <c r="W4962" i="1"/>
  <c r="Y4962" i="1" s="1"/>
  <c r="W4964" i="1"/>
  <c r="W4965" i="1"/>
  <c r="Y4965" i="1" s="1"/>
  <c r="W4968" i="1"/>
  <c r="Y4968" i="1" s="1"/>
  <c r="W4969" i="1"/>
  <c r="Y4969" i="1" s="1"/>
  <c r="W4970" i="1"/>
  <c r="Z4970" i="1" s="1"/>
  <c r="W4971" i="1"/>
  <c r="W4972" i="1"/>
  <c r="W4973" i="1"/>
  <c r="W4974" i="1"/>
  <c r="W4975" i="1"/>
  <c r="W4976" i="1"/>
  <c r="W4977" i="1"/>
  <c r="W4978" i="1"/>
  <c r="W5027" i="1"/>
  <c r="W5028" i="1"/>
  <c r="W5029" i="1"/>
  <c r="AA5029" i="1" s="1"/>
  <c r="W5030" i="1"/>
  <c r="W5031" i="1"/>
  <c r="AA5031" i="1" s="1"/>
  <c r="W5032" i="1"/>
  <c r="AA5032" i="1" s="1"/>
  <c r="W5035" i="1"/>
  <c r="W5036" i="1"/>
  <c r="W5037" i="1"/>
  <c r="W5038" i="1"/>
  <c r="W5039" i="1"/>
  <c r="W5040" i="1"/>
  <c r="W5041" i="1"/>
  <c r="W5042" i="1"/>
  <c r="W5043" i="1"/>
  <c r="W5044" i="1"/>
  <c r="Z5044" i="1" s="1"/>
  <c r="W5045" i="1"/>
  <c r="W5046" i="1"/>
  <c r="W5047" i="1"/>
  <c r="W5048" i="1"/>
  <c r="Z5048" i="1" s="1"/>
  <c r="W5049" i="1"/>
  <c r="W5050" i="1"/>
  <c r="W5051" i="1"/>
  <c r="W5052" i="1"/>
  <c r="W5054" i="1"/>
  <c r="W5055" i="1"/>
  <c r="W5056" i="1"/>
  <c r="W5057" i="1"/>
  <c r="W5058" i="1"/>
  <c r="W5060" i="1"/>
  <c r="W5061" i="1"/>
  <c r="W5062" i="1"/>
  <c r="W5063" i="1"/>
  <c r="W5064" i="1"/>
  <c r="W5071" i="1"/>
  <c r="W5072" i="1"/>
  <c r="W5073" i="1"/>
  <c r="W5074" i="1"/>
  <c r="W5075" i="1"/>
  <c r="W5076" i="1"/>
  <c r="Z5076" i="1" s="1"/>
  <c r="W5077" i="1"/>
  <c r="W5078" i="1"/>
  <c r="W5079" i="1"/>
  <c r="W5080" i="1"/>
  <c r="Z5080" i="1" s="1"/>
  <c r="W5081" i="1"/>
  <c r="W5082" i="1"/>
  <c r="W5083" i="1"/>
  <c r="W5085" i="1"/>
  <c r="W5086" i="1"/>
  <c r="W5087" i="1"/>
  <c r="W5088" i="1"/>
  <c r="W5089" i="1"/>
  <c r="W5090" i="1"/>
  <c r="W5091" i="1"/>
  <c r="W5093" i="1"/>
  <c r="W5094" i="1"/>
  <c r="W5095" i="1"/>
  <c r="W5096" i="1"/>
  <c r="W5097" i="1"/>
  <c r="W5098" i="1"/>
  <c r="W5099" i="1"/>
  <c r="W5100" i="1"/>
  <c r="W5101" i="1"/>
  <c r="W5102" i="1"/>
  <c r="Z5102" i="1" s="1"/>
  <c r="W5104" i="1"/>
  <c r="W5105" i="1"/>
  <c r="W5106" i="1"/>
  <c r="W5107" i="1"/>
  <c r="W5108" i="1"/>
  <c r="W5109" i="1"/>
  <c r="W5112" i="1"/>
  <c r="W5113" i="1"/>
  <c r="W5114" i="1"/>
  <c r="W5115" i="1"/>
  <c r="W5116" i="1"/>
  <c r="W5117" i="1"/>
  <c r="W5118" i="1"/>
  <c r="W5119" i="1"/>
  <c r="W5120" i="1"/>
  <c r="W5121" i="1"/>
  <c r="Z5121" i="1" s="1"/>
  <c r="W5122" i="1"/>
  <c r="W5123" i="1"/>
  <c r="W5124" i="1"/>
  <c r="W5125" i="1"/>
  <c r="Z5125" i="1" s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9" i="1"/>
  <c r="W5162" i="1"/>
  <c r="W5163" i="1"/>
  <c r="W5164" i="1"/>
  <c r="W5165" i="1"/>
  <c r="W5167" i="1"/>
  <c r="W5168" i="1"/>
  <c r="W5171" i="1"/>
  <c r="W5172" i="1"/>
  <c r="W5173" i="1"/>
  <c r="W5174" i="1"/>
  <c r="W5175" i="1"/>
  <c r="W5176" i="1"/>
  <c r="W5177" i="1"/>
  <c r="W5178" i="1"/>
  <c r="W5179" i="1"/>
  <c r="W5180" i="1"/>
  <c r="W5181" i="1"/>
  <c r="W5183" i="1"/>
  <c r="W5184" i="1"/>
  <c r="W5185" i="1"/>
  <c r="W5186" i="1"/>
  <c r="W5188" i="1"/>
  <c r="W5190" i="1"/>
  <c r="W5191" i="1"/>
  <c r="W5193" i="1"/>
  <c r="W5194" i="1"/>
  <c r="W5195" i="1"/>
  <c r="W5196" i="1"/>
  <c r="W5197" i="1"/>
  <c r="W5198" i="1"/>
  <c r="W5199" i="1"/>
  <c r="W5200" i="1"/>
  <c r="W5202" i="1"/>
  <c r="W5203" i="1"/>
  <c r="W5204" i="1"/>
  <c r="W5205" i="1"/>
  <c r="W5206" i="1"/>
  <c r="W5207" i="1"/>
  <c r="W5208" i="1"/>
  <c r="Z5208" i="1" s="1"/>
  <c r="W5209" i="1"/>
  <c r="W5210" i="1"/>
  <c r="W5211" i="1"/>
  <c r="W5212" i="1"/>
  <c r="W5213" i="1"/>
  <c r="W5214" i="1"/>
  <c r="W5215" i="1"/>
  <c r="W5216" i="1"/>
  <c r="Z5216" i="1" s="1"/>
  <c r="W5217" i="1"/>
  <c r="W5218" i="1"/>
  <c r="W5219" i="1"/>
  <c r="W5220" i="1"/>
  <c r="Z5220" i="1" s="1"/>
  <c r="W5221" i="1"/>
  <c r="W5222" i="1"/>
  <c r="W5223" i="1"/>
  <c r="W5224" i="1"/>
  <c r="Z5224" i="1" s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Z5236" i="1" s="1"/>
  <c r="W5237" i="1"/>
  <c r="W5238" i="1"/>
  <c r="W5239" i="1"/>
  <c r="W5240" i="1"/>
  <c r="Z5240" i="1" s="1"/>
  <c r="W5241" i="1"/>
  <c r="W5242" i="1"/>
  <c r="W5243" i="1"/>
  <c r="W5244" i="1"/>
  <c r="W5245" i="1"/>
  <c r="W5246" i="1"/>
  <c r="W5247" i="1"/>
  <c r="W5248" i="1"/>
  <c r="AA5248" i="1" s="1"/>
  <c r="W5249" i="1"/>
  <c r="W5250" i="1"/>
  <c r="W5251" i="1"/>
  <c r="W5252" i="1"/>
  <c r="AA5252" i="1" s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AA5324" i="1" s="1"/>
  <c r="W5325" i="1"/>
  <c r="W5326" i="1"/>
  <c r="W5327" i="1"/>
  <c r="W5328" i="1"/>
  <c r="W5329" i="1"/>
  <c r="W5330" i="1"/>
  <c r="W5331" i="1"/>
  <c r="W5332" i="1"/>
  <c r="Z5332" i="1" s="1"/>
  <c r="W5333" i="1"/>
  <c r="W5334" i="1"/>
  <c r="W5335" i="1"/>
  <c r="W5336" i="1"/>
  <c r="Z5336" i="1" s="1"/>
  <c r="W5337" i="1"/>
  <c r="W5338" i="1"/>
  <c r="W5339" i="1"/>
  <c r="W5340" i="1"/>
  <c r="Z5340" i="1" s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AA5380" i="1" s="1"/>
  <c r="W5381" i="1"/>
  <c r="W5382" i="1"/>
  <c r="W5383" i="1"/>
  <c r="W5384" i="1"/>
  <c r="AA5384" i="1" s="1"/>
  <c r="W5385" i="1"/>
  <c r="W5386" i="1"/>
  <c r="W5387" i="1"/>
  <c r="W5388" i="1"/>
  <c r="AA5388" i="1" s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AA5540" i="1" s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U5693" i="1"/>
  <c r="W5693" i="1" s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AA5726" i="1" s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AA5802" i="1" s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U5824" i="1"/>
  <c r="W5824" i="1" s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W5887" i="1"/>
  <c r="W5888" i="1"/>
  <c r="W5889" i="1"/>
  <c r="W5890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9" i="1"/>
  <c r="W5941" i="1"/>
  <c r="W5942" i="1"/>
  <c r="W5943" i="1"/>
  <c r="W5944" i="1"/>
  <c r="W5945" i="1"/>
  <c r="W5946" i="1"/>
  <c r="W5947" i="1"/>
  <c r="W5948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U6092" i="1"/>
  <c r="W6092" i="1" s="1"/>
  <c r="W6093" i="1"/>
  <c r="W6094" i="1"/>
  <c r="W6095" i="1"/>
  <c r="W6096" i="1"/>
  <c r="W6097" i="1"/>
  <c r="AA6097" i="1" s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Y6131" i="1" s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4" i="1"/>
  <c r="Y6154" i="1" s="1"/>
  <c r="W6155" i="1"/>
  <c r="W6156" i="1"/>
  <c r="W6157" i="1"/>
  <c r="W6158" i="1"/>
  <c r="W6159" i="1"/>
  <c r="W6160" i="1"/>
  <c r="W6161" i="1"/>
  <c r="W6162" i="1"/>
  <c r="W6163" i="1"/>
  <c r="W6164" i="1"/>
  <c r="AA6164" i="1" s="1"/>
  <c r="W6165" i="1"/>
  <c r="W6166" i="1"/>
  <c r="W6167" i="1"/>
  <c r="W6168" i="1"/>
  <c r="W6169" i="1"/>
  <c r="W6170" i="1"/>
  <c r="W6171" i="1"/>
  <c r="W6172" i="1"/>
  <c r="AA6172" i="1" s="1"/>
  <c r="W6173" i="1"/>
  <c r="W6174" i="1"/>
  <c r="W6175" i="1"/>
  <c r="W6176" i="1"/>
  <c r="W6177" i="1"/>
  <c r="W6178" i="1"/>
  <c r="Y6178" i="1" s="1"/>
  <c r="W6179" i="1"/>
  <c r="W6180" i="1"/>
  <c r="W6181" i="1"/>
  <c r="W6182" i="1"/>
  <c r="W6183" i="1"/>
  <c r="W6184" i="1"/>
  <c r="AA6184" i="1" s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AA6204" i="1" s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AA6228" i="1" s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AA6264" i="1" s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AA6316" i="1" s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Z6386" i="1" s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Z6402" i="1" s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Z6418" i="1" s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Z6434" i="1" s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Z6450" i="1" s="1"/>
  <c r="W6451" i="1"/>
  <c r="W6452" i="1"/>
  <c r="W6453" i="1"/>
  <c r="AA6453" i="1" s="1"/>
  <c r="W6454" i="1"/>
  <c r="W6455" i="1"/>
  <c r="W6456" i="1"/>
  <c r="W6457" i="1"/>
  <c r="AA6457" i="1" s="1"/>
  <c r="W6458" i="1"/>
  <c r="AA6458" i="1" s="1"/>
  <c r="W6459" i="1"/>
  <c r="W6460" i="1"/>
  <c r="W6461" i="1"/>
  <c r="AA6461" i="1" s="1"/>
  <c r="W6462" i="1"/>
  <c r="W6463" i="1"/>
  <c r="W6464" i="1"/>
  <c r="W6465" i="1"/>
  <c r="W6466" i="1"/>
  <c r="Z6466" i="1" s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Z6482" i="1" s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AA6501" i="1" s="1"/>
  <c r="W6502" i="1"/>
  <c r="W6503" i="1"/>
  <c r="W6504" i="1"/>
  <c r="W6505" i="1"/>
  <c r="W6506" i="1"/>
  <c r="AA6506" i="1" s="1"/>
  <c r="W6507" i="1"/>
  <c r="AA6507" i="1" s="1"/>
  <c r="W6508" i="1"/>
  <c r="W6509" i="1"/>
  <c r="W6510" i="1"/>
  <c r="AA6510" i="1" s="1"/>
  <c r="W6511" i="1"/>
  <c r="W6512" i="1"/>
  <c r="W6513" i="1"/>
  <c r="W6514" i="1"/>
  <c r="W6515" i="1"/>
  <c r="W6516" i="1"/>
  <c r="W6517" i="1"/>
  <c r="Y6517" i="1" s="1"/>
  <c r="W6518" i="1"/>
  <c r="Y6518" i="1" s="1"/>
  <c r="W6519" i="1"/>
  <c r="Y6519" i="1" s="1"/>
  <c r="W6520" i="1"/>
  <c r="Y6520" i="1" s="1"/>
  <c r="W6521" i="1"/>
  <c r="Y6521" i="1" s="1"/>
  <c r="W6522" i="1"/>
  <c r="Y6522" i="1" s="1"/>
  <c r="W6523" i="1"/>
  <c r="Y6523" i="1" s="1"/>
  <c r="W6524" i="1"/>
  <c r="W6525" i="1"/>
  <c r="Y6525" i="1" s="1"/>
  <c r="W6526" i="1"/>
  <c r="Y6526" i="1" s="1"/>
  <c r="W6527" i="1"/>
  <c r="Y6527" i="1" s="1"/>
  <c r="W6528" i="1"/>
  <c r="Y6528" i="1" s="1"/>
  <c r="W6529" i="1"/>
  <c r="Y6529" i="1" s="1"/>
  <c r="W6530" i="1"/>
  <c r="Y6530" i="1" s="1"/>
  <c r="W6531" i="1"/>
  <c r="Y6531" i="1" s="1"/>
  <c r="W6532" i="1"/>
  <c r="W6533" i="1"/>
  <c r="W6534" i="1"/>
  <c r="W6535" i="1"/>
  <c r="W6536" i="1"/>
  <c r="W6537" i="1"/>
  <c r="W6538" i="1"/>
  <c r="W6539" i="1"/>
  <c r="W6540" i="1"/>
  <c r="W6541" i="1"/>
  <c r="W6542" i="1"/>
  <c r="Z6542" i="1" s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Z6558" i="1" s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Z6578" i="1" s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Z6594" i="1" s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Z6610" i="1" s="1"/>
  <c r="W6611" i="1"/>
  <c r="W6612" i="1"/>
  <c r="W6613" i="1"/>
  <c r="W6614" i="1"/>
  <c r="W6615" i="1"/>
  <c r="W6616" i="1"/>
  <c r="W6617" i="1"/>
  <c r="W6618" i="1"/>
  <c r="W6619" i="1"/>
  <c r="W6620" i="1"/>
  <c r="AA6620" i="1" s="1"/>
  <c r="W6621" i="1"/>
  <c r="W6622" i="1"/>
  <c r="W6623" i="1"/>
  <c r="W6624" i="1"/>
  <c r="W6625" i="1"/>
  <c r="W6626" i="1"/>
  <c r="Z6626" i="1" s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Z6638" i="1" s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Z6650" i="1" s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Z6662" i="1" s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Z6678" i="1" s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Z6694" i="1" s="1"/>
  <c r="W6695" i="1"/>
  <c r="W6696" i="1"/>
  <c r="W6697" i="1"/>
  <c r="W6698" i="1"/>
  <c r="W6699" i="1"/>
  <c r="W6700" i="1"/>
  <c r="W6701" i="1"/>
  <c r="W6702" i="1"/>
  <c r="W6703" i="1"/>
  <c r="W6704" i="1"/>
  <c r="W6706" i="1"/>
  <c r="W6707" i="1"/>
  <c r="W6708" i="1"/>
  <c r="W6709" i="1"/>
  <c r="W6710" i="1"/>
  <c r="W6711" i="1"/>
  <c r="W6712" i="1"/>
  <c r="W6713" i="1"/>
  <c r="W6714" i="1"/>
  <c r="W6715" i="1"/>
  <c r="Z6715" i="1" s="1"/>
  <c r="W6716" i="1"/>
  <c r="W6717" i="1"/>
  <c r="W6718" i="1"/>
  <c r="W6719" i="1"/>
  <c r="W6720" i="1"/>
  <c r="W6721" i="1"/>
  <c r="W6722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Z6736" i="1" s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Z6752" i="1" s="1"/>
  <c r="W6753" i="1"/>
  <c r="W6754" i="1"/>
  <c r="W6755" i="1"/>
  <c r="W6756" i="1"/>
  <c r="W6757" i="1"/>
  <c r="W6758" i="1"/>
  <c r="W6759" i="1"/>
  <c r="W6760" i="1"/>
  <c r="W6761" i="1"/>
  <c r="W6764" i="1"/>
  <c r="W6765" i="1"/>
  <c r="W6766" i="1"/>
  <c r="W6767" i="1"/>
  <c r="W6768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3" i="1"/>
  <c r="W6784" i="1"/>
  <c r="Z6784" i="1" s="1"/>
  <c r="W6785" i="1"/>
  <c r="W6786" i="1"/>
  <c r="W6787" i="1"/>
  <c r="W6788" i="1"/>
  <c r="W6789" i="1"/>
  <c r="W6790" i="1"/>
  <c r="W6791" i="1"/>
  <c r="W6792" i="1"/>
  <c r="W6793" i="1"/>
  <c r="W6794" i="1"/>
  <c r="W6796" i="1"/>
  <c r="W6797" i="1"/>
  <c r="W6798" i="1"/>
  <c r="W6799" i="1"/>
  <c r="W6800" i="1"/>
  <c r="W6801" i="1"/>
  <c r="W6802" i="1"/>
  <c r="W6803" i="1"/>
  <c r="AA6803" i="1" s="1"/>
  <c r="W6804" i="1"/>
  <c r="W6805" i="1"/>
  <c r="Z6805" i="1" s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Z6821" i="1" s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Z6837" i="1" s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Z6865" i="1" s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Z6881" i="1" s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AA6907" i="1" s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Z6921" i="1" s="1"/>
  <c r="W6922" i="1"/>
  <c r="W6923" i="1"/>
  <c r="W6924" i="1"/>
  <c r="W6927" i="1"/>
  <c r="W6928" i="1"/>
  <c r="W6930" i="1"/>
  <c r="W6931" i="1"/>
  <c r="W6932" i="1"/>
  <c r="Z6932" i="1" s="1"/>
  <c r="W6933" i="1"/>
  <c r="W6934" i="1"/>
  <c r="W6935" i="1"/>
  <c r="W6936" i="1"/>
  <c r="W6937" i="1"/>
  <c r="W6938" i="1"/>
  <c r="W6939" i="1"/>
  <c r="AA6939" i="1" s="1"/>
  <c r="W6940" i="1"/>
  <c r="AA6940" i="1" s="1"/>
  <c r="W6941" i="1"/>
  <c r="W6942" i="1"/>
  <c r="W6943" i="1"/>
  <c r="W6944" i="1"/>
  <c r="W6945" i="1"/>
  <c r="W6946" i="1"/>
  <c r="W6947" i="1"/>
  <c r="AA6947" i="1" s="1"/>
  <c r="W6948" i="1"/>
  <c r="AA6948" i="1" s="1"/>
  <c r="W6949" i="1"/>
  <c r="AA6949" i="1" s="1"/>
  <c r="W6950" i="1"/>
  <c r="W6951" i="1"/>
  <c r="AA6951" i="1" s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Z6964" i="1" s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Z6980" i="1" s="1"/>
  <c r="W6981" i="1"/>
  <c r="W6982" i="1"/>
  <c r="W6983" i="1"/>
  <c r="W6985" i="1"/>
  <c r="Z6985" i="1" s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Z7001" i="1" s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Z7013" i="1" s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Z7029" i="1" s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Z7045" i="1" s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Z7061" i="1" s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Z7077" i="1" s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AA7089" i="1" s="1"/>
  <c r="W7090" i="1"/>
  <c r="W7091" i="1"/>
  <c r="W7092" i="1"/>
  <c r="W7093" i="1"/>
  <c r="Z7093" i="1" s="1"/>
  <c r="W7094" i="1"/>
  <c r="W7095" i="1"/>
  <c r="W7096" i="1"/>
  <c r="W7097" i="1"/>
  <c r="W7098" i="1"/>
  <c r="W7099" i="1"/>
  <c r="W7100" i="1"/>
  <c r="W7101" i="1"/>
  <c r="AA7101" i="1" s="1"/>
  <c r="W7102" i="1"/>
  <c r="W7103" i="1"/>
  <c r="W7104" i="1"/>
  <c r="W7105" i="1"/>
  <c r="W7106" i="1"/>
  <c r="W7107" i="1"/>
  <c r="W7108" i="1"/>
  <c r="W7109" i="1"/>
  <c r="Z7109" i="1" s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Z7125" i="1" s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Z7141" i="1" s="1"/>
  <c r="W7142" i="1"/>
  <c r="W7143" i="1"/>
  <c r="W7144" i="1"/>
  <c r="W7145" i="1"/>
  <c r="W7146" i="1"/>
  <c r="W7147" i="1"/>
  <c r="W7148" i="1"/>
  <c r="W7149" i="1"/>
  <c r="AA7149" i="1" s="1"/>
  <c r="W7150" i="1"/>
  <c r="Y7150" i="1" s="1"/>
  <c r="W7151" i="1"/>
  <c r="W7152" i="1"/>
  <c r="Y7152" i="1" s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Y7161" i="1" s="1"/>
  <c r="W7162" i="1"/>
  <c r="Y7162" i="1" s="1"/>
  <c r="W7163" i="1"/>
  <c r="W7164" i="1"/>
  <c r="Y7164" i="1" s="1"/>
  <c r="W7165" i="1"/>
  <c r="Y7165" i="1" s="1"/>
  <c r="W7166" i="1"/>
  <c r="Y7166" i="1" s="1"/>
  <c r="W7167" i="1"/>
  <c r="W7168" i="1"/>
  <c r="Y7168" i="1" s="1"/>
  <c r="W7169" i="1"/>
  <c r="Y7169" i="1" s="1"/>
  <c r="W7170" i="1"/>
  <c r="Y7170" i="1" s="1"/>
  <c r="W7171" i="1"/>
  <c r="W7172" i="1"/>
  <c r="Y7172" i="1" s="1"/>
  <c r="W7173" i="1"/>
  <c r="Y7173" i="1" s="1"/>
  <c r="W7174" i="1"/>
  <c r="Y7174" i="1" s="1"/>
  <c r="W7175" i="1"/>
  <c r="W7176" i="1"/>
  <c r="Y7176" i="1" s="1"/>
  <c r="W7177" i="1"/>
  <c r="Y7177" i="1" s="1"/>
  <c r="W7178" i="1"/>
  <c r="Y7178" i="1" s="1"/>
  <c r="W7179" i="1"/>
  <c r="W7180" i="1"/>
  <c r="Y7180" i="1" s="1"/>
  <c r="W7181" i="1"/>
  <c r="Y7181" i="1" s="1"/>
  <c r="W7182" i="1"/>
  <c r="Y7182" i="1" s="1"/>
  <c r="W7183" i="1"/>
  <c r="W7184" i="1"/>
  <c r="Y7184" i="1" s="1"/>
  <c r="W7185" i="1"/>
  <c r="Y7185" i="1" s="1"/>
  <c r="W7186" i="1"/>
  <c r="Y7186" i="1" s="1"/>
  <c r="W7187" i="1"/>
  <c r="W7188" i="1"/>
  <c r="Y7188" i="1" s="1"/>
  <c r="W7189" i="1"/>
  <c r="Y7189" i="1" s="1"/>
  <c r="W7190" i="1"/>
  <c r="Y7190" i="1" s="1"/>
  <c r="W7191" i="1"/>
  <c r="W7192" i="1"/>
  <c r="Y7192" i="1" s="1"/>
  <c r="W7193" i="1"/>
  <c r="Y7193" i="1" s="1"/>
  <c r="W7194" i="1"/>
  <c r="Y7194" i="1" s="1"/>
  <c r="W7195" i="1"/>
  <c r="W7196" i="1"/>
  <c r="Y7196" i="1" s="1"/>
  <c r="W7201" i="1"/>
  <c r="Y7201" i="1" s="1"/>
  <c r="W7202" i="1"/>
  <c r="Y7202" i="1" s="1"/>
  <c r="W7204" i="1"/>
  <c r="W7205" i="1"/>
  <c r="Y7205" i="1" s="1"/>
  <c r="W7206" i="1"/>
  <c r="Y7206" i="1" s="1"/>
  <c r="W7207" i="1"/>
  <c r="Y7207" i="1" s="1"/>
  <c r="W7209" i="1"/>
  <c r="W7210" i="1"/>
  <c r="Y7210" i="1" s="1"/>
  <c r="W7211" i="1"/>
  <c r="Y7211" i="1" s="1"/>
  <c r="W7212" i="1"/>
  <c r="Y7212" i="1" s="1"/>
  <c r="W7213" i="1"/>
  <c r="W7214" i="1"/>
  <c r="Y7214" i="1" s="1"/>
  <c r="W7215" i="1"/>
  <c r="Y7215" i="1" s="1"/>
  <c r="W7216" i="1"/>
  <c r="Y7216" i="1" s="1"/>
  <c r="W7217" i="1"/>
  <c r="W7218" i="1"/>
  <c r="Y7218" i="1" s="1"/>
  <c r="W7219" i="1"/>
  <c r="Y7219" i="1" s="1"/>
  <c r="W7220" i="1"/>
  <c r="Y7220" i="1" s="1"/>
  <c r="W7221" i="1"/>
  <c r="W7222" i="1"/>
  <c r="Y7222" i="1" s="1"/>
  <c r="W7223" i="1"/>
  <c r="Y7223" i="1" s="1"/>
  <c r="W7224" i="1"/>
  <c r="Y7224" i="1" s="1"/>
  <c r="W7225" i="1"/>
  <c r="W7226" i="1"/>
  <c r="Y7226" i="1" s="1"/>
  <c r="W7227" i="1"/>
  <c r="Y7227" i="1" s="1"/>
  <c r="W7228" i="1"/>
  <c r="Y7228" i="1" s="1"/>
  <c r="W7229" i="1"/>
  <c r="W7230" i="1"/>
  <c r="Y7230" i="1" s="1"/>
  <c r="W7231" i="1"/>
  <c r="Y7231" i="1" s="1"/>
  <c r="W7232" i="1"/>
  <c r="Y7232" i="1" s="1"/>
  <c r="W7233" i="1"/>
  <c r="W7234" i="1"/>
  <c r="Y7234" i="1" s="1"/>
  <c r="W7235" i="1"/>
  <c r="Y7235" i="1" s="1"/>
  <c r="W7236" i="1"/>
  <c r="Y7236" i="1" s="1"/>
  <c r="W7237" i="1"/>
  <c r="W7238" i="1"/>
  <c r="Y7238" i="1" s="1"/>
  <c r="W7239" i="1"/>
  <c r="Y7239" i="1" s="1"/>
  <c r="W7240" i="1"/>
  <c r="Y7240" i="1" s="1"/>
  <c r="W7241" i="1"/>
  <c r="W7242" i="1"/>
  <c r="Y7242" i="1" s="1"/>
  <c r="W7243" i="1"/>
  <c r="Y7243" i="1" s="1"/>
  <c r="W7244" i="1"/>
  <c r="Y7244" i="1" s="1"/>
  <c r="W7245" i="1"/>
  <c r="W7246" i="1"/>
  <c r="Y7246" i="1" s="1"/>
  <c r="W7247" i="1"/>
  <c r="Y7247" i="1" s="1"/>
  <c r="W7248" i="1"/>
  <c r="Y7248" i="1" s="1"/>
  <c r="W7249" i="1"/>
  <c r="W7250" i="1"/>
  <c r="Y7250" i="1" s="1"/>
  <c r="W7251" i="1"/>
  <c r="Y7251" i="1" s="1"/>
  <c r="W7252" i="1"/>
  <c r="Y7252" i="1" s="1"/>
  <c r="W7253" i="1"/>
  <c r="W7254" i="1"/>
  <c r="Y7254" i="1" s="1"/>
  <c r="W7255" i="1"/>
  <c r="Y7255" i="1" s="1"/>
  <c r="W7256" i="1"/>
  <c r="Y7256" i="1" s="1"/>
  <c r="W7257" i="1"/>
  <c r="W7259" i="1"/>
  <c r="Y7259" i="1" s="1"/>
  <c r="W7260" i="1"/>
  <c r="Y7260" i="1" s="1"/>
  <c r="W7261" i="1"/>
  <c r="Y7261" i="1" s="1"/>
  <c r="W7262" i="1"/>
  <c r="W7263" i="1"/>
  <c r="Y7263" i="1" s="1"/>
  <c r="W7264" i="1"/>
  <c r="Y7264" i="1" s="1"/>
  <c r="W7265" i="1"/>
  <c r="Y7265" i="1" s="1"/>
  <c r="W7266" i="1"/>
  <c r="W7268" i="1"/>
  <c r="Y7268" i="1" s="1"/>
  <c r="W7270" i="1"/>
  <c r="Y7270" i="1" s="1"/>
  <c r="W7272" i="1"/>
  <c r="Y7272" i="1" s="1"/>
  <c r="W7273" i="1"/>
  <c r="W7276" i="1"/>
  <c r="Y7276" i="1" s="1"/>
  <c r="W7277" i="1"/>
  <c r="Y7277" i="1" s="1"/>
  <c r="W7278" i="1"/>
  <c r="Y7278" i="1" s="1"/>
  <c r="W7279" i="1"/>
  <c r="W7280" i="1"/>
  <c r="Y7280" i="1" s="1"/>
  <c r="W7281" i="1"/>
  <c r="Y7281" i="1" s="1"/>
  <c r="W7282" i="1"/>
  <c r="Y7282" i="1" s="1"/>
  <c r="W7283" i="1"/>
  <c r="W7284" i="1"/>
  <c r="Y7284" i="1" s="1"/>
  <c r="W7285" i="1"/>
  <c r="Y7285" i="1" s="1"/>
  <c r="W7286" i="1"/>
  <c r="Y7286" i="1" s="1"/>
  <c r="W7287" i="1"/>
  <c r="W7288" i="1"/>
  <c r="Y7288" i="1" s="1"/>
  <c r="W7289" i="1"/>
  <c r="Y7289" i="1" s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Y7296" i="1" s="1"/>
  <c r="W7297" i="1"/>
  <c r="Y7297" i="1" s="1"/>
  <c r="W7298" i="1"/>
  <c r="Y7298" i="1" s="1"/>
  <c r="W7299" i="1"/>
  <c r="W7301" i="1"/>
  <c r="Y7301" i="1" s="1"/>
  <c r="W7302" i="1"/>
  <c r="Y7302" i="1" s="1"/>
  <c r="W7303" i="1"/>
  <c r="Y7303" i="1" s="1"/>
  <c r="W7304" i="1"/>
  <c r="W7305" i="1"/>
  <c r="Y7305" i="1" s="1"/>
  <c r="W7306" i="1"/>
  <c r="Y7306" i="1" s="1"/>
  <c r="W7307" i="1"/>
  <c r="Y7307" i="1" s="1"/>
  <c r="W7308" i="1"/>
  <c r="W7309" i="1"/>
  <c r="Y7309" i="1" s="1"/>
  <c r="W7310" i="1"/>
  <c r="Y7310" i="1" s="1"/>
  <c r="W7313" i="1"/>
  <c r="W7314" i="1"/>
  <c r="W7315" i="1"/>
  <c r="W7316" i="1"/>
  <c r="W7317" i="1"/>
  <c r="W7318" i="1"/>
  <c r="W7339" i="1"/>
  <c r="W7340" i="1"/>
  <c r="Z7340" i="1" s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Y7440" i="1" s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Y7428" i="1" s="1"/>
  <c r="AB7430" i="1"/>
  <c r="AB7426" i="1"/>
  <c r="AB7427" i="1"/>
  <c r="Y7427" i="1" s="1"/>
  <c r="AB7424" i="1"/>
  <c r="AB7423" i="1"/>
  <c r="AB7425" i="1"/>
  <c r="AB7422" i="1"/>
  <c r="AB7420" i="1"/>
  <c r="AB7421" i="1"/>
  <c r="AB7417" i="1"/>
  <c r="AB7419" i="1"/>
  <c r="Y7419" i="1" s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Y7388" i="1" s="1"/>
  <c r="AB7386" i="1"/>
  <c r="AB7385" i="1"/>
  <c r="AB7384" i="1"/>
  <c r="Y7384" i="1" s="1"/>
  <c r="AB7383" i="1"/>
  <c r="AB7382" i="1"/>
  <c r="AB7381" i="1"/>
  <c r="Y7381" i="1" s="1"/>
  <c r="AB7380" i="1"/>
  <c r="AB7379" i="1"/>
  <c r="AB7377" i="1"/>
  <c r="AB7378" i="1"/>
  <c r="V7377" i="1"/>
  <c r="AA7384" i="1"/>
  <c r="Z7388" i="1"/>
  <c r="AA7388" i="1"/>
  <c r="Z7384" i="1"/>
  <c r="I56" i="2"/>
  <c r="I2" i="2"/>
  <c r="Y1583" i="1"/>
  <c r="Y4" i="1"/>
  <c r="Y8" i="1"/>
  <c r="Y12" i="1"/>
  <c r="Y16" i="1"/>
  <c r="Y20" i="1"/>
  <c r="Y24" i="1"/>
  <c r="Y28" i="1"/>
  <c r="Y32" i="1"/>
  <c r="Y33" i="1"/>
  <c r="Y36" i="1"/>
  <c r="Y40" i="1"/>
  <c r="Y44" i="1"/>
  <c r="Y45" i="1"/>
  <c r="Y48" i="1"/>
  <c r="Y52" i="1"/>
  <c r="Y56" i="1"/>
  <c r="Y60" i="1"/>
  <c r="Y64" i="1"/>
  <c r="Y68" i="1"/>
  <c r="Y71" i="1"/>
  <c r="Y72" i="1"/>
  <c r="Y73" i="1"/>
  <c r="Y76" i="1"/>
  <c r="Y80" i="1"/>
  <c r="Y84" i="1"/>
  <c r="Y88" i="1"/>
  <c r="Y91" i="1"/>
  <c r="Y92" i="1"/>
  <c r="Y93" i="1"/>
  <c r="Y96" i="1"/>
  <c r="Y99" i="1"/>
  <c r="Y100" i="1"/>
  <c r="Y104" i="1"/>
  <c r="Y108" i="1"/>
  <c r="Y112" i="1"/>
  <c r="Y113" i="1"/>
  <c r="Y116" i="1"/>
  <c r="Y120" i="1"/>
  <c r="Y124" i="1"/>
  <c r="Y125" i="1"/>
  <c r="Y128" i="1"/>
  <c r="Y132" i="1"/>
  <c r="Y136" i="1"/>
  <c r="Y137" i="1"/>
  <c r="Y140" i="1"/>
  <c r="Y144" i="1"/>
  <c r="Y148" i="1"/>
  <c r="Y152" i="1"/>
  <c r="Y156" i="1"/>
  <c r="Y160" i="1"/>
  <c r="Y164" i="1"/>
  <c r="Y168" i="1"/>
  <c r="Y169" i="1"/>
  <c r="Y172" i="1"/>
  <c r="Y176" i="1"/>
  <c r="Y180" i="1"/>
  <c r="Y184" i="1"/>
  <c r="Y187" i="1"/>
  <c r="Y188" i="1"/>
  <c r="Y192" i="1"/>
  <c r="Y196" i="1"/>
  <c r="Y200" i="1"/>
  <c r="Y201" i="1"/>
  <c r="Y204" i="1"/>
  <c r="Y208" i="1"/>
  <c r="Y211" i="1"/>
  <c r="Y212" i="1"/>
  <c r="Y216" i="1"/>
  <c r="Y220" i="1"/>
  <c r="Y222" i="1"/>
  <c r="Y224" i="1"/>
  <c r="Y228" i="1"/>
  <c r="Y232" i="1"/>
  <c r="Y236" i="1"/>
  <c r="Y240" i="1"/>
  <c r="Y244" i="1"/>
  <c r="Y248" i="1"/>
  <c r="Y252" i="1"/>
  <c r="Y256" i="1"/>
  <c r="Y260" i="1"/>
  <c r="Y264" i="1"/>
  <c r="Y268" i="1"/>
  <c r="Y272" i="1"/>
  <c r="Y276" i="1"/>
  <c r="Y280" i="1"/>
  <c r="Y284" i="1"/>
  <c r="Y288" i="1"/>
  <c r="Y292" i="1"/>
  <c r="Y296" i="1"/>
  <c r="Y300" i="1"/>
  <c r="Y304" i="1"/>
  <c r="Y308" i="1"/>
  <c r="Y312" i="1"/>
  <c r="Y316" i="1"/>
  <c r="Y320" i="1"/>
  <c r="Y324" i="1"/>
  <c r="Y328" i="1"/>
  <c r="Y332" i="1"/>
  <c r="Y336" i="1"/>
  <c r="Y340" i="1"/>
  <c r="Y344" i="1"/>
  <c r="Y348" i="1"/>
  <c r="Y350" i="1"/>
  <c r="Y352" i="1"/>
  <c r="Y356" i="1"/>
  <c r="Y360" i="1"/>
  <c r="Y364" i="1"/>
  <c r="Y368" i="1"/>
  <c r="Y372" i="1"/>
  <c r="Y375" i="1"/>
  <c r="Y376" i="1"/>
  <c r="Y380" i="1"/>
  <c r="Y384" i="1"/>
  <c r="Y388" i="1"/>
  <c r="Y392" i="1"/>
  <c r="Y396" i="1"/>
  <c r="Y400" i="1"/>
  <c r="Y404" i="1"/>
  <c r="Y408" i="1"/>
  <c r="Y412" i="1"/>
  <c r="Y416" i="1"/>
  <c r="Y420" i="1"/>
  <c r="Y424" i="1"/>
  <c r="Y428" i="1"/>
  <c r="Y432" i="1"/>
  <c r="Y436" i="1"/>
  <c r="Y440" i="1"/>
  <c r="Y444" i="1"/>
  <c r="Y446" i="1"/>
  <c r="Y448" i="1"/>
  <c r="Y452" i="1"/>
  <c r="Y456" i="1"/>
  <c r="Y459" i="1"/>
  <c r="Y460" i="1"/>
  <c r="Y464" i="1"/>
  <c r="Y468" i="1"/>
  <c r="Y472" i="1"/>
  <c r="Y476" i="1"/>
  <c r="Y478" i="1"/>
  <c r="Y480" i="1"/>
  <c r="Y484" i="1"/>
  <c r="Y488" i="1"/>
  <c r="Y492" i="1"/>
  <c r="Y496" i="1"/>
  <c r="Y500" i="1"/>
  <c r="Y504" i="1"/>
  <c r="Y508" i="1"/>
  <c r="Y512" i="1"/>
  <c r="Y516" i="1"/>
  <c r="Y520" i="1"/>
  <c r="Y524" i="1"/>
  <c r="Y528" i="1"/>
  <c r="Y532" i="1"/>
  <c r="Y536" i="1"/>
  <c r="Y540" i="1"/>
  <c r="Y544" i="1"/>
  <c r="Y548" i="1"/>
  <c r="Y552" i="1"/>
  <c r="Y556" i="1"/>
  <c r="Y560" i="1"/>
  <c r="Y564" i="1"/>
  <c r="Y568" i="1"/>
  <c r="Y572" i="1"/>
  <c r="Y576" i="1"/>
  <c r="Y580" i="1"/>
  <c r="Y584" i="1"/>
  <c r="Y588" i="1"/>
  <c r="Y589" i="1"/>
  <c r="Y592" i="1"/>
  <c r="Y596" i="1"/>
  <c r="Y600" i="1"/>
  <c r="Y604" i="1"/>
  <c r="Y608" i="1"/>
  <c r="Y612" i="1"/>
  <c r="Y616" i="1"/>
  <c r="Y620" i="1"/>
  <c r="Y624" i="1"/>
  <c r="Y628" i="1"/>
  <c r="Y632" i="1"/>
  <c r="Y636" i="1"/>
  <c r="Y640" i="1"/>
  <c r="Y644" i="1"/>
  <c r="Y648" i="1"/>
  <c r="Y652" i="1"/>
  <c r="Y656" i="1"/>
  <c r="Y660" i="1"/>
  <c r="Y664" i="1"/>
  <c r="Y668" i="1"/>
  <c r="Y672" i="1"/>
  <c r="Y676" i="1"/>
  <c r="Y680" i="1"/>
  <c r="Y684" i="1"/>
  <c r="Y688" i="1"/>
  <c r="Y692" i="1"/>
  <c r="Y696" i="1"/>
  <c r="Y700" i="1"/>
  <c r="Y701" i="1"/>
  <c r="Y704" i="1"/>
  <c r="Y708" i="1"/>
  <c r="Y712" i="1"/>
  <c r="Y716" i="1"/>
  <c r="Y720" i="1"/>
  <c r="Y724" i="1"/>
  <c r="Y728" i="1"/>
  <c r="Y732" i="1"/>
  <c r="Y736" i="1"/>
  <c r="Y740" i="1"/>
  <c r="Y744" i="1"/>
  <c r="Y748" i="1"/>
  <c r="Y752" i="1"/>
  <c r="Y756" i="1"/>
  <c r="Y760" i="1"/>
  <c r="Y761" i="1"/>
  <c r="Y764" i="1"/>
  <c r="Y768" i="1"/>
  <c r="Y772" i="1"/>
  <c r="Y776" i="1"/>
  <c r="Y780" i="1"/>
  <c r="Y784" i="1"/>
  <c r="Y788" i="1"/>
  <c r="Y789" i="1"/>
  <c r="Y792" i="1"/>
  <c r="Y796" i="1"/>
  <c r="Y800" i="1"/>
  <c r="Y804" i="1"/>
  <c r="Y808" i="1"/>
  <c r="Y812" i="1"/>
  <c r="Y813" i="1"/>
  <c r="Y816" i="1"/>
  <c r="Y820" i="1"/>
  <c r="Y824" i="1"/>
  <c r="Y828" i="1"/>
  <c r="Y832" i="1"/>
  <c r="Y836" i="1"/>
  <c r="Y840" i="1"/>
  <c r="Y844" i="1"/>
  <c r="Y845" i="1"/>
  <c r="Y848" i="1"/>
  <c r="Y852" i="1"/>
  <c r="Y853" i="1"/>
  <c r="Y856" i="1"/>
  <c r="Y860" i="1"/>
  <c r="Y864" i="1"/>
  <c r="Y865" i="1"/>
  <c r="Y868" i="1"/>
  <c r="Y872" i="1"/>
  <c r="Y876" i="1"/>
  <c r="Y877" i="1"/>
  <c r="Y880" i="1"/>
  <c r="Y884" i="1"/>
  <c r="Y885" i="1"/>
  <c r="Y888" i="1"/>
  <c r="Y892" i="1"/>
  <c r="Y896" i="1"/>
  <c r="Y900" i="1"/>
  <c r="Y904" i="1"/>
  <c r="Y908" i="1"/>
  <c r="Y912" i="1"/>
  <c r="Y916" i="1"/>
  <c r="Y920" i="1"/>
  <c r="Y924" i="1"/>
  <c r="Y928" i="1"/>
  <c r="Y932" i="1"/>
  <c r="Y936" i="1"/>
  <c r="Y940" i="1"/>
  <c r="Y944" i="1"/>
  <c r="Y948" i="1"/>
  <c r="Y952" i="1"/>
  <c r="Y956" i="1"/>
  <c r="Y960" i="1"/>
  <c r="Y964" i="1"/>
  <c r="Y968" i="1"/>
  <c r="Y972" i="1"/>
  <c r="Y976" i="1"/>
  <c r="Y980" i="1"/>
  <c r="Y984" i="1"/>
  <c r="Y988" i="1"/>
  <c r="Y992" i="1"/>
  <c r="Y996" i="1"/>
  <c r="Y1000" i="1"/>
  <c r="Y1004" i="1"/>
  <c r="Y1008" i="1"/>
  <c r="Y1009" i="1"/>
  <c r="Y1012" i="1"/>
  <c r="Y1016" i="1"/>
  <c r="Y1020" i="1"/>
  <c r="Y1024" i="1"/>
  <c r="Y1028" i="1"/>
  <c r="Y1032" i="1"/>
  <c r="Y1036" i="1"/>
  <c r="Y1040" i="1"/>
  <c r="Y1044" i="1"/>
  <c r="Y1048" i="1"/>
  <c r="Y1052" i="1"/>
  <c r="Y1056" i="1"/>
  <c r="Y1060" i="1"/>
  <c r="Y1063" i="1"/>
  <c r="Y1064" i="1"/>
  <c r="Y1068" i="1"/>
  <c r="Y1072" i="1"/>
  <c r="Y1076" i="1"/>
  <c r="Y1080" i="1"/>
  <c r="Y1084" i="1"/>
  <c r="Y1088" i="1"/>
  <c r="Y1092" i="1"/>
  <c r="Y1094" i="1"/>
  <c r="Y1096" i="1"/>
  <c r="Y1100" i="1"/>
  <c r="Y1104" i="1"/>
  <c r="Y1108" i="1"/>
  <c r="Y1110" i="1"/>
  <c r="Y1112" i="1"/>
  <c r="Y1115" i="1"/>
  <c r="Y1116" i="1"/>
  <c r="Y1120" i="1"/>
  <c r="Y1124" i="1"/>
  <c r="Y1126" i="1"/>
  <c r="Y1128" i="1"/>
  <c r="Y1132" i="1"/>
  <c r="Y1136" i="1"/>
  <c r="Y1140" i="1"/>
  <c r="Y1144" i="1"/>
  <c r="Y1148" i="1"/>
  <c r="Y1152" i="1"/>
  <c r="Y1155" i="1"/>
  <c r="Y1156" i="1"/>
  <c r="Y1160" i="1"/>
  <c r="Y1164" i="1"/>
  <c r="Y1168" i="1"/>
  <c r="Y1172" i="1"/>
  <c r="Y1176" i="1"/>
  <c r="Y1180" i="1"/>
  <c r="Y1184" i="1"/>
  <c r="Y1188" i="1"/>
  <c r="Y1190" i="1"/>
  <c r="Y1192" i="1"/>
  <c r="Y1196" i="1"/>
  <c r="Y1200" i="1"/>
  <c r="Y1204" i="1"/>
  <c r="Y1206" i="1"/>
  <c r="Y1208" i="1"/>
  <c r="Y1212" i="1"/>
  <c r="Y1216" i="1"/>
  <c r="Y1220" i="1"/>
  <c r="Y1224" i="1"/>
  <c r="Y1228" i="1"/>
  <c r="Y1232" i="1"/>
  <c r="Y1236" i="1"/>
  <c r="Y1240" i="1"/>
  <c r="Y1244" i="1"/>
  <c r="Y1248" i="1"/>
  <c r="Y1252" i="1"/>
  <c r="Y1256" i="1"/>
  <c r="Y1260" i="1"/>
  <c r="Y1264" i="1"/>
  <c r="Y1268" i="1"/>
  <c r="Y1272" i="1"/>
  <c r="Y1276" i="1"/>
  <c r="Y1280" i="1"/>
  <c r="Y1284" i="1"/>
  <c r="Y1288" i="1"/>
  <c r="Y1292" i="1"/>
  <c r="Y1296" i="1"/>
  <c r="Y1300" i="1"/>
  <c r="Y1304" i="1"/>
  <c r="Y1308" i="1"/>
  <c r="Y1312" i="1"/>
  <c r="Y1316" i="1"/>
  <c r="Y1320" i="1"/>
  <c r="Y1324" i="1"/>
  <c r="Y1328" i="1"/>
  <c r="Y1332" i="1"/>
  <c r="Y1336" i="1"/>
  <c r="Y1340" i="1"/>
  <c r="Y1344" i="1"/>
  <c r="Y1350" i="1"/>
  <c r="Y1354" i="1"/>
  <c r="Y1358" i="1"/>
  <c r="Y1363" i="1"/>
  <c r="Y1367" i="1"/>
  <c r="Y1371" i="1"/>
  <c r="Y1375" i="1"/>
  <c r="Y1379" i="1"/>
  <c r="Y1383" i="1"/>
  <c r="Y1387" i="1"/>
  <c r="Y1391" i="1"/>
  <c r="Y1395" i="1"/>
  <c r="Y1399" i="1"/>
  <c r="Y1403" i="1"/>
  <c r="Y1407" i="1"/>
  <c r="Y1411" i="1"/>
  <c r="Y1415" i="1"/>
  <c r="Y1419" i="1"/>
  <c r="Y1423" i="1"/>
  <c r="Y1427" i="1"/>
  <c r="Y1431" i="1"/>
  <c r="Y1435" i="1"/>
  <c r="Y1439" i="1"/>
  <c r="Y1443" i="1"/>
  <c r="Y1447" i="1"/>
  <c r="Y1451" i="1"/>
  <c r="Y1455" i="1"/>
  <c r="Y1459" i="1"/>
  <c r="Y1463" i="1"/>
  <c r="Y1467" i="1"/>
  <c r="Y1471" i="1"/>
  <c r="Y1475" i="1"/>
  <c r="Y1478" i="1"/>
  <c r="Y1479" i="1"/>
  <c r="Y1483" i="1"/>
  <c r="Y1487" i="1"/>
  <c r="Y1491" i="1"/>
  <c r="Y1495" i="1"/>
  <c r="Y1499" i="1"/>
  <c r="Y1503" i="1"/>
  <c r="Y1507" i="1"/>
  <c r="Y1511" i="1"/>
  <c r="Y1515" i="1"/>
  <c r="Y1519" i="1"/>
  <c r="Y1523" i="1"/>
  <c r="Y1527" i="1"/>
  <c r="Y1531" i="1"/>
  <c r="Y1535" i="1"/>
  <c r="Y1539" i="1"/>
  <c r="Y1543" i="1"/>
  <c r="Y1547" i="1"/>
  <c r="Y1551" i="1"/>
  <c r="Y1555" i="1"/>
  <c r="Y1559" i="1"/>
  <c r="Y1563" i="1"/>
  <c r="Y1567" i="1"/>
  <c r="Y1571" i="1"/>
  <c r="Y1575" i="1"/>
  <c r="Y1579" i="1"/>
  <c r="Y1588" i="1"/>
  <c r="Y1592" i="1"/>
  <c r="Y1600" i="1"/>
  <c r="Y1604" i="1"/>
  <c r="Y1607" i="1"/>
  <c r="Y1608" i="1"/>
  <c r="Y1612" i="1"/>
  <c r="Y1616" i="1"/>
  <c r="Y1620" i="1"/>
  <c r="Y1623" i="1"/>
  <c r="Y1624" i="1"/>
  <c r="Y1628" i="1"/>
  <c r="Y1632" i="1"/>
  <c r="Y1636" i="1"/>
  <c r="Y1640" i="1"/>
  <c r="Y1644" i="1"/>
  <c r="Y1648" i="1"/>
  <c r="Y1652" i="1"/>
  <c r="Y1656" i="1"/>
  <c r="Y1660" i="1"/>
  <c r="Y1664" i="1"/>
  <c r="Y1668" i="1"/>
  <c r="Y1672" i="1"/>
  <c r="Y1676" i="1"/>
  <c r="Y1680" i="1"/>
  <c r="Y1684" i="1"/>
  <c r="Y1688" i="1"/>
  <c r="Y1692" i="1"/>
  <c r="Y1696" i="1"/>
  <c r="Y1700" i="1"/>
  <c r="Y1704" i="1"/>
  <c r="Y1708" i="1"/>
  <c r="Y1712" i="1"/>
  <c r="Y1716" i="1"/>
  <c r="Y1720" i="1"/>
  <c r="Y1724" i="1"/>
  <c r="Y1729" i="1"/>
  <c r="Y1733" i="1"/>
  <c r="Y1737" i="1"/>
  <c r="Y1741" i="1"/>
  <c r="Y1745" i="1"/>
  <c r="Y1749" i="1"/>
  <c r="Y1753" i="1"/>
  <c r="Y1757" i="1"/>
  <c r="Y1761" i="1"/>
  <c r="Y1765" i="1"/>
  <c r="Y1769" i="1"/>
  <c r="Y1773" i="1"/>
  <c r="Y1777" i="1"/>
  <c r="Y1781" i="1"/>
  <c r="Y1785" i="1"/>
  <c r="Y1789" i="1"/>
  <c r="Y1793" i="1"/>
  <c r="Y1797" i="1"/>
  <c r="Y1801" i="1"/>
  <c r="Y1805" i="1"/>
  <c r="Y1809" i="1"/>
  <c r="Y1814" i="1"/>
  <c r="Y1818" i="1"/>
  <c r="Y1822" i="1"/>
  <c r="Y1826" i="1"/>
  <c r="Y1830" i="1"/>
  <c r="Y1834" i="1"/>
  <c r="Y1838" i="1"/>
  <c r="Y1842" i="1"/>
  <c r="Y1846" i="1"/>
  <c r="Y1850" i="1"/>
  <c r="Y1854" i="1"/>
  <c r="Y1858" i="1"/>
  <c r="Y1862" i="1"/>
  <c r="Y1866" i="1"/>
  <c r="Y1870" i="1"/>
  <c r="Y1874" i="1"/>
  <c r="Y1878" i="1"/>
  <c r="Y1882" i="1"/>
  <c r="Y1886" i="1"/>
  <c r="Y1890" i="1"/>
  <c r="Y1894" i="1"/>
  <c r="Y1898" i="1"/>
  <c r="Y1902" i="1"/>
  <c r="Y1906" i="1"/>
  <c r="Y1910" i="1"/>
  <c r="Y1914" i="1"/>
  <c r="Y1918" i="1"/>
  <c r="Y1922" i="1"/>
  <c r="Y1926" i="1"/>
  <c r="Y1930" i="1"/>
  <c r="Y1934" i="1"/>
  <c r="Y1938" i="1"/>
  <c r="Y1942" i="1"/>
  <c r="Y1946" i="1"/>
  <c r="Y1950" i="1"/>
  <c r="Y1954" i="1"/>
  <c r="Y1958" i="1"/>
  <c r="Y1962" i="1"/>
  <c r="Y1966" i="1"/>
  <c r="Y1970" i="1"/>
  <c r="Y1974" i="1"/>
  <c r="Y1978" i="1"/>
  <c r="Y1982" i="1"/>
  <c r="Y1986" i="1"/>
  <c r="Y1990" i="1"/>
  <c r="Y1994" i="1"/>
  <c r="Y1998" i="1"/>
  <c r="Y2002" i="1"/>
  <c r="Y2006" i="1"/>
  <c r="Y2010" i="1"/>
  <c r="Y2014" i="1"/>
  <c r="Y2018" i="1"/>
  <c r="Y2022" i="1"/>
  <c r="Y2026" i="1"/>
  <c r="Y2030" i="1"/>
  <c r="Y2034" i="1"/>
  <c r="Y2038" i="1"/>
  <c r="Y2042" i="1"/>
  <c r="Y2046" i="1"/>
  <c r="Y2050" i="1"/>
  <c r="Y2054" i="1"/>
  <c r="Y2058" i="1"/>
  <c r="Y2062" i="1"/>
  <c r="Y2066" i="1"/>
  <c r="Y2070" i="1"/>
  <c r="Y2074" i="1"/>
  <c r="Y2078" i="1"/>
  <c r="Y2082" i="1"/>
  <c r="Y2086" i="1"/>
  <c r="Y2090" i="1"/>
  <c r="Y2094" i="1"/>
  <c r="Y2098" i="1"/>
  <c r="Y2102" i="1"/>
  <c r="Y2106" i="1"/>
  <c r="Y2110" i="1"/>
  <c r="Y2114" i="1"/>
  <c r="Y2118" i="1"/>
  <c r="Y2122" i="1"/>
  <c r="Y2126" i="1"/>
  <c r="Y2130" i="1"/>
  <c r="Y2134" i="1"/>
  <c r="Y2138" i="1"/>
  <c r="Y2142" i="1"/>
  <c r="Y2146" i="1"/>
  <c r="Y2150" i="1"/>
  <c r="Y2154" i="1"/>
  <c r="Y2158" i="1"/>
  <c r="Y2162" i="1"/>
  <c r="Y2166" i="1"/>
  <c r="Y2170" i="1"/>
  <c r="Y2174" i="1"/>
  <c r="Y2178" i="1"/>
  <c r="Y2182" i="1"/>
  <c r="Y2186" i="1"/>
  <c r="Y2190" i="1"/>
  <c r="Y2403" i="1"/>
  <c r="Y2407" i="1"/>
  <c r="Y2411" i="1"/>
  <c r="Y2415" i="1"/>
  <c r="Y2419" i="1"/>
  <c r="Y2423" i="1"/>
  <c r="Y2427" i="1"/>
  <c r="Y2431" i="1"/>
  <c r="Y2435" i="1"/>
  <c r="Y2439" i="1"/>
  <c r="Y2443" i="1"/>
  <c r="Y2447" i="1"/>
  <c r="Y2451" i="1"/>
  <c r="Y2455" i="1"/>
  <c r="Y2459" i="1"/>
  <c r="Y2463" i="1"/>
  <c r="Y2467" i="1"/>
  <c r="Y2471" i="1"/>
  <c r="Y2475" i="1"/>
  <c r="Y2479" i="1"/>
  <c r="Y2483" i="1"/>
  <c r="Y2487" i="1"/>
  <c r="Y2491" i="1"/>
  <c r="Y2495" i="1"/>
  <c r="Y2499" i="1"/>
  <c r="Y2503" i="1"/>
  <c r="Y2507" i="1"/>
  <c r="Y2511" i="1"/>
  <c r="Y2515" i="1"/>
  <c r="Y2519" i="1"/>
  <c r="Y2523" i="1"/>
  <c r="Y2527" i="1"/>
  <c r="Y2531" i="1"/>
  <c r="Y2535" i="1"/>
  <c r="Y2539" i="1"/>
  <c r="Y2543" i="1"/>
  <c r="Y2547" i="1"/>
  <c r="Y2551" i="1"/>
  <c r="Y2555" i="1"/>
  <c r="Y2559" i="1"/>
  <c r="Y2563" i="1"/>
  <c r="Y2567" i="1"/>
  <c r="Y2571" i="1"/>
  <c r="Y2576" i="1"/>
  <c r="Y2580" i="1"/>
  <c r="Y2584" i="1"/>
  <c r="Y2588" i="1"/>
  <c r="Y2592" i="1"/>
  <c r="Y2596" i="1"/>
  <c r="Y2600" i="1"/>
  <c r="Y2604" i="1"/>
  <c r="Y2609" i="1"/>
  <c r="Y2613" i="1"/>
  <c r="Y2617" i="1"/>
  <c r="Y2621" i="1"/>
  <c r="Y2625" i="1"/>
  <c r="Y2629" i="1"/>
  <c r="Y2633" i="1"/>
  <c r="Y2637" i="1"/>
  <c r="Y2641" i="1"/>
  <c r="Y2645" i="1"/>
  <c r="Y2649" i="1"/>
  <c r="Y2653" i="1"/>
  <c r="Y2657" i="1"/>
  <c r="Y2661" i="1"/>
  <c r="Y2665" i="1"/>
  <c r="Y2669" i="1"/>
  <c r="Y2673" i="1"/>
  <c r="Y2677" i="1"/>
  <c r="Y2681" i="1"/>
  <c r="Y2685" i="1"/>
  <c r="Y2689" i="1"/>
  <c r="Y2693" i="1"/>
  <c r="Y2697" i="1"/>
  <c r="Y2701" i="1"/>
  <c r="Y2705" i="1"/>
  <c r="Y2721" i="1"/>
  <c r="Y2780" i="1"/>
  <c r="Y4226" i="1"/>
  <c r="X213" i="1"/>
  <c r="X2541" i="1"/>
  <c r="X2573" i="1"/>
  <c r="O26" i="2" s="1"/>
  <c r="X4926" i="1"/>
  <c r="X7258" i="1"/>
  <c r="O153" i="2" s="1"/>
  <c r="J17" i="2"/>
  <c r="J107" i="2"/>
  <c r="J48" i="2"/>
  <c r="K48" i="2" s="1"/>
  <c r="J3" i="2"/>
  <c r="H4" i="2"/>
  <c r="J4" i="2" s="1"/>
  <c r="L4" i="2" s="1"/>
  <c r="H5" i="2"/>
  <c r="J5" i="2" s="1"/>
  <c r="L5" i="2" s="1"/>
  <c r="J6" i="2"/>
  <c r="J8" i="2"/>
  <c r="J9" i="2"/>
  <c r="J11" i="2"/>
  <c r="J13" i="2"/>
  <c r="J14" i="2"/>
  <c r="J15" i="2"/>
  <c r="J16" i="2"/>
  <c r="J18" i="2"/>
  <c r="J19" i="2"/>
  <c r="J20" i="2"/>
  <c r="H22" i="2"/>
  <c r="J22" i="2" s="1"/>
  <c r="L22" i="2" s="1"/>
  <c r="J23" i="2"/>
  <c r="J24" i="2"/>
  <c r="J25" i="2"/>
  <c r="J26" i="2"/>
  <c r="J27" i="2"/>
  <c r="J28" i="2"/>
  <c r="J29" i="2"/>
  <c r="J30" i="2"/>
  <c r="J31" i="2"/>
  <c r="J32" i="2"/>
  <c r="J34" i="2"/>
  <c r="O35" i="2"/>
  <c r="J35" i="2"/>
  <c r="J36" i="2"/>
  <c r="O37" i="2"/>
  <c r="J37" i="2"/>
  <c r="J38" i="2"/>
  <c r="O39" i="2"/>
  <c r="J39" i="2"/>
  <c r="J40" i="2"/>
  <c r="J41" i="2"/>
  <c r="J42" i="2"/>
  <c r="J44" i="2"/>
  <c r="L44" i="2" s="1"/>
  <c r="J45" i="2"/>
  <c r="J46" i="2"/>
  <c r="J47" i="2"/>
  <c r="J49" i="2"/>
  <c r="J50" i="2"/>
  <c r="J51" i="2"/>
  <c r="J52" i="2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J75" i="2"/>
  <c r="J77" i="2"/>
  <c r="J78" i="2"/>
  <c r="J79" i="2"/>
  <c r="J80" i="2"/>
  <c r="J81" i="2"/>
  <c r="J82" i="2"/>
  <c r="L82" i="2" s="1"/>
  <c r="O83" i="2"/>
  <c r="J83" i="2"/>
  <c r="O84" i="2"/>
  <c r="J84" i="2"/>
  <c r="J85" i="2"/>
  <c r="O86" i="2"/>
  <c r="J86" i="2"/>
  <c r="L86" i="2" s="1"/>
  <c r="J87" i="2"/>
  <c r="L87" i="2" s="1"/>
  <c r="O88" i="2"/>
  <c r="J88" i="2"/>
  <c r="O89" i="2"/>
  <c r="J89" i="2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J99" i="2"/>
  <c r="L99" i="2" s="1"/>
  <c r="J100" i="2"/>
  <c r="J101" i="2"/>
  <c r="L101" i="2" s="1"/>
  <c r="J102" i="2"/>
  <c r="L102" i="2" s="1"/>
  <c r="O103" i="2"/>
  <c r="J103" i="2"/>
  <c r="O104" i="2"/>
  <c r="J104" i="2"/>
  <c r="L104" i="2" s="1"/>
  <c r="J106" i="2"/>
  <c r="L106" i="2" s="1"/>
  <c r="J108" i="2"/>
  <c r="O109" i="2"/>
  <c r="J109" i="2"/>
  <c r="O110" i="2"/>
  <c r="J110" i="2"/>
  <c r="L110" i="2" s="1"/>
  <c r="O111" i="2"/>
  <c r="J111" i="2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J124" i="2"/>
  <c r="J125" i="2"/>
  <c r="L125" i="2" s="1"/>
  <c r="J126" i="2"/>
  <c r="L126" i="2" s="1"/>
  <c r="J128" i="2"/>
  <c r="O129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O149" i="2"/>
  <c r="J149" i="2"/>
  <c r="O150" i="2"/>
  <c r="J150" i="2"/>
  <c r="L150" i="2" s="1"/>
  <c r="J151" i="2"/>
  <c r="L151" i="2" s="1"/>
  <c r="O152" i="2"/>
  <c r="J152" i="2"/>
  <c r="L152" i="2" s="1"/>
  <c r="J153" i="2"/>
  <c r="L153" i="2" s="1"/>
  <c r="J154" i="2"/>
  <c r="L154" i="2" s="1"/>
  <c r="O155" i="2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O161" i="2"/>
  <c r="J161" i="2"/>
  <c r="L161" i="2" s="1"/>
  <c r="J162" i="2"/>
  <c r="L162" i="2" s="1"/>
  <c r="J163" i="2"/>
  <c r="L163" i="2" s="1"/>
  <c r="O164" i="2"/>
  <c r="J164" i="2"/>
  <c r="L164" i="2" s="1"/>
  <c r="O165" i="2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3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59" i="1"/>
  <c r="Z260" i="1"/>
  <c r="Z261" i="1"/>
  <c r="Z262" i="1"/>
  <c r="Z263" i="1"/>
  <c r="Z264" i="1"/>
  <c r="Z265" i="1"/>
  <c r="Z266" i="1"/>
  <c r="Z267" i="1"/>
  <c r="Z274" i="1"/>
  <c r="Z275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9" i="1"/>
  <c r="Z760" i="1"/>
  <c r="Z761" i="1"/>
  <c r="Z762" i="1"/>
  <c r="Z763" i="1"/>
  <c r="Z764" i="1"/>
  <c r="Z765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3" i="1"/>
  <c r="Z874" i="1"/>
  <c r="Z875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1" i="1"/>
  <c r="Z892" i="1"/>
  <c r="Z893" i="1"/>
  <c r="Z894" i="1"/>
  <c r="Z897" i="1"/>
  <c r="Z898" i="1"/>
  <c r="Z901" i="1"/>
  <c r="Z902" i="1"/>
  <c r="Z903" i="1"/>
  <c r="Z904" i="1"/>
  <c r="Z905" i="1"/>
  <c r="Z906" i="1"/>
  <c r="Z907" i="1"/>
  <c r="Z908" i="1"/>
  <c r="Z909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7" i="1"/>
  <c r="Z1008" i="1"/>
  <c r="Z1009" i="1"/>
  <c r="Z1010" i="1"/>
  <c r="Z1011" i="1"/>
  <c r="Z1012" i="1"/>
  <c r="Z1014" i="1"/>
  <c r="Z1015" i="1"/>
  <c r="Z1020" i="1"/>
  <c r="Z1021" i="1"/>
  <c r="Z1022" i="1"/>
  <c r="Z1024" i="1"/>
  <c r="Z1025" i="1"/>
  <c r="Z1026" i="1"/>
  <c r="Z1027" i="1"/>
  <c r="Z1028" i="1"/>
  <c r="Z1029" i="1"/>
  <c r="Z1033" i="1"/>
  <c r="Z1034" i="1"/>
  <c r="Z1035" i="1"/>
  <c r="Z1036" i="1"/>
  <c r="Z1037" i="1"/>
  <c r="Z1040" i="1"/>
  <c r="Z1041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3" i="1"/>
  <c r="Z1244" i="1"/>
  <c r="Z1245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8" i="1"/>
  <c r="Z1639" i="1"/>
  <c r="Z1640" i="1"/>
  <c r="Z1641" i="1"/>
  <c r="Z1642" i="1"/>
  <c r="Z1643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8" i="1"/>
  <c r="Z1689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3" i="1"/>
  <c r="Z1924" i="1"/>
  <c r="Z1925" i="1"/>
  <c r="Z1926" i="1"/>
  <c r="Z1927" i="1"/>
  <c r="Z1928" i="1"/>
  <c r="Z1929" i="1"/>
  <c r="Z1930" i="1"/>
  <c r="Z1931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7" i="1"/>
  <c r="Z1948" i="1"/>
  <c r="Z1949" i="1"/>
  <c r="Z1950" i="1"/>
  <c r="Z1951" i="1"/>
  <c r="Z1953" i="1"/>
  <c r="Z1954" i="1"/>
  <c r="Z1957" i="1"/>
  <c r="Z1958" i="1"/>
  <c r="Z1959" i="1"/>
  <c r="Z1960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2" i="1"/>
  <c r="Z2163" i="1"/>
  <c r="Z2164" i="1"/>
  <c r="Z2165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3" i="1"/>
  <c r="Z2434" i="1"/>
  <c r="Z2435" i="1"/>
  <c r="Z2437" i="1"/>
  <c r="Z2438" i="1"/>
  <c r="Z2439" i="1"/>
  <c r="Z2440" i="1"/>
  <c r="Z2441" i="1"/>
  <c r="Z2442" i="1"/>
  <c r="Z2443" i="1"/>
  <c r="Z2444" i="1"/>
  <c r="Z2445" i="1"/>
  <c r="Z2447" i="1"/>
  <c r="Z2448" i="1"/>
  <c r="Z2449" i="1"/>
  <c r="Z2450" i="1"/>
  <c r="Z2451" i="1"/>
  <c r="Z2452" i="1"/>
  <c r="Z2454" i="1"/>
  <c r="Z2458" i="1"/>
  <c r="Z2466" i="1"/>
  <c r="Z2467" i="1"/>
  <c r="Z2468" i="1"/>
  <c r="Z2469" i="1"/>
  <c r="Z2470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500" i="1"/>
  <c r="Z2501" i="1"/>
  <c r="Z2502" i="1"/>
  <c r="Z2503" i="1"/>
  <c r="Z2504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4" i="1"/>
  <c r="Z2535" i="1"/>
  <c r="Z2536" i="1"/>
  <c r="Z2537" i="1"/>
  <c r="Z2539" i="1"/>
  <c r="Z2543" i="1"/>
  <c r="Z2544" i="1"/>
  <c r="Z2546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6" i="1"/>
  <c r="Z2567" i="1"/>
  <c r="Z2568" i="1"/>
  <c r="Z2569" i="1"/>
  <c r="Z2570" i="1"/>
  <c r="Z2571" i="1"/>
  <c r="Z2572" i="1"/>
  <c r="Z2574" i="1"/>
  <c r="Z2575" i="1"/>
  <c r="Z2576" i="1"/>
  <c r="Z2577" i="1"/>
  <c r="Z2578" i="1"/>
  <c r="Z2579" i="1"/>
  <c r="Z2580" i="1"/>
  <c r="Z2581" i="1"/>
  <c r="Z2582" i="1"/>
  <c r="Z2583" i="1"/>
  <c r="Z2584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2" i="1"/>
  <c r="Z2803" i="1"/>
  <c r="Z2804" i="1"/>
  <c r="Z2805" i="1"/>
  <c r="Z2806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5" i="1"/>
  <c r="Z2896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9" i="1"/>
  <c r="Z2930" i="1"/>
  <c r="Z2931" i="1"/>
  <c r="Z2932" i="1"/>
  <c r="Z2933" i="1"/>
  <c r="Z2934" i="1"/>
  <c r="Z2935" i="1"/>
  <c r="Z2936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8" i="1"/>
  <c r="Z3040" i="1"/>
  <c r="Z3042" i="1"/>
  <c r="Z3043" i="1"/>
  <c r="Z3044" i="1"/>
  <c r="Z3045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5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5" i="1"/>
  <c r="Z3246" i="1"/>
  <c r="Z3248" i="1"/>
  <c r="Z3249" i="1"/>
  <c r="Z3250" i="1"/>
  <c r="Z3251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9" i="1"/>
  <c r="Z3570" i="1"/>
  <c r="Z3571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8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3" i="1"/>
  <c r="Z3644" i="1"/>
  <c r="Z3645" i="1"/>
  <c r="Z3646" i="1"/>
  <c r="Z3647" i="1"/>
  <c r="Z3648" i="1"/>
  <c r="Z3649" i="1"/>
  <c r="Z3650" i="1"/>
  <c r="Z3651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4" i="1"/>
  <c r="Z3715" i="1"/>
  <c r="Z3716" i="1"/>
  <c r="Z3717" i="1"/>
  <c r="Z3718" i="1"/>
  <c r="Z3720" i="1"/>
  <c r="Z3721" i="1"/>
  <c r="Z3722" i="1"/>
  <c r="Z3723" i="1"/>
  <c r="Z3724" i="1"/>
  <c r="Z3725" i="1"/>
  <c r="Z3726" i="1"/>
  <c r="Z3727" i="1"/>
  <c r="Z3728" i="1"/>
  <c r="Z3730" i="1"/>
  <c r="Z3731" i="1"/>
  <c r="Z3732" i="1"/>
  <c r="Z3733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2" i="1"/>
  <c r="Z3833" i="1"/>
  <c r="Z3834" i="1"/>
  <c r="Z3835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7" i="1"/>
  <c r="Z3858" i="1"/>
  <c r="Z3859" i="1"/>
  <c r="Z3860" i="1"/>
  <c r="Z3861" i="1"/>
  <c r="Z3863" i="1"/>
  <c r="Z3864" i="1"/>
  <c r="Z3865" i="1"/>
  <c r="Z3867" i="1"/>
  <c r="Z3872" i="1"/>
  <c r="Z3873" i="1"/>
  <c r="Z3874" i="1"/>
  <c r="Z3875" i="1"/>
  <c r="Z3878" i="1"/>
  <c r="Z3879" i="1"/>
  <c r="Z3880" i="1"/>
  <c r="Z3881" i="1"/>
  <c r="Z3882" i="1"/>
  <c r="Z3883" i="1"/>
  <c r="Z3886" i="1"/>
  <c r="Z3888" i="1"/>
  <c r="Z3889" i="1"/>
  <c r="Z3890" i="1"/>
  <c r="Z3892" i="1"/>
  <c r="Z3893" i="1"/>
  <c r="Z3894" i="1"/>
  <c r="Z3895" i="1"/>
  <c r="Z3896" i="1"/>
  <c r="Z3897" i="1"/>
  <c r="Z3898" i="1"/>
  <c r="Z3899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8" i="1"/>
  <c r="Z3939" i="1"/>
  <c r="Z3941" i="1"/>
  <c r="Z3942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5" i="1"/>
  <c r="Z3966" i="1"/>
  <c r="Z3969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6" i="1"/>
  <c r="Z3987" i="1"/>
  <c r="Z3988" i="1"/>
  <c r="Z3989" i="1"/>
  <c r="Z3990" i="1"/>
  <c r="Z3991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4" i="1"/>
  <c r="Z4105" i="1"/>
  <c r="Z4106" i="1"/>
  <c r="Z4108" i="1"/>
  <c r="Z4109" i="1"/>
  <c r="Z4110" i="1"/>
  <c r="Z4112" i="1"/>
  <c r="Z4113" i="1"/>
  <c r="Z4114" i="1"/>
  <c r="Z4116" i="1"/>
  <c r="Z4117" i="1"/>
  <c r="Z4118" i="1"/>
  <c r="Z4120" i="1"/>
  <c r="Z4121" i="1"/>
  <c r="Z4122" i="1"/>
  <c r="Z4124" i="1"/>
  <c r="Z4125" i="1"/>
  <c r="Z4126" i="1"/>
  <c r="Z4128" i="1"/>
  <c r="Z4129" i="1"/>
  <c r="Z4130" i="1"/>
  <c r="Z4132" i="1"/>
  <c r="Z4133" i="1"/>
  <c r="Z4134" i="1"/>
  <c r="Z4136" i="1"/>
  <c r="Z4137" i="1"/>
  <c r="Z4138" i="1"/>
  <c r="Z4140" i="1"/>
  <c r="Z4141" i="1"/>
  <c r="Z4142" i="1"/>
  <c r="Z4144" i="1"/>
  <c r="Z4145" i="1"/>
  <c r="Z4146" i="1"/>
  <c r="Z4148" i="1"/>
  <c r="Z4149" i="1"/>
  <c r="Z4150" i="1"/>
  <c r="Z4152" i="1"/>
  <c r="Z4153" i="1"/>
  <c r="Z4154" i="1"/>
  <c r="Z4156" i="1"/>
  <c r="Z4157" i="1"/>
  <c r="Z4158" i="1"/>
  <c r="Z4160" i="1"/>
  <c r="Z4161" i="1"/>
  <c r="Z4162" i="1"/>
  <c r="Z4164" i="1"/>
  <c r="Z4165" i="1"/>
  <c r="Z4166" i="1"/>
  <c r="Z4168" i="1"/>
  <c r="Z4169" i="1"/>
  <c r="Z4170" i="1"/>
  <c r="Z4172" i="1"/>
  <c r="Z4173" i="1"/>
  <c r="Z4174" i="1"/>
  <c r="Z4176" i="1"/>
  <c r="Z4177" i="1"/>
  <c r="Z4178" i="1"/>
  <c r="Z4180" i="1"/>
  <c r="Z4181" i="1"/>
  <c r="Z4182" i="1"/>
  <c r="Z4184" i="1"/>
  <c r="Z4185" i="1"/>
  <c r="Z4186" i="1"/>
  <c r="Z4188" i="1"/>
  <c r="Z4190" i="1"/>
  <c r="Z4192" i="1"/>
  <c r="Z4193" i="1"/>
  <c r="Z4194" i="1"/>
  <c r="Z4196" i="1"/>
  <c r="Z4197" i="1"/>
  <c r="Z4198" i="1"/>
  <c r="Z4200" i="1"/>
  <c r="Z4201" i="1"/>
  <c r="Z4202" i="1"/>
  <c r="Z4204" i="1"/>
  <c r="Z4205" i="1"/>
  <c r="Z4206" i="1"/>
  <c r="Z4208" i="1"/>
  <c r="Z4209" i="1"/>
  <c r="Z4210" i="1"/>
  <c r="Z4212" i="1"/>
  <c r="Z4214" i="1"/>
  <c r="Z4220" i="1"/>
  <c r="Z4221" i="1"/>
  <c r="Z4226" i="1"/>
  <c r="Z4228" i="1"/>
  <c r="Z4229" i="1"/>
  <c r="Z4230" i="1"/>
  <c r="Z4232" i="1"/>
  <c r="Z4233" i="1"/>
  <c r="Z4234" i="1"/>
  <c r="Z4236" i="1"/>
  <c r="Z4237" i="1"/>
  <c r="Z4238" i="1"/>
  <c r="Z4240" i="1"/>
  <c r="Z4241" i="1"/>
  <c r="Z4242" i="1"/>
  <c r="Z4244" i="1"/>
  <c r="Z4245" i="1"/>
  <c r="Z4246" i="1"/>
  <c r="Z4248" i="1"/>
  <c r="Z4249" i="1"/>
  <c r="Z4250" i="1"/>
  <c r="Z4252" i="1"/>
  <c r="Z4253" i="1"/>
  <c r="Z4254" i="1"/>
  <c r="Z4256" i="1"/>
  <c r="Z4264" i="1"/>
  <c r="Z4265" i="1"/>
  <c r="Z4268" i="1"/>
  <c r="Z4269" i="1"/>
  <c r="Z4272" i="1"/>
  <c r="Z4273" i="1"/>
  <c r="Z4276" i="1"/>
  <c r="Z4277" i="1"/>
  <c r="Z4280" i="1"/>
  <c r="Z4281" i="1"/>
  <c r="Z4284" i="1"/>
  <c r="Z4285" i="1"/>
  <c r="Z4288" i="1"/>
  <c r="Z4289" i="1"/>
  <c r="Z4292" i="1"/>
  <c r="Z4293" i="1"/>
  <c r="Z4296" i="1"/>
  <c r="Z4297" i="1"/>
  <c r="Z4300" i="1"/>
  <c r="Z4301" i="1"/>
  <c r="Z4306" i="1"/>
  <c r="Z4308" i="1"/>
  <c r="Z4309" i="1"/>
  <c r="Z4310" i="1"/>
  <c r="Z4312" i="1"/>
  <c r="Z4316" i="1"/>
  <c r="Z4317" i="1"/>
  <c r="Z4320" i="1"/>
  <c r="Z4321" i="1"/>
  <c r="Z4324" i="1"/>
  <c r="Z4325" i="1"/>
  <c r="Z4326" i="1"/>
  <c r="Z4328" i="1"/>
  <c r="Z4329" i="1"/>
  <c r="Z4330" i="1"/>
  <c r="Z4332" i="1"/>
  <c r="Z4333" i="1"/>
  <c r="Z4334" i="1"/>
  <c r="Z4336" i="1"/>
  <c r="Z4337" i="1"/>
  <c r="Z4338" i="1"/>
  <c r="Z4340" i="1"/>
  <c r="Z4341" i="1"/>
  <c r="Z4342" i="1"/>
  <c r="Z4344" i="1"/>
  <c r="Z4345" i="1"/>
  <c r="Z4346" i="1"/>
  <c r="Z4348" i="1"/>
  <c r="Z4349" i="1"/>
  <c r="Z4350" i="1"/>
  <c r="Z4352" i="1"/>
  <c r="Z4353" i="1"/>
  <c r="Z4354" i="1"/>
  <c r="Z4356" i="1"/>
  <c r="Z4357" i="1"/>
  <c r="Z4358" i="1"/>
  <c r="Z4360" i="1"/>
  <c r="Z4361" i="1"/>
  <c r="Z4362" i="1"/>
  <c r="Z4364" i="1"/>
  <c r="Z4365" i="1"/>
  <c r="Z4366" i="1"/>
  <c r="Z4368" i="1"/>
  <c r="Z4369" i="1"/>
  <c r="Z4370" i="1"/>
  <c r="Z4372" i="1"/>
  <c r="Z4373" i="1"/>
  <c r="Z4374" i="1"/>
  <c r="Z4376" i="1"/>
  <c r="Z4377" i="1"/>
  <c r="Z4378" i="1"/>
  <c r="Z4380" i="1"/>
  <c r="Z4381" i="1"/>
  <c r="Z4382" i="1"/>
  <c r="Z4384" i="1"/>
  <c r="Z4385" i="1"/>
  <c r="Z4386" i="1"/>
  <c r="Z4388" i="1"/>
  <c r="Z4389" i="1"/>
  <c r="Z4390" i="1"/>
  <c r="Z4392" i="1"/>
  <c r="Z4393" i="1"/>
  <c r="Z4394" i="1"/>
  <c r="Z4396" i="1"/>
  <c r="Z4397" i="1"/>
  <c r="Z4398" i="1"/>
  <c r="Z4400" i="1"/>
  <c r="Z4401" i="1"/>
  <c r="Z4402" i="1"/>
  <c r="Z4404" i="1"/>
  <c r="Z4405" i="1"/>
  <c r="Z4406" i="1"/>
  <c r="Z4408" i="1"/>
  <c r="Z4409" i="1"/>
  <c r="Z4410" i="1"/>
  <c r="Z4412" i="1"/>
  <c r="Z4413" i="1"/>
  <c r="Z4414" i="1"/>
  <c r="Z4416" i="1"/>
  <c r="Z4417" i="1"/>
  <c r="Z4418" i="1"/>
  <c r="Z4420" i="1"/>
  <c r="Z4421" i="1"/>
  <c r="Z4422" i="1"/>
  <c r="Z4424" i="1"/>
  <c r="Z4425" i="1"/>
  <c r="Z4426" i="1"/>
  <c r="Z4428" i="1"/>
  <c r="Z4429" i="1"/>
  <c r="Z4430" i="1"/>
  <c r="Z4432" i="1"/>
  <c r="Z4433" i="1"/>
  <c r="Z4434" i="1"/>
  <c r="Z4436" i="1"/>
  <c r="Z4437" i="1"/>
  <c r="Z4438" i="1"/>
  <c r="Z4440" i="1"/>
  <c r="Z4441" i="1"/>
  <c r="Z4442" i="1"/>
  <c r="Z4444" i="1"/>
  <c r="Z4445" i="1"/>
  <c r="Z4446" i="1"/>
  <c r="Z4448" i="1"/>
  <c r="Z4449" i="1"/>
  <c r="Z4450" i="1"/>
  <c r="Z4452" i="1"/>
  <c r="Z4453" i="1"/>
  <c r="Z4454" i="1"/>
  <c r="Z4456" i="1"/>
  <c r="Z4457" i="1"/>
  <c r="Z4458" i="1"/>
  <c r="Z4460" i="1"/>
  <c r="Z4461" i="1"/>
  <c r="Z4462" i="1"/>
  <c r="Z4464" i="1"/>
  <c r="Z4465" i="1"/>
  <c r="Z4466" i="1"/>
  <c r="Z4468" i="1"/>
  <c r="Z4469" i="1"/>
  <c r="Z4470" i="1"/>
  <c r="Z4472" i="1"/>
  <c r="Z4473" i="1"/>
  <c r="Z4474" i="1"/>
  <c r="Z4476" i="1"/>
  <c r="Z4477" i="1"/>
  <c r="Z4478" i="1"/>
  <c r="Z4480" i="1"/>
  <c r="Z4481" i="1"/>
  <c r="Z4482" i="1"/>
  <c r="Z4484" i="1"/>
  <c r="Z4485" i="1"/>
  <c r="Z4486" i="1"/>
  <c r="Z4488" i="1"/>
  <c r="Z4489" i="1"/>
  <c r="Z4490" i="1"/>
  <c r="Z4492" i="1"/>
  <c r="Z4493" i="1"/>
  <c r="Z4494" i="1"/>
  <c r="Z4496" i="1"/>
  <c r="Z4497" i="1"/>
  <c r="Z4500" i="1"/>
  <c r="Z4501" i="1"/>
  <c r="Z4502" i="1"/>
  <c r="Z4504" i="1"/>
  <c r="Z4505" i="1"/>
  <c r="Z4506" i="1"/>
  <c r="Z4508" i="1"/>
  <c r="Z4509" i="1"/>
  <c r="Z4510" i="1"/>
  <c r="Z4512" i="1"/>
  <c r="Z4513" i="1"/>
  <c r="Z4514" i="1"/>
  <c r="Z4516" i="1"/>
  <c r="Z4517" i="1"/>
  <c r="Z4518" i="1"/>
  <c r="Z4520" i="1"/>
  <c r="Z4521" i="1"/>
  <c r="Z4522" i="1"/>
  <c r="Z4524" i="1"/>
  <c r="Z4525" i="1"/>
  <c r="Z4526" i="1"/>
  <c r="Z4528" i="1"/>
  <c r="Z4529" i="1"/>
  <c r="Z4530" i="1"/>
  <c r="Z4532" i="1"/>
  <c r="Z4533" i="1"/>
  <c r="Z4534" i="1"/>
  <c r="Z4536" i="1"/>
  <c r="Z4537" i="1"/>
  <c r="Z4538" i="1"/>
  <c r="Z4540" i="1"/>
  <c r="Z4541" i="1"/>
  <c r="Z4542" i="1"/>
  <c r="Z4544" i="1"/>
  <c r="Z4545" i="1"/>
  <c r="Z4546" i="1"/>
  <c r="Z4548" i="1"/>
  <c r="Z4550" i="1"/>
  <c r="Z4552" i="1"/>
  <c r="Z4553" i="1"/>
  <c r="Z4554" i="1"/>
  <c r="Z4556" i="1"/>
  <c r="Z4557" i="1"/>
  <c r="Z4558" i="1"/>
  <c r="Z4560" i="1"/>
  <c r="Z4561" i="1"/>
  <c r="Z4562" i="1"/>
  <c r="Z4564" i="1"/>
  <c r="Z4565" i="1"/>
  <c r="Z4566" i="1"/>
  <c r="Z4568" i="1"/>
  <c r="Z4569" i="1"/>
  <c r="Z4570" i="1"/>
  <c r="Z4572" i="1"/>
  <c r="Z4573" i="1"/>
  <c r="Z4574" i="1"/>
  <c r="Z4576" i="1"/>
  <c r="Z4577" i="1"/>
  <c r="Z4578" i="1"/>
  <c r="Z4580" i="1"/>
  <c r="Z4581" i="1"/>
  <c r="Z4582" i="1"/>
  <c r="Z4584" i="1"/>
  <c r="Z4585" i="1"/>
  <c r="Z4586" i="1"/>
  <c r="Z4588" i="1"/>
  <c r="Z4589" i="1"/>
  <c r="Z4590" i="1"/>
  <c r="Z4592" i="1"/>
  <c r="Z4593" i="1"/>
  <c r="Z4594" i="1"/>
  <c r="Z4596" i="1"/>
  <c r="Z4597" i="1"/>
  <c r="Z4598" i="1"/>
  <c r="Z4600" i="1"/>
  <c r="Z4601" i="1"/>
  <c r="Z4602" i="1"/>
  <c r="Z4604" i="1"/>
  <c r="Z4605" i="1"/>
  <c r="Z4608" i="1"/>
  <c r="Z4609" i="1"/>
  <c r="Z4612" i="1"/>
  <c r="Z4613" i="1"/>
  <c r="Z4616" i="1"/>
  <c r="Z4617" i="1"/>
  <c r="Z4620" i="1"/>
  <c r="Z4621" i="1"/>
  <c r="Z4624" i="1"/>
  <c r="Z4625" i="1"/>
  <c r="Z4628" i="1"/>
  <c r="Z4629" i="1"/>
  <c r="Z4632" i="1"/>
  <c r="Z4633" i="1"/>
  <c r="Z4636" i="1"/>
  <c r="Z4637" i="1"/>
  <c r="Z4641" i="1"/>
  <c r="Z4642" i="1"/>
  <c r="Z4644" i="1"/>
  <c r="Z4645" i="1"/>
  <c r="Z4646" i="1"/>
  <c r="Z4649" i="1"/>
  <c r="Z4650" i="1"/>
  <c r="Z4653" i="1"/>
  <c r="Z4654" i="1"/>
  <c r="Z4657" i="1"/>
  <c r="Z4658" i="1"/>
  <c r="Z4660" i="1"/>
  <c r="Z4661" i="1"/>
  <c r="Z4662" i="1"/>
  <c r="Z4664" i="1"/>
  <c r="Z4665" i="1"/>
  <c r="Z4666" i="1"/>
  <c r="Z4668" i="1"/>
  <c r="Z4669" i="1"/>
  <c r="Z4670" i="1"/>
  <c r="Z4672" i="1"/>
  <c r="Z4673" i="1"/>
  <c r="Z4674" i="1"/>
  <c r="Z4676" i="1"/>
  <c r="Z4677" i="1"/>
  <c r="Z4678" i="1"/>
  <c r="Z4680" i="1"/>
  <c r="Z4681" i="1"/>
  <c r="Z4682" i="1"/>
  <c r="Z4684" i="1"/>
  <c r="Z4685" i="1"/>
  <c r="Z4686" i="1"/>
  <c r="Z4688" i="1"/>
  <c r="Z4689" i="1"/>
  <c r="Z4690" i="1"/>
  <c r="Z4692" i="1"/>
  <c r="Z4693" i="1"/>
  <c r="Z4694" i="1"/>
  <c r="Z4696" i="1"/>
  <c r="Z4697" i="1"/>
  <c r="Z4698" i="1"/>
  <c r="Z4700" i="1"/>
  <c r="Z4701" i="1"/>
  <c r="Z4702" i="1"/>
  <c r="Z4704" i="1"/>
  <c r="Z4705" i="1"/>
  <c r="Z4706" i="1"/>
  <c r="Z4708" i="1"/>
  <c r="Z4709" i="1"/>
  <c r="Z4710" i="1"/>
  <c r="Z4712" i="1"/>
  <c r="Z4713" i="1"/>
  <c r="Z4714" i="1"/>
  <c r="Z4716" i="1"/>
  <c r="Z4717" i="1"/>
  <c r="Z4718" i="1"/>
  <c r="Z4720" i="1"/>
  <c r="Z4721" i="1"/>
  <c r="Z4722" i="1"/>
  <c r="Z4724" i="1"/>
  <c r="Z4725" i="1"/>
  <c r="Z4726" i="1"/>
  <c r="Z4728" i="1"/>
  <c r="Z4729" i="1"/>
  <c r="Z4730" i="1"/>
  <c r="Z4732" i="1"/>
  <c r="Z4733" i="1"/>
  <c r="Z4734" i="1"/>
  <c r="Z4736" i="1"/>
  <c r="Z4737" i="1"/>
  <c r="Z4738" i="1"/>
  <c r="Z4741" i="1"/>
  <c r="Z4742" i="1"/>
  <c r="Z4745" i="1"/>
  <c r="Z4746" i="1"/>
  <c r="Z4749" i="1"/>
  <c r="Z4750" i="1"/>
  <c r="Z4753" i="1"/>
  <c r="Z4754" i="1"/>
  <c r="Z4757" i="1"/>
  <c r="Z4758" i="1"/>
  <c r="Z4761" i="1"/>
  <c r="Z4762" i="1"/>
  <c r="Z4765" i="1"/>
  <c r="Z4766" i="1"/>
  <c r="Z4769" i="1"/>
  <c r="Z4770" i="1"/>
  <c r="Z4771" i="1"/>
  <c r="Z4773" i="1"/>
  <c r="Z4774" i="1"/>
  <c r="Z4775" i="1"/>
  <c r="Z4777" i="1"/>
  <c r="Z4778" i="1"/>
  <c r="Z4779" i="1"/>
  <c r="Z4781" i="1"/>
  <c r="Z4782" i="1"/>
  <c r="Z4783" i="1"/>
  <c r="Z4785" i="1"/>
  <c r="Z4786" i="1"/>
  <c r="Z4787" i="1"/>
  <c r="Z4789" i="1"/>
  <c r="Z4790" i="1"/>
  <c r="Z4791" i="1"/>
  <c r="Z4793" i="1"/>
  <c r="Z4794" i="1"/>
  <c r="Z4795" i="1"/>
  <c r="Z4797" i="1"/>
  <c r="Z4798" i="1"/>
  <c r="Z4799" i="1"/>
  <c r="Z4801" i="1"/>
  <c r="Z4802" i="1"/>
  <c r="Z4803" i="1"/>
  <c r="Z4805" i="1"/>
  <c r="Z4806" i="1"/>
  <c r="Z4807" i="1"/>
  <c r="Z4809" i="1"/>
  <c r="Z4810" i="1"/>
  <c r="Z4811" i="1"/>
  <c r="Z4813" i="1"/>
  <c r="Z4814" i="1"/>
  <c r="Z4815" i="1"/>
  <c r="Z4817" i="1"/>
  <c r="Z4818" i="1"/>
  <c r="Z4819" i="1"/>
  <c r="Z4821" i="1"/>
  <c r="Z4822" i="1"/>
  <c r="Z4823" i="1"/>
  <c r="Z4825" i="1"/>
  <c r="Z4826" i="1"/>
  <c r="Z4827" i="1"/>
  <c r="Z4829" i="1"/>
  <c r="Z4830" i="1"/>
  <c r="Z4831" i="1"/>
  <c r="Z4833" i="1"/>
  <c r="Z4834" i="1"/>
  <c r="Z4835" i="1"/>
  <c r="Z4838" i="1"/>
  <c r="Z4839" i="1"/>
  <c r="Z4842" i="1"/>
  <c r="Z4843" i="1"/>
  <c r="Z4846" i="1"/>
  <c r="Z4847" i="1"/>
  <c r="Z4850" i="1"/>
  <c r="Z4851" i="1"/>
  <c r="Z4854" i="1"/>
  <c r="Z4855" i="1"/>
  <c r="Z4858" i="1"/>
  <c r="Z4859" i="1"/>
  <c r="Z4862" i="1"/>
  <c r="Z4863" i="1"/>
  <c r="Z4866" i="1"/>
  <c r="Z4867" i="1"/>
  <c r="Z4870" i="1"/>
  <c r="Z4871" i="1"/>
  <c r="Z4874" i="1"/>
  <c r="Z4875" i="1"/>
  <c r="Z4878" i="1"/>
  <c r="Z4879" i="1"/>
  <c r="Z4882" i="1"/>
  <c r="Z4883" i="1"/>
  <c r="Z4886" i="1"/>
  <c r="Z4887" i="1"/>
  <c r="Z4890" i="1"/>
  <c r="Z4891" i="1"/>
  <c r="Z4894" i="1"/>
  <c r="Z4895" i="1"/>
  <c r="Z4898" i="1"/>
  <c r="Z4899" i="1"/>
  <c r="Z4902" i="1"/>
  <c r="Z4903" i="1"/>
  <c r="Z4906" i="1"/>
  <c r="Z4907" i="1"/>
  <c r="Z4910" i="1"/>
  <c r="Z4911" i="1"/>
  <c r="Z4914" i="1"/>
  <c r="Z4915" i="1"/>
  <c r="Z4918" i="1"/>
  <c r="Z4919" i="1"/>
  <c r="Z4922" i="1"/>
  <c r="Z4923" i="1"/>
  <c r="Z4927" i="1"/>
  <c r="Z4928" i="1"/>
  <c r="Z4929" i="1"/>
  <c r="Z4930" i="1"/>
  <c r="Z4932" i="1"/>
  <c r="Z4933" i="1"/>
  <c r="Z4934" i="1"/>
  <c r="Z4936" i="1"/>
  <c r="Z4937" i="1"/>
  <c r="Z4938" i="1"/>
  <c r="Z4940" i="1"/>
  <c r="Z4941" i="1"/>
  <c r="Z4942" i="1"/>
  <c r="Z4944" i="1"/>
  <c r="Z4945" i="1"/>
  <c r="Z4946" i="1"/>
  <c r="Z4948" i="1"/>
  <c r="Z4949" i="1"/>
  <c r="Z4950" i="1"/>
  <c r="Z4952" i="1"/>
  <c r="Z4953" i="1"/>
  <c r="Z4954" i="1"/>
  <c r="Z4956" i="1"/>
  <c r="Z4957" i="1"/>
  <c r="Z4958" i="1"/>
  <c r="Z4960" i="1"/>
  <c r="Z4961" i="1"/>
  <c r="Z4962" i="1"/>
  <c r="Z4963" i="1"/>
  <c r="Z4965" i="1"/>
  <c r="Z4966" i="1"/>
  <c r="Z4967" i="1"/>
  <c r="Z4968" i="1"/>
  <c r="Z4971" i="1"/>
  <c r="Z4972" i="1"/>
  <c r="Z4975" i="1"/>
  <c r="Z4976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31" i="1"/>
  <c r="Z5032" i="1"/>
  <c r="Z5033" i="1"/>
  <c r="Z5034" i="1"/>
  <c r="Z5035" i="1"/>
  <c r="Z5037" i="1"/>
  <c r="Z5038" i="1"/>
  <c r="Z5039" i="1"/>
  <c r="Z5041" i="1"/>
  <c r="Z5042" i="1"/>
  <c r="Z5043" i="1"/>
  <c r="Z5045" i="1"/>
  <c r="Z5046" i="1"/>
  <c r="Z5047" i="1"/>
  <c r="Z5049" i="1"/>
  <c r="Z5050" i="1"/>
  <c r="Z5053" i="1"/>
  <c r="Z5054" i="1"/>
  <c r="Z5055" i="1"/>
  <c r="Z5056" i="1"/>
  <c r="Z5058" i="1"/>
  <c r="Z5059" i="1"/>
  <c r="Z5060" i="1"/>
  <c r="Z5061" i="1"/>
  <c r="Z5063" i="1"/>
  <c r="Z5064" i="1"/>
  <c r="Z5065" i="1"/>
  <c r="Z5066" i="1"/>
  <c r="Z5067" i="1"/>
  <c r="Z5077" i="1"/>
  <c r="Z5078" i="1"/>
  <c r="Z5081" i="1"/>
  <c r="Z5082" i="1"/>
  <c r="Z5084" i="1"/>
  <c r="Z5086" i="1"/>
  <c r="Z5087" i="1"/>
  <c r="Z5088" i="1"/>
  <c r="Z5090" i="1"/>
  <c r="Z5091" i="1"/>
  <c r="Z5092" i="1"/>
  <c r="Z5093" i="1"/>
  <c r="Z5095" i="1"/>
  <c r="Z5096" i="1"/>
  <c r="Z5099" i="1"/>
  <c r="Z5100" i="1"/>
  <c r="Z5101" i="1"/>
  <c r="Z5103" i="1"/>
  <c r="Z5104" i="1"/>
  <c r="Z5105" i="1"/>
  <c r="Z5106" i="1"/>
  <c r="Z5108" i="1"/>
  <c r="Z5109" i="1"/>
  <c r="Z5114" i="1"/>
  <c r="Z5115" i="1"/>
  <c r="Z5116" i="1"/>
  <c r="Z5118" i="1"/>
  <c r="Z5119" i="1"/>
  <c r="Z5120" i="1"/>
  <c r="Z5122" i="1"/>
  <c r="Z5123" i="1"/>
  <c r="Z5124" i="1"/>
  <c r="Z5126" i="1"/>
  <c r="Z5127" i="1"/>
  <c r="Z5128" i="1"/>
  <c r="Z5130" i="1"/>
  <c r="Z5131" i="1"/>
  <c r="Z5132" i="1"/>
  <c r="Z5134" i="1"/>
  <c r="Z5135" i="1"/>
  <c r="Z5136" i="1"/>
  <c r="Z5138" i="1"/>
  <c r="Z5139" i="1"/>
  <c r="Z5140" i="1"/>
  <c r="Z5142" i="1"/>
  <c r="Z5143" i="1"/>
  <c r="Z5144" i="1"/>
  <c r="Z5146" i="1"/>
  <c r="Z5147" i="1"/>
  <c r="Z5148" i="1"/>
  <c r="Z5150" i="1"/>
  <c r="Z5151" i="1"/>
  <c r="Z5152" i="1"/>
  <c r="Z5154" i="1"/>
  <c r="Z5155" i="1"/>
  <c r="Z5156" i="1"/>
  <c r="Z5158" i="1"/>
  <c r="Z5159" i="1"/>
  <c r="Z5160" i="1"/>
  <c r="Z5161" i="1"/>
  <c r="Z5162" i="1"/>
  <c r="Z5165" i="1"/>
  <c r="Z5166" i="1"/>
  <c r="Z5167" i="1"/>
  <c r="Z5168" i="1"/>
  <c r="Z5169" i="1"/>
  <c r="Z5170" i="1"/>
  <c r="Z5173" i="1"/>
  <c r="Z5174" i="1"/>
  <c r="Z5176" i="1"/>
  <c r="Z5177" i="1"/>
  <c r="Z5178" i="1"/>
  <c r="Z5180" i="1"/>
  <c r="Z5181" i="1"/>
  <c r="Z5182" i="1"/>
  <c r="Z5183" i="1"/>
  <c r="Z5185" i="1"/>
  <c r="Z5186" i="1"/>
  <c r="Z5187" i="1"/>
  <c r="Z5189" i="1"/>
  <c r="Z5191" i="1"/>
  <c r="Z5192" i="1"/>
  <c r="Z5193" i="1"/>
  <c r="Z5194" i="1"/>
  <c r="Z5196" i="1"/>
  <c r="Z5197" i="1"/>
  <c r="Z5198" i="1"/>
  <c r="Z5200" i="1"/>
  <c r="Z5201" i="1"/>
  <c r="Z5202" i="1"/>
  <c r="Z5203" i="1"/>
  <c r="Z5205" i="1"/>
  <c r="Z5209" i="1"/>
  <c r="Z5210" i="1"/>
  <c r="Z5211" i="1"/>
  <c r="Z5213" i="1"/>
  <c r="Z5214" i="1"/>
  <c r="Z5215" i="1"/>
  <c r="Z5217" i="1"/>
  <c r="Z5218" i="1"/>
  <c r="Z5219" i="1"/>
  <c r="Z5221" i="1"/>
  <c r="Z5222" i="1"/>
  <c r="Z5223" i="1"/>
  <c r="Z5225" i="1"/>
  <c r="Z5226" i="1"/>
  <c r="Z5227" i="1"/>
  <c r="Z5229" i="1"/>
  <c r="Z5230" i="1"/>
  <c r="Z5233" i="1"/>
  <c r="Z5234" i="1"/>
  <c r="Z5237" i="1"/>
  <c r="Z5238" i="1"/>
  <c r="Z5239" i="1"/>
  <c r="Z5241" i="1"/>
  <c r="Z5242" i="1"/>
  <c r="Z5246" i="1"/>
  <c r="Z5247" i="1"/>
  <c r="Z5253" i="1"/>
  <c r="Z5254" i="1"/>
  <c r="Z5255" i="1"/>
  <c r="Z5257" i="1"/>
  <c r="Z5258" i="1"/>
  <c r="Z5259" i="1"/>
  <c r="Z5261" i="1"/>
  <c r="Z5262" i="1"/>
  <c r="Z5263" i="1"/>
  <c r="Z5265" i="1"/>
  <c r="Z5266" i="1"/>
  <c r="Z5267" i="1"/>
  <c r="Z5269" i="1"/>
  <c r="Z5270" i="1"/>
  <c r="Z5273" i="1"/>
  <c r="Z5274" i="1"/>
  <c r="Z5275" i="1"/>
  <c r="Z5277" i="1"/>
  <c r="Z5278" i="1"/>
  <c r="Z5279" i="1"/>
  <c r="Z5281" i="1"/>
  <c r="Z5282" i="1"/>
  <c r="Z5283" i="1"/>
  <c r="Z5285" i="1"/>
  <c r="Z5286" i="1"/>
  <c r="Z5291" i="1"/>
  <c r="Z5293" i="1"/>
  <c r="Z5295" i="1"/>
  <c r="Z5297" i="1"/>
  <c r="Z5298" i="1"/>
  <c r="Z5299" i="1"/>
  <c r="Z5301" i="1"/>
  <c r="Z5302" i="1"/>
  <c r="Z5303" i="1"/>
  <c r="Z5305" i="1"/>
  <c r="Z5306" i="1"/>
  <c r="Z5307" i="1"/>
  <c r="Z5309" i="1"/>
  <c r="Z5310" i="1"/>
  <c r="Z5311" i="1"/>
  <c r="Z5313" i="1"/>
  <c r="Z5314" i="1"/>
  <c r="Z5315" i="1"/>
  <c r="Z5317" i="1"/>
  <c r="Z5318" i="1"/>
  <c r="Z5319" i="1"/>
  <c r="Z5321" i="1"/>
  <c r="Z5322" i="1"/>
  <c r="Z5329" i="1"/>
  <c r="Z5330" i="1"/>
  <c r="Z5333" i="1"/>
  <c r="Z5334" i="1"/>
  <c r="Z5337" i="1"/>
  <c r="Z5338" i="1"/>
  <c r="Z5341" i="1"/>
  <c r="Z5342" i="1"/>
  <c r="Z5345" i="1"/>
  <c r="Z5346" i="1"/>
  <c r="Z5349" i="1"/>
  <c r="Z5350" i="1"/>
  <c r="Z5353" i="1"/>
  <c r="Z5354" i="1"/>
  <c r="Z5357" i="1"/>
  <c r="Z5358" i="1"/>
  <c r="Z5361" i="1"/>
  <c r="Z5362" i="1"/>
  <c r="Z5365" i="1"/>
  <c r="Z5366" i="1"/>
  <c r="Z5369" i="1"/>
  <c r="Z5374" i="1"/>
  <c r="Z5377" i="1"/>
  <c r="Z5378" i="1"/>
  <c r="Z5391" i="1"/>
  <c r="Z5393" i="1"/>
  <c r="Z5394" i="1"/>
  <c r="Z5395" i="1"/>
  <c r="Z5397" i="1"/>
  <c r="Z5398" i="1"/>
  <c r="Z5399" i="1"/>
  <c r="Z5401" i="1"/>
  <c r="Z5402" i="1"/>
  <c r="Z5403" i="1"/>
  <c r="Z5405" i="1"/>
  <c r="Z5407" i="1"/>
  <c r="Z5409" i="1"/>
  <c r="Z5410" i="1"/>
  <c r="Z5413" i="1"/>
  <c r="Z5414" i="1"/>
  <c r="Z5415" i="1"/>
  <c r="Z5418" i="1"/>
  <c r="Z5419" i="1"/>
  <c r="Z5421" i="1"/>
  <c r="Z5422" i="1"/>
  <c r="Z5423" i="1"/>
  <c r="Z5425" i="1"/>
  <c r="Z5426" i="1"/>
  <c r="Z5427" i="1"/>
  <c r="Z5429" i="1"/>
  <c r="Z5430" i="1"/>
  <c r="Z5431" i="1"/>
  <c r="Z5433" i="1"/>
  <c r="Z5434" i="1"/>
  <c r="Z5435" i="1"/>
  <c r="Z5437" i="1"/>
  <c r="Z5438" i="1"/>
  <c r="Z5439" i="1"/>
  <c r="Z5441" i="1"/>
  <c r="Z5442" i="1"/>
  <c r="Z5443" i="1"/>
  <c r="Z5445" i="1"/>
  <c r="Z5446" i="1"/>
  <c r="Z5447" i="1"/>
  <c r="Z5449" i="1"/>
  <c r="Z5450" i="1"/>
  <c r="Z5451" i="1"/>
  <c r="Z5453" i="1"/>
  <c r="Z5454" i="1"/>
  <c r="Z5455" i="1"/>
  <c r="Z5457" i="1"/>
  <c r="Z5458" i="1"/>
  <c r="Z5459" i="1"/>
  <c r="Z5461" i="1"/>
  <c r="Z5462" i="1"/>
  <c r="Z5463" i="1"/>
  <c r="Z5465" i="1"/>
  <c r="Z5466" i="1"/>
  <c r="Z5467" i="1"/>
  <c r="Z5469" i="1"/>
  <c r="Z5470" i="1"/>
  <c r="Z5471" i="1"/>
  <c r="Z5473" i="1"/>
  <c r="Z5474" i="1"/>
  <c r="Z5475" i="1"/>
  <c r="Z5477" i="1"/>
  <c r="Z5478" i="1"/>
  <c r="Z5479" i="1"/>
  <c r="Z5481" i="1"/>
  <c r="Z5482" i="1"/>
  <c r="Z5483" i="1"/>
  <c r="Z5485" i="1"/>
  <c r="Z5486" i="1"/>
  <c r="Z5487" i="1"/>
  <c r="Z5489" i="1"/>
  <c r="Z5490" i="1"/>
  <c r="Z5491" i="1"/>
  <c r="Z5493" i="1"/>
  <c r="Z5494" i="1"/>
  <c r="Z5495" i="1"/>
  <c r="Z5497" i="1"/>
  <c r="Z5498" i="1"/>
  <c r="Z5499" i="1"/>
  <c r="Z5501" i="1"/>
  <c r="Z5502" i="1"/>
  <c r="Z5503" i="1"/>
  <c r="Z5505" i="1"/>
  <c r="Z5510" i="1"/>
  <c r="Z5511" i="1"/>
  <c r="Z5513" i="1"/>
  <c r="Z5514" i="1"/>
  <c r="Z5515" i="1"/>
  <c r="Z5517" i="1"/>
  <c r="Z5518" i="1"/>
  <c r="Z5519" i="1"/>
  <c r="Z5521" i="1"/>
  <c r="Z5522" i="1"/>
  <c r="Z5523" i="1"/>
  <c r="Z5525" i="1"/>
  <c r="Z5526" i="1"/>
  <c r="Z5527" i="1"/>
  <c r="Z5529" i="1"/>
  <c r="Z5530" i="1"/>
  <c r="Z5531" i="1"/>
  <c r="Z5533" i="1"/>
  <c r="Z5534" i="1"/>
  <c r="Z5537" i="1"/>
  <c r="Z5538" i="1"/>
  <c r="Z5539" i="1"/>
  <c r="Z5541" i="1"/>
  <c r="Z5542" i="1"/>
  <c r="Z5543" i="1"/>
  <c r="Z5545" i="1"/>
  <c r="Z5546" i="1"/>
  <c r="Z5547" i="1"/>
  <c r="Z5549" i="1"/>
  <c r="Z5550" i="1"/>
  <c r="Z5551" i="1"/>
  <c r="Z5553" i="1"/>
  <c r="Z5554" i="1"/>
  <c r="Z5555" i="1"/>
  <c r="Z5557" i="1"/>
  <c r="Z5558" i="1"/>
  <c r="Z5559" i="1"/>
  <c r="Z5561" i="1"/>
  <c r="Z5562" i="1"/>
  <c r="Z5563" i="1"/>
  <c r="Z5565" i="1"/>
  <c r="Z5566" i="1"/>
  <c r="Z5567" i="1"/>
  <c r="Z5569" i="1"/>
  <c r="Z5570" i="1"/>
  <c r="Z5571" i="1"/>
  <c r="Z5573" i="1"/>
  <c r="Z5574" i="1"/>
  <c r="Z5575" i="1"/>
  <c r="Z5577" i="1"/>
  <c r="Z5578" i="1"/>
  <c r="Z5579" i="1"/>
  <c r="Z5581" i="1"/>
  <c r="Z5582" i="1"/>
  <c r="Z5583" i="1"/>
  <c r="Z5585" i="1"/>
  <c r="Z5586" i="1"/>
  <c r="Z5587" i="1"/>
  <c r="Z5589" i="1"/>
  <c r="Z5590" i="1"/>
  <c r="Z5591" i="1"/>
  <c r="Z5593" i="1"/>
  <c r="Z5594" i="1"/>
  <c r="Z5595" i="1"/>
  <c r="Z5597" i="1"/>
  <c r="Z5598" i="1"/>
  <c r="Z5599" i="1"/>
  <c r="Z5601" i="1"/>
  <c r="Z5602" i="1"/>
  <c r="Z5604" i="1"/>
  <c r="Z5605" i="1"/>
  <c r="Z5607" i="1"/>
  <c r="Z5608" i="1"/>
  <c r="Z5609" i="1"/>
  <c r="Z5611" i="1"/>
  <c r="Z5612" i="1"/>
  <c r="Z5613" i="1"/>
  <c r="Z5615" i="1"/>
  <c r="Z5616" i="1"/>
  <c r="Z5617" i="1"/>
  <c r="Z5619" i="1"/>
  <c r="Z5620" i="1"/>
  <c r="Z5621" i="1"/>
  <c r="Z5623" i="1"/>
  <c r="Z5624" i="1"/>
  <c r="Z5625" i="1"/>
  <c r="Z5627" i="1"/>
  <c r="Z5628" i="1"/>
  <c r="Z5629" i="1"/>
  <c r="Z5631" i="1"/>
  <c r="Z5632" i="1"/>
  <c r="Z5633" i="1"/>
  <c r="Z5635" i="1"/>
  <c r="Z5636" i="1"/>
  <c r="Z5637" i="1"/>
  <c r="Z5639" i="1"/>
  <c r="Z5641" i="1"/>
  <c r="Z5643" i="1"/>
  <c r="Z5644" i="1"/>
  <c r="Z5645" i="1"/>
  <c r="Z5647" i="1"/>
  <c r="Z5648" i="1"/>
  <c r="Z5649" i="1"/>
  <c r="Z5651" i="1"/>
  <c r="Z5652" i="1"/>
  <c r="Z5653" i="1"/>
  <c r="Z5655" i="1"/>
  <c r="Z5656" i="1"/>
  <c r="Z5657" i="1"/>
  <c r="Z5659" i="1"/>
  <c r="Z5660" i="1"/>
  <c r="Z5661" i="1"/>
  <c r="Z5663" i="1"/>
  <c r="Z5664" i="1"/>
  <c r="Z5665" i="1"/>
  <c r="Z5667" i="1"/>
  <c r="Z5668" i="1"/>
  <c r="Z5669" i="1"/>
  <c r="Z5671" i="1"/>
  <c r="Z5672" i="1"/>
  <c r="Z5673" i="1"/>
  <c r="Z5675" i="1"/>
  <c r="Z5676" i="1"/>
  <c r="Z5677" i="1"/>
  <c r="Z5679" i="1"/>
  <c r="Z5680" i="1"/>
  <c r="Z5681" i="1"/>
  <c r="Z5683" i="1"/>
  <c r="Z5684" i="1"/>
  <c r="Z5685" i="1"/>
  <c r="Z5687" i="1"/>
  <c r="Z5688" i="1"/>
  <c r="Z5689" i="1"/>
  <c r="Z5691" i="1"/>
  <c r="Z5692" i="1"/>
  <c r="Z5693" i="1"/>
  <c r="Z5695" i="1"/>
  <c r="Z5696" i="1"/>
  <c r="Z5697" i="1"/>
  <c r="Z5699" i="1"/>
  <c r="Z5700" i="1"/>
  <c r="Z5703" i="1"/>
  <c r="Z5704" i="1"/>
  <c r="Z5705" i="1"/>
  <c r="Z5707" i="1"/>
  <c r="Z5708" i="1"/>
  <c r="Z5709" i="1"/>
  <c r="Z5711" i="1"/>
  <c r="Z5712" i="1"/>
  <c r="Z5713" i="1"/>
  <c r="Z5715" i="1"/>
  <c r="Z5716" i="1"/>
  <c r="Z5717" i="1"/>
  <c r="Z5719" i="1"/>
  <c r="Z5720" i="1"/>
  <c r="Z5721" i="1"/>
  <c r="Z5723" i="1"/>
  <c r="Z5724" i="1"/>
  <c r="Z5725" i="1"/>
  <c r="Z5728" i="1"/>
  <c r="Z5729" i="1"/>
  <c r="Z5731" i="1"/>
  <c r="Z5732" i="1"/>
  <c r="Z5735" i="1"/>
  <c r="Z5736" i="1"/>
  <c r="Z5739" i="1"/>
  <c r="Z5740" i="1"/>
  <c r="Z5741" i="1"/>
  <c r="Z5743" i="1"/>
  <c r="Z5744" i="1"/>
  <c r="Z5745" i="1"/>
  <c r="Z5747" i="1"/>
  <c r="Z5748" i="1"/>
  <c r="Z5749" i="1"/>
  <c r="Z5751" i="1"/>
  <c r="Z5752" i="1"/>
  <c r="Z5753" i="1"/>
  <c r="Z5755" i="1"/>
  <c r="Z5756" i="1"/>
  <c r="Z5757" i="1"/>
  <c r="Z5759" i="1"/>
  <c r="Z5760" i="1"/>
  <c r="Z5761" i="1"/>
  <c r="Z5763" i="1"/>
  <c r="Z5764" i="1"/>
  <c r="Z5765" i="1"/>
  <c r="Z5767" i="1"/>
  <c r="Z5768" i="1"/>
  <c r="Z5769" i="1"/>
  <c r="Z5771" i="1"/>
  <c r="Z5772" i="1"/>
  <c r="Z5773" i="1"/>
  <c r="Z5775" i="1"/>
  <c r="Z5776" i="1"/>
  <c r="Z5777" i="1"/>
  <c r="Z5779" i="1"/>
  <c r="Z5780" i="1"/>
  <c r="Z5781" i="1"/>
  <c r="Z5784" i="1"/>
  <c r="Z5785" i="1"/>
  <c r="Z5787" i="1"/>
  <c r="Z5788" i="1"/>
  <c r="Z5789" i="1"/>
  <c r="Z5791" i="1"/>
  <c r="Z5792" i="1"/>
  <c r="Z5793" i="1"/>
  <c r="Z5795" i="1"/>
  <c r="Z5796" i="1"/>
  <c r="Z5797" i="1"/>
  <c r="Z5799" i="1"/>
  <c r="Z5805" i="1"/>
  <c r="Z5807" i="1"/>
  <c r="Z5808" i="1"/>
  <c r="Z5809" i="1"/>
  <c r="Z5811" i="1"/>
  <c r="Z5812" i="1"/>
  <c r="Z5813" i="1"/>
  <c r="Z5815" i="1"/>
  <c r="Z5816" i="1"/>
  <c r="Z5817" i="1"/>
  <c r="Z5819" i="1"/>
  <c r="Z5820" i="1"/>
  <c r="Z5821" i="1"/>
  <c r="Z5823" i="1"/>
  <c r="Z5824" i="1"/>
  <c r="Z5825" i="1"/>
  <c r="Z5827" i="1"/>
  <c r="Z5828" i="1"/>
  <c r="Z5829" i="1"/>
  <c r="Z5831" i="1"/>
  <c r="Z5832" i="1"/>
  <c r="Z5833" i="1"/>
  <c r="Z5835" i="1"/>
  <c r="Z5836" i="1"/>
  <c r="Z5837" i="1"/>
  <c r="Z5839" i="1"/>
  <c r="Z5840" i="1"/>
  <c r="Z5841" i="1"/>
  <c r="Z5843" i="1"/>
  <c r="Z5844" i="1"/>
  <c r="Z5845" i="1"/>
  <c r="Z5847" i="1"/>
  <c r="Z5848" i="1"/>
  <c r="Z5849" i="1"/>
  <c r="Z5851" i="1"/>
  <c r="Z5855" i="1"/>
  <c r="Z5856" i="1"/>
  <c r="Z5857" i="1"/>
  <c r="Z5859" i="1"/>
  <c r="Z5860" i="1"/>
  <c r="Z5861" i="1"/>
  <c r="Z5863" i="1"/>
  <c r="Z5864" i="1"/>
  <c r="Z5865" i="1"/>
  <c r="Z5867" i="1"/>
  <c r="Z5868" i="1"/>
  <c r="Z5869" i="1"/>
  <c r="Z5871" i="1"/>
  <c r="Z5872" i="1"/>
  <c r="Z5873" i="1"/>
  <c r="Z5875" i="1"/>
  <c r="Z5876" i="1"/>
  <c r="Z5877" i="1"/>
  <c r="Z5879" i="1"/>
  <c r="Z5880" i="1"/>
  <c r="Z5881" i="1"/>
  <c r="Z5882" i="1"/>
  <c r="Z5884" i="1"/>
  <c r="Z5885" i="1"/>
  <c r="Z5886" i="1"/>
  <c r="Z5888" i="1"/>
  <c r="Z5889" i="1"/>
  <c r="Z5890" i="1"/>
  <c r="Z5891" i="1"/>
  <c r="Z5893" i="1"/>
  <c r="Z5894" i="1"/>
  <c r="Z5895" i="1"/>
  <c r="Z5897" i="1"/>
  <c r="Z5898" i="1"/>
  <c r="Z5899" i="1"/>
  <c r="Z5901" i="1"/>
  <c r="Z5902" i="1"/>
  <c r="Z5903" i="1"/>
  <c r="Z5905" i="1"/>
  <c r="Z5906" i="1"/>
  <c r="Z5907" i="1"/>
  <c r="Z5909" i="1"/>
  <c r="Z5910" i="1"/>
  <c r="Z5911" i="1"/>
  <c r="Z5914" i="1"/>
  <c r="Z5915" i="1"/>
  <c r="Z5917" i="1"/>
  <c r="Z5918" i="1"/>
  <c r="Z5919" i="1"/>
  <c r="Z5921" i="1"/>
  <c r="Z5922" i="1"/>
  <c r="Z5923" i="1"/>
  <c r="Z5925" i="1"/>
  <c r="Z5926" i="1"/>
  <c r="Z5927" i="1"/>
  <c r="Z5929" i="1"/>
  <c r="Z5930" i="1"/>
  <c r="Z5931" i="1"/>
  <c r="Z5933" i="1"/>
  <c r="Z5934" i="1"/>
  <c r="Z5935" i="1"/>
  <c r="Z5938" i="1"/>
  <c r="Z5940" i="1"/>
  <c r="Z5941" i="1"/>
  <c r="Z5943" i="1"/>
  <c r="Z5944" i="1"/>
  <c r="Z5945" i="1"/>
  <c r="Z5947" i="1"/>
  <c r="Z5948" i="1"/>
  <c r="Z5949" i="1"/>
  <c r="Z5950" i="1"/>
  <c r="Z5952" i="1"/>
  <c r="Z5953" i="1"/>
  <c r="Z5954" i="1"/>
  <c r="Z5956" i="1"/>
  <c r="Z5957" i="1"/>
  <c r="Z5958" i="1"/>
  <c r="Z5960" i="1"/>
  <c r="Z5961" i="1"/>
  <c r="Z5962" i="1"/>
  <c r="Z5963" i="1"/>
  <c r="Z5965" i="1"/>
  <c r="Z5966" i="1"/>
  <c r="Z5967" i="1"/>
  <c r="Z5969" i="1"/>
  <c r="Z5970" i="1"/>
  <c r="Z5971" i="1"/>
  <c r="Z5974" i="1"/>
  <c r="Z5975" i="1"/>
  <c r="Z5977" i="1"/>
  <c r="Z5978" i="1"/>
  <c r="Z5979" i="1"/>
  <c r="Z5983" i="1"/>
  <c r="Z5985" i="1"/>
  <c r="Z5986" i="1"/>
  <c r="Z5987" i="1"/>
  <c r="Z5989" i="1"/>
  <c r="Z5990" i="1"/>
  <c r="Z5991" i="1"/>
  <c r="Z5993" i="1"/>
  <c r="Z5994" i="1"/>
  <c r="Z5995" i="1"/>
  <c r="Z5997" i="1"/>
  <c r="Z5998" i="1"/>
  <c r="Z5999" i="1"/>
  <c r="Z6001" i="1"/>
  <c r="Z6002" i="1"/>
  <c r="Z6003" i="1"/>
  <c r="Z6005" i="1"/>
  <c r="Z6006" i="1"/>
  <c r="Z6007" i="1"/>
  <c r="Z6009" i="1"/>
  <c r="Z6010" i="1"/>
  <c r="Z6011" i="1"/>
  <c r="Z6013" i="1"/>
  <c r="Z6014" i="1"/>
  <c r="Z6015" i="1"/>
  <c r="Z6016" i="1"/>
  <c r="Z6018" i="1"/>
  <c r="Z6019" i="1"/>
  <c r="Z6020" i="1"/>
  <c r="Z6022" i="1"/>
  <c r="Z6023" i="1"/>
  <c r="Z6024" i="1"/>
  <c r="Z6026" i="1"/>
  <c r="Z6027" i="1"/>
  <c r="Z6028" i="1"/>
  <c r="Z6030" i="1"/>
  <c r="Z6031" i="1"/>
  <c r="Z6032" i="1"/>
  <c r="Z6034" i="1"/>
  <c r="Z6035" i="1"/>
  <c r="Z6036" i="1"/>
  <c r="Z6038" i="1"/>
  <c r="Z6039" i="1"/>
  <c r="Z6040" i="1"/>
  <c r="Z6042" i="1"/>
  <c r="Z6044" i="1"/>
  <c r="Z6046" i="1"/>
  <c r="Z6047" i="1"/>
  <c r="Z6050" i="1"/>
  <c r="Z6051" i="1"/>
  <c r="Z6052" i="1"/>
  <c r="Z6054" i="1"/>
  <c r="Z6055" i="1"/>
  <c r="Z6056" i="1"/>
  <c r="Z6058" i="1"/>
  <c r="Z6059" i="1"/>
  <c r="Z6060" i="1"/>
  <c r="Z6062" i="1"/>
  <c r="Z6063" i="1"/>
  <c r="Z6064" i="1"/>
  <c r="Z6066" i="1"/>
  <c r="Z6067" i="1"/>
  <c r="Z6068" i="1"/>
  <c r="Z6070" i="1"/>
  <c r="Z6071" i="1"/>
  <c r="Z6072" i="1"/>
  <c r="Z6074" i="1"/>
  <c r="Z6075" i="1"/>
  <c r="Z6076" i="1"/>
  <c r="Z6078" i="1"/>
  <c r="Z6079" i="1"/>
  <c r="Z6080" i="1"/>
  <c r="Z6082" i="1"/>
  <c r="Z6083" i="1"/>
  <c r="Z6084" i="1"/>
  <c r="Z6086" i="1"/>
  <c r="Z6087" i="1"/>
  <c r="Z6090" i="1"/>
  <c r="Z6091" i="1"/>
  <c r="Z6100" i="1"/>
  <c r="Z6103" i="1"/>
  <c r="Z6104" i="1"/>
  <c r="Z6106" i="1"/>
  <c r="Z6107" i="1"/>
  <c r="Z6108" i="1"/>
  <c r="Z6110" i="1"/>
  <c r="Z6111" i="1"/>
  <c r="Z6112" i="1"/>
  <c r="Z6114" i="1"/>
  <c r="Z6115" i="1"/>
  <c r="Z6116" i="1"/>
  <c r="Z6118" i="1"/>
  <c r="Z6119" i="1"/>
  <c r="Z6120" i="1"/>
  <c r="Z6123" i="1"/>
  <c r="Z6124" i="1"/>
  <c r="Z6126" i="1"/>
  <c r="Z6127" i="1"/>
  <c r="Z6128" i="1"/>
  <c r="Z6130" i="1"/>
  <c r="Z6131" i="1"/>
  <c r="Z6132" i="1"/>
  <c r="Z6134" i="1"/>
  <c r="Z6135" i="1"/>
  <c r="Z6136" i="1"/>
  <c r="Z6138" i="1"/>
  <c r="Z6139" i="1"/>
  <c r="Z6140" i="1"/>
  <c r="Z6142" i="1"/>
  <c r="Z6143" i="1"/>
  <c r="Z6144" i="1"/>
  <c r="Z6146" i="1"/>
  <c r="Z6147" i="1"/>
  <c r="Z6148" i="1"/>
  <c r="Z6150" i="1"/>
  <c r="Z6151" i="1"/>
  <c r="Z6152" i="1"/>
  <c r="Z6153" i="1"/>
  <c r="Z6155" i="1"/>
  <c r="Z6157" i="1"/>
  <c r="Z6158" i="1"/>
  <c r="Z6159" i="1"/>
  <c r="Z6169" i="1"/>
  <c r="Z6170" i="1"/>
  <c r="Z6171" i="1"/>
  <c r="Z6173" i="1"/>
  <c r="Z6174" i="1"/>
  <c r="Z6177" i="1"/>
  <c r="Z6178" i="1"/>
  <c r="Z6179" i="1"/>
  <c r="Z6183" i="1"/>
  <c r="Z6185" i="1"/>
  <c r="Z6186" i="1"/>
  <c r="Z6187" i="1"/>
  <c r="Z6190" i="1"/>
  <c r="Z6191" i="1"/>
  <c r="Z6193" i="1"/>
  <c r="Z6194" i="1"/>
  <c r="Z6195" i="1"/>
  <c r="Z6197" i="1"/>
  <c r="Z6198" i="1"/>
  <c r="Z6199" i="1"/>
  <c r="Z6201" i="1"/>
  <c r="Z6202" i="1"/>
  <c r="Z6206" i="1"/>
  <c r="Z6207" i="1"/>
  <c r="Z6209" i="1"/>
  <c r="Z6210" i="1"/>
  <c r="Z6211" i="1"/>
  <c r="Z6213" i="1"/>
  <c r="Z6214" i="1"/>
  <c r="Z6215" i="1"/>
  <c r="Z6217" i="1"/>
  <c r="Z6218" i="1"/>
  <c r="Z6219" i="1"/>
  <c r="Z6221" i="1"/>
  <c r="Z6222" i="1"/>
  <c r="Z6223" i="1"/>
  <c r="Z6225" i="1"/>
  <c r="Z6226" i="1"/>
  <c r="Z6227" i="1"/>
  <c r="Z6229" i="1"/>
  <c r="Z6230" i="1"/>
  <c r="Z6231" i="1"/>
  <c r="Z6233" i="1"/>
  <c r="Z6234" i="1"/>
  <c r="Z6235" i="1"/>
  <c r="Z6237" i="1"/>
  <c r="Z6238" i="1"/>
  <c r="Z6241" i="1"/>
  <c r="Z6243" i="1"/>
  <c r="Z6245" i="1"/>
  <c r="Z6246" i="1"/>
  <c r="Z6247" i="1"/>
  <c r="Z6249" i="1"/>
  <c r="Z6250" i="1"/>
  <c r="Z6251" i="1"/>
  <c r="Z6253" i="1"/>
  <c r="Z6254" i="1"/>
  <c r="Z6255" i="1"/>
  <c r="Z6257" i="1"/>
  <c r="Z6258" i="1"/>
  <c r="Z6259" i="1"/>
  <c r="Z6261" i="1"/>
  <c r="Z6263" i="1"/>
  <c r="Z6265" i="1"/>
  <c r="Z6267" i="1"/>
  <c r="Z6269" i="1"/>
  <c r="Z6270" i="1"/>
  <c r="Z6271" i="1"/>
  <c r="Z6273" i="1"/>
  <c r="Z6274" i="1"/>
  <c r="Z6275" i="1"/>
  <c r="Z6277" i="1"/>
  <c r="Z6278" i="1"/>
  <c r="Z6281" i="1"/>
  <c r="Z6282" i="1"/>
  <c r="Z6283" i="1"/>
  <c r="Z6285" i="1"/>
  <c r="Z6289" i="1"/>
  <c r="Z6290" i="1"/>
  <c r="Z6291" i="1"/>
  <c r="Z6293" i="1"/>
  <c r="Z6294" i="1"/>
  <c r="Z6295" i="1"/>
  <c r="Z6297" i="1"/>
  <c r="Z6298" i="1"/>
  <c r="Z6299" i="1"/>
  <c r="Z6301" i="1"/>
  <c r="Z6302" i="1"/>
  <c r="Z6303" i="1"/>
  <c r="Z6305" i="1"/>
  <c r="Z6306" i="1"/>
  <c r="Z6307" i="1"/>
  <c r="Z6309" i="1"/>
  <c r="Z6310" i="1"/>
  <c r="Z6311" i="1"/>
  <c r="Z6313" i="1"/>
  <c r="Z6314" i="1"/>
  <c r="Z6317" i="1"/>
  <c r="Z6318" i="1"/>
  <c r="Z6319" i="1"/>
  <c r="Z6321" i="1"/>
  <c r="Z6323" i="1"/>
  <c r="Z6325" i="1"/>
  <c r="Z6326" i="1"/>
  <c r="Z6327" i="1"/>
  <c r="Z6329" i="1"/>
  <c r="Z6330" i="1"/>
  <c r="Z6331" i="1"/>
  <c r="Z6333" i="1"/>
  <c r="Z6334" i="1"/>
  <c r="Z6335" i="1"/>
  <c r="Z6337" i="1"/>
  <c r="Z6338" i="1"/>
  <c r="Z6339" i="1"/>
  <c r="Z6341" i="1"/>
  <c r="Z6342" i="1"/>
  <c r="Z6343" i="1"/>
  <c r="Z6345" i="1"/>
  <c r="Z6346" i="1"/>
  <c r="Z6347" i="1"/>
  <c r="Z6349" i="1"/>
  <c r="Z6350" i="1"/>
  <c r="Z6351" i="1"/>
  <c r="Z6353" i="1"/>
  <c r="Z6354" i="1"/>
  <c r="Z6355" i="1"/>
  <c r="Z6357" i="1"/>
  <c r="Z6358" i="1"/>
  <c r="Z6359" i="1"/>
  <c r="Z6361" i="1"/>
  <c r="Z6362" i="1"/>
  <c r="Z6363" i="1"/>
  <c r="Z6365" i="1"/>
  <c r="Z6366" i="1"/>
  <c r="Z6367" i="1"/>
  <c r="Z6369" i="1"/>
  <c r="Z6370" i="1"/>
  <c r="Z6371" i="1"/>
  <c r="Z6373" i="1"/>
  <c r="Z6374" i="1"/>
  <c r="Z6375" i="1"/>
  <c r="Z6377" i="1"/>
  <c r="Z6378" i="1"/>
  <c r="Z6379" i="1"/>
  <c r="Z6381" i="1"/>
  <c r="Z6382" i="1"/>
  <c r="Z6383" i="1"/>
  <c r="Z6385" i="1"/>
  <c r="Z6387" i="1"/>
  <c r="Z6389" i="1"/>
  <c r="Z6390" i="1"/>
  <c r="Z6391" i="1"/>
  <c r="Z6393" i="1"/>
  <c r="Z6394" i="1"/>
  <c r="Z6395" i="1"/>
  <c r="Z6397" i="1"/>
  <c r="Z6398" i="1"/>
  <c r="Z6399" i="1"/>
  <c r="Z6401" i="1"/>
  <c r="Z6403" i="1"/>
  <c r="Z6405" i="1"/>
  <c r="Z6406" i="1"/>
  <c r="Z6407" i="1"/>
  <c r="Z6409" i="1"/>
  <c r="Z6410" i="1"/>
  <c r="Z6411" i="1"/>
  <c r="Z6413" i="1"/>
  <c r="Z6414" i="1"/>
  <c r="Z6415" i="1"/>
  <c r="Z6417" i="1"/>
  <c r="Z6419" i="1"/>
  <c r="Z6421" i="1"/>
  <c r="Z6422" i="1"/>
  <c r="Z6423" i="1"/>
  <c r="Z6425" i="1"/>
  <c r="Z6426" i="1"/>
  <c r="Z6427" i="1"/>
  <c r="Z6429" i="1"/>
  <c r="Z6430" i="1"/>
  <c r="Z6431" i="1"/>
  <c r="Z6433" i="1"/>
  <c r="Z6435" i="1"/>
  <c r="Z6437" i="1"/>
  <c r="Z6438" i="1"/>
  <c r="Z6439" i="1"/>
  <c r="Z6441" i="1"/>
  <c r="Z6442" i="1"/>
  <c r="Z6443" i="1"/>
  <c r="Z6445" i="1"/>
  <c r="Z6446" i="1"/>
  <c r="Z6447" i="1"/>
  <c r="Z6449" i="1"/>
  <c r="Z6451" i="1"/>
  <c r="Z6453" i="1"/>
  <c r="Z6454" i="1"/>
  <c r="Z6455" i="1"/>
  <c r="Z6457" i="1"/>
  <c r="Z6458" i="1"/>
  <c r="Z6459" i="1"/>
  <c r="Z6461" i="1"/>
  <c r="Z6462" i="1"/>
  <c r="Z6463" i="1"/>
  <c r="Z6465" i="1"/>
  <c r="Z6467" i="1"/>
  <c r="Z6469" i="1"/>
  <c r="Z6470" i="1"/>
  <c r="Z6471" i="1"/>
  <c r="Z6473" i="1"/>
  <c r="Z6474" i="1"/>
  <c r="Z6475" i="1"/>
  <c r="Z6477" i="1"/>
  <c r="Z6478" i="1"/>
  <c r="Z6479" i="1"/>
  <c r="Z6481" i="1"/>
  <c r="Z6483" i="1"/>
  <c r="Z6485" i="1"/>
  <c r="Z6486" i="1"/>
  <c r="Z6487" i="1"/>
  <c r="Z6489" i="1"/>
  <c r="Z6490" i="1"/>
  <c r="Z6491" i="1"/>
  <c r="Z6493" i="1"/>
  <c r="Z6494" i="1"/>
  <c r="Z6495" i="1"/>
  <c r="Z6498" i="1"/>
  <c r="Z6501" i="1"/>
  <c r="Z6502" i="1"/>
  <c r="Z6503" i="1"/>
  <c r="Z6505" i="1"/>
  <c r="Z6507" i="1"/>
  <c r="Z6509" i="1"/>
  <c r="Z6510" i="1"/>
  <c r="Z6511" i="1"/>
  <c r="Z6513" i="1"/>
  <c r="Z6514" i="1"/>
  <c r="Z6515" i="1"/>
  <c r="Z6517" i="1"/>
  <c r="Z6519" i="1"/>
  <c r="Z6525" i="1"/>
  <c r="Z6526" i="1"/>
  <c r="Z6531" i="1"/>
  <c r="Z6533" i="1"/>
  <c r="Z6534" i="1"/>
  <c r="Z6535" i="1"/>
  <c r="Z6537" i="1"/>
  <c r="Z6538" i="1"/>
  <c r="Z6539" i="1"/>
  <c r="Z6541" i="1"/>
  <c r="Z6543" i="1"/>
  <c r="Z6545" i="1"/>
  <c r="Z6546" i="1"/>
  <c r="Z6547" i="1"/>
  <c r="Z6549" i="1"/>
  <c r="Z6550" i="1"/>
  <c r="Z6551" i="1"/>
  <c r="Z6553" i="1"/>
  <c r="Z6554" i="1"/>
  <c r="Z6555" i="1"/>
  <c r="Z6557" i="1"/>
  <c r="Z6559" i="1"/>
  <c r="Z6561" i="1"/>
  <c r="Z6562" i="1"/>
  <c r="Z6563" i="1"/>
  <c r="Z6565" i="1"/>
  <c r="Z6566" i="1"/>
  <c r="Z6567" i="1"/>
  <c r="Z6573" i="1"/>
  <c r="Z6574" i="1"/>
  <c r="Z6575" i="1"/>
  <c r="Z6577" i="1"/>
  <c r="Z6579" i="1"/>
  <c r="Z6581" i="1"/>
  <c r="Z6582" i="1"/>
  <c r="Z6583" i="1"/>
  <c r="Z6585" i="1"/>
  <c r="Z6586" i="1"/>
  <c r="Z6587" i="1"/>
  <c r="Z6589" i="1"/>
  <c r="Z6590" i="1"/>
  <c r="Z6591" i="1"/>
  <c r="Z6593" i="1"/>
  <c r="Z6595" i="1"/>
  <c r="Z6597" i="1"/>
  <c r="Z6598" i="1"/>
  <c r="Z6599" i="1"/>
  <c r="Z6601" i="1"/>
  <c r="Z6602" i="1"/>
  <c r="Z6603" i="1"/>
  <c r="Z6605" i="1"/>
  <c r="Z6606" i="1"/>
  <c r="Z6607" i="1"/>
  <c r="Z6609" i="1"/>
  <c r="Z6611" i="1"/>
  <c r="Z6613" i="1"/>
  <c r="Z6614" i="1"/>
  <c r="Z6615" i="1"/>
  <c r="Z6622" i="1"/>
  <c r="Z6623" i="1"/>
  <c r="Z6625" i="1"/>
  <c r="Z6627" i="1"/>
  <c r="Z6629" i="1"/>
  <c r="Z6630" i="1"/>
  <c r="Z6631" i="1"/>
  <c r="Z6633" i="1"/>
  <c r="Z6634" i="1"/>
  <c r="Z6637" i="1"/>
  <c r="Z6639" i="1"/>
  <c r="Z6641" i="1"/>
  <c r="Z6642" i="1"/>
  <c r="Z6645" i="1"/>
  <c r="Z6646" i="1"/>
  <c r="Z6647" i="1"/>
  <c r="Z6649" i="1"/>
  <c r="Z6651" i="1"/>
  <c r="Z6653" i="1"/>
  <c r="Z6654" i="1"/>
  <c r="Z6655" i="1"/>
  <c r="Z6658" i="1"/>
  <c r="Z6659" i="1"/>
  <c r="Z6661" i="1"/>
  <c r="Z6663" i="1"/>
  <c r="Z6665" i="1"/>
  <c r="Z6666" i="1"/>
  <c r="Z6667" i="1"/>
  <c r="Z6669" i="1"/>
  <c r="Z6670" i="1"/>
  <c r="Z6671" i="1"/>
  <c r="Z6673" i="1"/>
  <c r="Z6674" i="1"/>
  <c r="Z6675" i="1"/>
  <c r="Z6677" i="1"/>
  <c r="Z6679" i="1"/>
  <c r="Z6681" i="1"/>
  <c r="Z6682" i="1"/>
  <c r="Z6683" i="1"/>
  <c r="Z6685" i="1"/>
  <c r="Z6686" i="1"/>
  <c r="Z6687" i="1"/>
  <c r="Z6689" i="1"/>
  <c r="Z6690" i="1"/>
  <c r="Z6691" i="1"/>
  <c r="Z6693" i="1"/>
  <c r="Z6695" i="1"/>
  <c r="Z6697" i="1"/>
  <c r="Z6698" i="1"/>
  <c r="Z6699" i="1"/>
  <c r="Z6701" i="1"/>
  <c r="Z6702" i="1"/>
  <c r="Z6703" i="1"/>
  <c r="Z6705" i="1"/>
  <c r="Z6706" i="1"/>
  <c r="Z6707" i="1"/>
  <c r="Z6708" i="1"/>
  <c r="Z6710" i="1"/>
  <c r="Z6711" i="1"/>
  <c r="Z6712" i="1"/>
  <c r="Z6714" i="1"/>
  <c r="Z6716" i="1"/>
  <c r="Z6718" i="1"/>
  <c r="Z6719" i="1"/>
  <c r="Z6720" i="1"/>
  <c r="Z6722" i="1"/>
  <c r="Z6723" i="1"/>
  <c r="Z6724" i="1"/>
  <c r="Z6725" i="1"/>
  <c r="Z6727" i="1"/>
  <c r="Z6728" i="1"/>
  <c r="Z6729" i="1"/>
  <c r="Z6731" i="1"/>
  <c r="Z6732" i="1"/>
  <c r="Z6733" i="1"/>
  <c r="Z6735" i="1"/>
  <c r="Z6737" i="1"/>
  <c r="Z6739" i="1"/>
  <c r="Z6740" i="1"/>
  <c r="Z6741" i="1"/>
  <c r="Z6743" i="1"/>
  <c r="Z6744" i="1"/>
  <c r="Z6745" i="1"/>
  <c r="Z6747" i="1"/>
  <c r="Z6748" i="1"/>
  <c r="Z6749" i="1"/>
  <c r="Z6751" i="1"/>
  <c r="Z6753" i="1"/>
  <c r="Z6755" i="1"/>
  <c r="Z6756" i="1"/>
  <c r="Z6757" i="1"/>
  <c r="Z6759" i="1"/>
  <c r="Z6760" i="1"/>
  <c r="Z6761" i="1"/>
  <c r="Z6762" i="1"/>
  <c r="Z6763" i="1"/>
  <c r="Z6765" i="1"/>
  <c r="Z6766" i="1"/>
  <c r="Z6767" i="1"/>
  <c r="Z6769" i="1"/>
  <c r="Z6770" i="1"/>
  <c r="Z6771" i="1"/>
  <c r="Z6772" i="1"/>
  <c r="Z6774" i="1"/>
  <c r="Z6775" i="1"/>
  <c r="Z6776" i="1"/>
  <c r="Z6778" i="1"/>
  <c r="Z6779" i="1"/>
  <c r="Z6780" i="1"/>
  <c r="Z6782" i="1"/>
  <c r="Z6785" i="1"/>
  <c r="Z6792" i="1"/>
  <c r="Z6793" i="1"/>
  <c r="Z6795" i="1"/>
  <c r="Z6796" i="1"/>
  <c r="Z6797" i="1"/>
  <c r="Z6798" i="1"/>
  <c r="Z6800" i="1"/>
  <c r="Z6801" i="1"/>
  <c r="Z6802" i="1"/>
  <c r="Z6804" i="1"/>
  <c r="Z6806" i="1"/>
  <c r="Z6808" i="1"/>
  <c r="Z6809" i="1"/>
  <c r="Z6810" i="1"/>
  <c r="Z6812" i="1"/>
  <c r="Z6813" i="1"/>
  <c r="Z6814" i="1"/>
  <c r="Z6816" i="1"/>
  <c r="Z6817" i="1"/>
  <c r="Z6818" i="1"/>
  <c r="Z6820" i="1"/>
  <c r="Z6822" i="1"/>
  <c r="Z6824" i="1"/>
  <c r="Z6825" i="1"/>
  <c r="Z6826" i="1"/>
  <c r="Z6828" i="1"/>
  <c r="Z6829" i="1"/>
  <c r="Z6830" i="1"/>
  <c r="Z6832" i="1"/>
  <c r="Z6833" i="1"/>
  <c r="Z6834" i="1"/>
  <c r="Z6836" i="1"/>
  <c r="Z6838" i="1"/>
  <c r="Z6840" i="1"/>
  <c r="Z6841" i="1"/>
  <c r="Z6842" i="1"/>
  <c r="Z6844" i="1"/>
  <c r="Z6845" i="1"/>
  <c r="Z6846" i="1"/>
  <c r="Z6848" i="1"/>
  <c r="Z6850" i="1"/>
  <c r="Z6852" i="1"/>
  <c r="Z6853" i="1"/>
  <c r="Z6854" i="1"/>
  <c r="Z6856" i="1"/>
  <c r="Z6857" i="1"/>
  <c r="Z6858" i="1"/>
  <c r="Z6860" i="1"/>
  <c r="Z6861" i="1"/>
  <c r="Z6862" i="1"/>
  <c r="Z6864" i="1"/>
  <c r="Z6866" i="1"/>
  <c r="Z6868" i="1"/>
  <c r="Z6869" i="1"/>
  <c r="Z6870" i="1"/>
  <c r="Z6872" i="1"/>
  <c r="Z6873" i="1"/>
  <c r="Z6874" i="1"/>
  <c r="Z6876" i="1"/>
  <c r="Z6877" i="1"/>
  <c r="Z6878" i="1"/>
  <c r="Z6880" i="1"/>
  <c r="Z6882" i="1"/>
  <c r="Z6884" i="1"/>
  <c r="Z6885" i="1"/>
  <c r="Z6886" i="1"/>
  <c r="Z6888" i="1"/>
  <c r="Z6889" i="1"/>
  <c r="Z6890" i="1"/>
  <c r="Z6892" i="1"/>
  <c r="Z6893" i="1"/>
  <c r="Z6896" i="1"/>
  <c r="Z6897" i="1"/>
  <c r="Z6898" i="1"/>
  <c r="Z6900" i="1"/>
  <c r="Z6901" i="1"/>
  <c r="Z6902" i="1"/>
  <c r="Z6904" i="1"/>
  <c r="Z6905" i="1"/>
  <c r="Z6906" i="1"/>
  <c r="Z6909" i="1"/>
  <c r="Z6910" i="1"/>
  <c r="Z6912" i="1"/>
  <c r="Z6913" i="1"/>
  <c r="Z6914" i="1"/>
  <c r="Z6916" i="1"/>
  <c r="Z6917" i="1"/>
  <c r="Z6918" i="1"/>
  <c r="Z6920" i="1"/>
  <c r="Z6922" i="1"/>
  <c r="Z6924" i="1"/>
  <c r="Z6925" i="1"/>
  <c r="Z6926" i="1"/>
  <c r="Z6928" i="1"/>
  <c r="Z6929" i="1"/>
  <c r="Z6931" i="1"/>
  <c r="Z6933" i="1"/>
  <c r="Z6935" i="1"/>
  <c r="Z6936" i="1"/>
  <c r="Z6937" i="1"/>
  <c r="Z6939" i="1"/>
  <c r="Z6940" i="1"/>
  <c r="Z6941" i="1"/>
  <c r="Z6943" i="1"/>
  <c r="Z6944" i="1"/>
  <c r="Z6945" i="1"/>
  <c r="Z6947" i="1"/>
  <c r="Z6949" i="1"/>
  <c r="Z6951" i="1"/>
  <c r="Z6952" i="1"/>
  <c r="Z6953" i="1"/>
  <c r="Z6955" i="1"/>
  <c r="Z6956" i="1"/>
  <c r="Z6957" i="1"/>
  <c r="Z6959" i="1"/>
  <c r="Z6960" i="1"/>
  <c r="Z6961" i="1"/>
  <c r="Z6963" i="1"/>
  <c r="Z6965" i="1"/>
  <c r="Z6967" i="1"/>
  <c r="Z6968" i="1"/>
  <c r="Z6969" i="1"/>
  <c r="Z6971" i="1"/>
  <c r="Z6972" i="1"/>
  <c r="Z6973" i="1"/>
  <c r="Z6975" i="1"/>
  <c r="Z6976" i="1"/>
  <c r="Z6977" i="1"/>
  <c r="Z6979" i="1"/>
  <c r="Z6981" i="1"/>
  <c r="Z6983" i="1"/>
  <c r="Z6984" i="1"/>
  <c r="Z6986" i="1"/>
  <c r="Z6988" i="1"/>
  <c r="Z6989" i="1"/>
  <c r="Z6990" i="1"/>
  <c r="Z6992" i="1"/>
  <c r="Z6993" i="1"/>
  <c r="Z6994" i="1"/>
  <c r="Z6996" i="1"/>
  <c r="Z6997" i="1"/>
  <c r="Z6998" i="1"/>
  <c r="Z7000" i="1"/>
  <c r="Z7002" i="1"/>
  <c r="Z7005" i="1"/>
  <c r="Z7006" i="1"/>
  <c r="Z7008" i="1"/>
  <c r="Z7009" i="1"/>
  <c r="Z7010" i="1"/>
  <c r="Z7012" i="1"/>
  <c r="Z7014" i="1"/>
  <c r="Z7016" i="1"/>
  <c r="Z7017" i="1"/>
  <c r="Z7018" i="1"/>
  <c r="Z7020" i="1"/>
  <c r="Z7021" i="1"/>
  <c r="Z7022" i="1"/>
  <c r="Z7024" i="1"/>
  <c r="Z7025" i="1"/>
  <c r="Z7026" i="1"/>
  <c r="Z7028" i="1"/>
  <c r="Z7030" i="1"/>
  <c r="Z7032" i="1"/>
  <c r="Z7033" i="1"/>
  <c r="Z7034" i="1"/>
  <c r="Z7036" i="1"/>
  <c r="Z7037" i="1"/>
  <c r="Z7038" i="1"/>
  <c r="Z7040" i="1"/>
  <c r="Z7041" i="1"/>
  <c r="Z7042" i="1"/>
  <c r="Z7044" i="1"/>
  <c r="Z7046" i="1"/>
  <c r="Z7048" i="1"/>
  <c r="Z7049" i="1"/>
  <c r="Z7050" i="1"/>
  <c r="Z7052" i="1"/>
  <c r="Z7053" i="1"/>
  <c r="Z7054" i="1"/>
  <c r="Z7056" i="1"/>
  <c r="Z7057" i="1"/>
  <c r="Z7058" i="1"/>
  <c r="Z7060" i="1"/>
  <c r="Z7062" i="1"/>
  <c r="Z7064" i="1"/>
  <c r="Z7065" i="1"/>
  <c r="Z7066" i="1"/>
  <c r="Z7068" i="1"/>
  <c r="Z7069" i="1"/>
  <c r="Z7070" i="1"/>
  <c r="Z7072" i="1"/>
  <c r="Z7073" i="1"/>
  <c r="Z7074" i="1"/>
  <c r="Z7076" i="1"/>
  <c r="Z7078" i="1"/>
  <c r="Z7080" i="1"/>
  <c r="Z7081" i="1"/>
  <c r="Z7082" i="1"/>
  <c r="Z7084" i="1"/>
  <c r="Z7085" i="1"/>
  <c r="Z7086" i="1"/>
  <c r="Z7088" i="1"/>
  <c r="Z7089" i="1"/>
  <c r="Z7090" i="1"/>
  <c r="Z7092" i="1"/>
  <c r="Z7094" i="1"/>
  <c r="Z7096" i="1"/>
  <c r="Z7097" i="1"/>
  <c r="Z7098" i="1"/>
  <c r="Z7100" i="1"/>
  <c r="Z7101" i="1"/>
  <c r="Z7102" i="1"/>
  <c r="Z7104" i="1"/>
  <c r="Z7105" i="1"/>
  <c r="Z7106" i="1"/>
  <c r="Z7108" i="1"/>
  <c r="Z7110" i="1"/>
  <c r="Z7112" i="1"/>
  <c r="Z7113" i="1"/>
  <c r="Z7114" i="1"/>
  <c r="Z7116" i="1"/>
  <c r="Z7117" i="1"/>
  <c r="Z7118" i="1"/>
  <c r="Z7120" i="1"/>
  <c r="Z7121" i="1"/>
  <c r="Z7122" i="1"/>
  <c r="Z7124" i="1"/>
  <c r="Z7126" i="1"/>
  <c r="Z7128" i="1"/>
  <c r="Z7129" i="1"/>
  <c r="Z7130" i="1"/>
  <c r="Z7132" i="1"/>
  <c r="Z7133" i="1"/>
  <c r="Z7134" i="1"/>
  <c r="Z7136" i="1"/>
  <c r="Z7137" i="1"/>
  <c r="Z7138" i="1"/>
  <c r="Z7140" i="1"/>
  <c r="Z7142" i="1"/>
  <c r="Z7144" i="1"/>
  <c r="Z7145" i="1"/>
  <c r="Z7146" i="1"/>
  <c r="Z7148" i="1"/>
  <c r="Z7149" i="1"/>
  <c r="Z7150" i="1"/>
  <c r="Z7154" i="1"/>
  <c r="Z7156" i="1"/>
  <c r="Z7157" i="1"/>
  <c r="Z7158" i="1"/>
  <c r="Z7160" i="1"/>
  <c r="Z7161" i="1"/>
  <c r="Z7162" i="1"/>
  <c r="Z7164" i="1"/>
  <c r="Z7165" i="1"/>
  <c r="Z7166" i="1"/>
  <c r="Z7168" i="1"/>
  <c r="Z7170" i="1"/>
  <c r="Z7172" i="1"/>
  <c r="Z7173" i="1"/>
  <c r="Z7174" i="1"/>
  <c r="Z7176" i="1"/>
  <c r="Z7177" i="1"/>
  <c r="Z7178" i="1"/>
  <c r="Z7180" i="1"/>
  <c r="Z7181" i="1"/>
  <c r="Z7182" i="1"/>
  <c r="Z7184" i="1"/>
  <c r="Z7186" i="1"/>
  <c r="Z7188" i="1"/>
  <c r="Z7189" i="1"/>
  <c r="Z7190" i="1"/>
  <c r="Z7192" i="1"/>
  <c r="Z7193" i="1"/>
  <c r="Z7194" i="1"/>
  <c r="Z7196" i="1"/>
  <c r="Z7197" i="1"/>
  <c r="Z7198" i="1"/>
  <c r="Z7199" i="1"/>
  <c r="Z7200" i="1"/>
  <c r="Z7201" i="1"/>
  <c r="Z7202" i="1"/>
  <c r="Z7203" i="1"/>
  <c r="Z7205" i="1"/>
  <c r="Z7206" i="1"/>
  <c r="Z7207" i="1"/>
  <c r="Z7208" i="1"/>
  <c r="Z7210" i="1"/>
  <c r="Z7211" i="1"/>
  <c r="Z7212" i="1"/>
  <c r="Z7214" i="1"/>
  <c r="Z7216" i="1"/>
  <c r="Z7218" i="1"/>
  <c r="Z7219" i="1"/>
  <c r="Z7220" i="1"/>
  <c r="Z7222" i="1"/>
  <c r="Z7223" i="1"/>
  <c r="Z7224" i="1"/>
  <c r="Z7226" i="1"/>
  <c r="Z7227" i="1"/>
  <c r="Z7228" i="1"/>
  <c r="Z7230" i="1"/>
  <c r="Z7232" i="1"/>
  <c r="Z7234" i="1"/>
  <c r="Z7235" i="1"/>
  <c r="Z7236" i="1"/>
  <c r="Z7238" i="1"/>
  <c r="Z7239" i="1"/>
  <c r="Z7240" i="1"/>
  <c r="Z7242" i="1"/>
  <c r="Z7243" i="1"/>
  <c r="Z7244" i="1"/>
  <c r="Z7246" i="1"/>
  <c r="Z7248" i="1"/>
  <c r="Z7250" i="1"/>
  <c r="Z7251" i="1"/>
  <c r="Z7252" i="1"/>
  <c r="Z7254" i="1"/>
  <c r="Z7255" i="1"/>
  <c r="Z7256" i="1"/>
  <c r="Z7258" i="1"/>
  <c r="Z7259" i="1"/>
  <c r="Z7260" i="1"/>
  <c r="Z7261" i="1"/>
  <c r="Z7263" i="1"/>
  <c r="Z7264" i="1"/>
  <c r="Z7265" i="1"/>
  <c r="Z7267" i="1"/>
  <c r="Z7268" i="1"/>
  <c r="Z7269" i="1"/>
  <c r="Z7270" i="1"/>
  <c r="Z7271" i="1"/>
  <c r="Z7272" i="1"/>
  <c r="Z7274" i="1"/>
  <c r="Z7275" i="1"/>
  <c r="Z7277" i="1"/>
  <c r="Z7278" i="1"/>
  <c r="Z7280" i="1"/>
  <c r="Z7281" i="1"/>
  <c r="Z7282" i="1"/>
  <c r="Z7284" i="1"/>
  <c r="Z7285" i="1"/>
  <c r="Z7286" i="1"/>
  <c r="Z7288" i="1"/>
  <c r="Z7290" i="1"/>
  <c r="Z7292" i="1"/>
  <c r="Z7293" i="1"/>
  <c r="Z7294" i="1"/>
  <c r="Z7296" i="1"/>
  <c r="Z7297" i="1"/>
  <c r="Z7298" i="1"/>
  <c r="Z7300" i="1"/>
  <c r="Z7301" i="1"/>
  <c r="Z7302" i="1"/>
  <c r="Z7303" i="1"/>
  <c r="Z7305" i="1"/>
  <c r="Z7306" i="1"/>
  <c r="Z7307" i="1"/>
  <c r="Z7309" i="1"/>
  <c r="Z7311" i="1"/>
  <c r="Z7312" i="1"/>
  <c r="Z7313" i="1"/>
  <c r="Z7315" i="1"/>
  <c r="Z7316" i="1"/>
  <c r="Z7317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Y7340" i="1" s="1"/>
  <c r="AA7340" i="1"/>
  <c r="V7340" i="1"/>
  <c r="AB7339" i="1"/>
  <c r="Y7339" i="1" s="1"/>
  <c r="AA7339" i="1"/>
  <c r="V7339" i="1"/>
  <c r="AB7324" i="1"/>
  <c r="Y7324" i="1" s="1"/>
  <c r="AA7324" i="1"/>
  <c r="AB7323" i="1"/>
  <c r="Y7323" i="1" s="1"/>
  <c r="AA7323" i="1"/>
  <c r="AB7318" i="1"/>
  <c r="V7318" i="1"/>
  <c r="AB7317" i="1"/>
  <c r="AA7317" i="1"/>
  <c r="V7317" i="1"/>
  <c r="AB7316" i="1"/>
  <c r="AA7316" i="1"/>
  <c r="V7316" i="1"/>
  <c r="AB7315" i="1"/>
  <c r="Y7315" i="1" s="1"/>
  <c r="AA7315" i="1"/>
  <c r="V7315" i="1"/>
  <c r="AB7314" i="1"/>
  <c r="AB7313" i="1"/>
  <c r="Y7313" i="1" s="1"/>
  <c r="AA7313" i="1"/>
  <c r="AB7312" i="1"/>
  <c r="Y7312" i="1" s="1"/>
  <c r="AA7312" i="1"/>
  <c r="AA7310" i="1"/>
  <c r="AA7309" i="1"/>
  <c r="AA7307" i="1"/>
  <c r="AA7306" i="1"/>
  <c r="AA7305" i="1"/>
  <c r="AA7303" i="1"/>
  <c r="AA7302" i="1"/>
  <c r="AA7301" i="1"/>
  <c r="AA7300" i="1"/>
  <c r="AA7298" i="1"/>
  <c r="AA7297" i="1"/>
  <c r="V7297" i="1"/>
  <c r="AA7296" i="1"/>
  <c r="V7296" i="1"/>
  <c r="V7295" i="1"/>
  <c r="AA7294" i="1"/>
  <c r="V7294" i="1"/>
  <c r="V7293" i="1"/>
  <c r="AA7292" i="1"/>
  <c r="V7292" i="1"/>
  <c r="V7291" i="1"/>
  <c r="AA7290" i="1"/>
  <c r="V7290" i="1"/>
  <c r="AA7289" i="1"/>
  <c r="V7289" i="1"/>
  <c r="AA7288" i="1"/>
  <c r="V7288" i="1"/>
  <c r="V7287" i="1"/>
  <c r="AA7286" i="1"/>
  <c r="V7286" i="1"/>
  <c r="AA7285" i="1"/>
  <c r="V7285" i="1"/>
  <c r="AA7284" i="1"/>
  <c r="V7284" i="1"/>
  <c r="V7283" i="1"/>
  <c r="AA7282" i="1"/>
  <c r="V7282" i="1"/>
  <c r="AA7281" i="1"/>
  <c r="V7281" i="1"/>
  <c r="AA7280" i="1"/>
  <c r="V7280" i="1"/>
  <c r="V7279" i="1"/>
  <c r="AA7278" i="1"/>
  <c r="V7278" i="1"/>
  <c r="V7277" i="1"/>
  <c r="AA7276" i="1"/>
  <c r="V7276" i="1"/>
  <c r="AA7275" i="1"/>
  <c r="AA7274" i="1"/>
  <c r="V7273" i="1"/>
  <c r="AA7272" i="1"/>
  <c r="V7272" i="1"/>
  <c r="AA7271" i="1"/>
  <c r="AA7270" i="1"/>
  <c r="V7270" i="1"/>
  <c r="AA7269" i="1"/>
  <c r="AA7268" i="1"/>
  <c r="V7268" i="1"/>
  <c r="AA7267" i="1"/>
  <c r="V7266" i="1"/>
  <c r="AA7265" i="1"/>
  <c r="V7265" i="1"/>
  <c r="AA7264" i="1"/>
  <c r="AA7263" i="1"/>
  <c r="V7263" i="1"/>
  <c r="AA7261" i="1"/>
  <c r="V7261" i="1"/>
  <c r="V7260" i="1"/>
  <c r="AA7259" i="1"/>
  <c r="V7259" i="1"/>
  <c r="AA7258" i="1"/>
  <c r="V7258" i="1"/>
  <c r="AA7256" i="1"/>
  <c r="AA7255" i="1"/>
  <c r="AA7254" i="1"/>
  <c r="V7253" i="1"/>
  <c r="AA7252" i="1"/>
  <c r="E7252" i="1"/>
  <c r="AA7250" i="1"/>
  <c r="V7250" i="1"/>
  <c r="V7249" i="1"/>
  <c r="AA7248" i="1"/>
  <c r="V7248" i="1"/>
  <c r="AA7247" i="1"/>
  <c r="V7247" i="1"/>
  <c r="AA7246" i="1"/>
  <c r="V7246" i="1"/>
  <c r="V7245" i="1"/>
  <c r="AA7244" i="1"/>
  <c r="V7244" i="1"/>
  <c r="AA7243" i="1"/>
  <c r="V7243" i="1"/>
  <c r="AA7242" i="1"/>
  <c r="V7242" i="1"/>
  <c r="V7241" i="1"/>
  <c r="AA7240" i="1"/>
  <c r="V7240" i="1"/>
  <c r="V7239" i="1"/>
  <c r="AA7238" i="1"/>
  <c r="V7238" i="1"/>
  <c r="V7237" i="1"/>
  <c r="AA7236" i="1"/>
  <c r="V7236" i="1"/>
  <c r="AA7235" i="1"/>
  <c r="V7235" i="1"/>
  <c r="AA7234" i="1"/>
  <c r="V7234" i="1"/>
  <c r="V7233" i="1"/>
  <c r="AA7232" i="1"/>
  <c r="V7232" i="1"/>
  <c r="AA7231" i="1"/>
  <c r="V7231" i="1"/>
  <c r="AA7230" i="1"/>
  <c r="V7230" i="1"/>
  <c r="V7229" i="1"/>
  <c r="AA7228" i="1"/>
  <c r="V7228" i="1"/>
  <c r="AA7227" i="1"/>
  <c r="V7227" i="1"/>
  <c r="AA7226" i="1"/>
  <c r="V7226" i="1"/>
  <c r="V7225" i="1"/>
  <c r="AA7224" i="1"/>
  <c r="V7224" i="1"/>
  <c r="V7223" i="1"/>
  <c r="AA7222" i="1"/>
  <c r="V7222" i="1"/>
  <c r="V7221" i="1"/>
  <c r="AA7220" i="1"/>
  <c r="V7220" i="1"/>
  <c r="AA7219" i="1"/>
  <c r="V7219" i="1"/>
  <c r="AA7218" i="1"/>
  <c r="V7218" i="1"/>
  <c r="V7217" i="1"/>
  <c r="AA7216" i="1"/>
  <c r="V7216" i="1"/>
  <c r="AA7215" i="1"/>
  <c r="V7215" i="1"/>
  <c r="AA7214" i="1"/>
  <c r="V7214" i="1"/>
  <c r="V7213" i="1"/>
  <c r="AA7212" i="1"/>
  <c r="V7212" i="1"/>
  <c r="AA7211" i="1"/>
  <c r="AA7210" i="1"/>
  <c r="AA7208" i="1"/>
  <c r="AA7207" i="1"/>
  <c r="AA7206" i="1"/>
  <c r="AA7205" i="1"/>
  <c r="AA7203" i="1"/>
  <c r="AA7202" i="1"/>
  <c r="V7202" i="1"/>
  <c r="AA7201" i="1"/>
  <c r="AA7200" i="1"/>
  <c r="AA7199" i="1"/>
  <c r="AA7198" i="1"/>
  <c r="AA7197" i="1"/>
  <c r="AA7196" i="1"/>
  <c r="AA7194" i="1"/>
  <c r="V7194" i="1"/>
  <c r="AA7193" i="1"/>
  <c r="V7193" i="1"/>
  <c r="AA7192" i="1"/>
  <c r="V7192" i="1"/>
  <c r="V7191" i="1"/>
  <c r="AA7190" i="1"/>
  <c r="V7190" i="1"/>
  <c r="AA7189" i="1"/>
  <c r="V7189" i="1"/>
  <c r="AA7188" i="1"/>
  <c r="V7188" i="1"/>
  <c r="V7187" i="1"/>
  <c r="AA7186" i="1"/>
  <c r="V7186" i="1"/>
  <c r="V7185" i="1"/>
  <c r="AA7184" i="1"/>
  <c r="V7184" i="1"/>
  <c r="V7183" i="1"/>
  <c r="AA7182" i="1"/>
  <c r="V7182" i="1"/>
  <c r="AA7181" i="1"/>
  <c r="V7181" i="1"/>
  <c r="AA7180" i="1"/>
  <c r="V7180" i="1"/>
  <c r="V7179" i="1"/>
  <c r="AA7178" i="1"/>
  <c r="V7178" i="1"/>
  <c r="AA7177" i="1"/>
  <c r="V7177" i="1"/>
  <c r="AA7176" i="1"/>
  <c r="V7176" i="1"/>
  <c r="V7175" i="1"/>
  <c r="AA7174" i="1"/>
  <c r="V7174" i="1"/>
  <c r="AA7173" i="1"/>
  <c r="V7173" i="1"/>
  <c r="AA7172" i="1"/>
  <c r="V7172" i="1"/>
  <c r="V7171" i="1"/>
  <c r="AA7170" i="1"/>
  <c r="V7170" i="1"/>
  <c r="V7169" i="1"/>
  <c r="AA7168" i="1"/>
  <c r="V7168" i="1"/>
  <c r="V7167" i="1"/>
  <c r="AA7166" i="1"/>
  <c r="V7166" i="1"/>
  <c r="AA7165" i="1"/>
  <c r="V7165" i="1"/>
  <c r="AA7164" i="1"/>
  <c r="V7164" i="1"/>
  <c r="V7163" i="1"/>
  <c r="AA7162" i="1"/>
  <c r="V7162" i="1"/>
  <c r="AA7161" i="1"/>
  <c r="V7161" i="1"/>
  <c r="AA7160" i="1"/>
  <c r="V7160" i="1"/>
  <c r="V7159" i="1"/>
  <c r="AA7158" i="1"/>
  <c r="V7158" i="1"/>
  <c r="AA7157" i="1"/>
  <c r="V7157" i="1"/>
  <c r="AA7156" i="1"/>
  <c r="V7156" i="1"/>
  <c r="V7155" i="1"/>
  <c r="AA7154" i="1"/>
  <c r="V7154" i="1"/>
  <c r="AA7152" i="1"/>
  <c r="AA7150" i="1"/>
  <c r="AB7149" i="1"/>
  <c r="V7149" i="1"/>
  <c r="AB7148" i="1"/>
  <c r="Y7148" i="1" s="1"/>
  <c r="AA7148" i="1"/>
  <c r="V7148" i="1"/>
  <c r="AB7147" i="1"/>
  <c r="V7147" i="1"/>
  <c r="AB7146" i="1"/>
  <c r="Y7146" i="1" s="1"/>
  <c r="AA7146" i="1"/>
  <c r="V7146" i="1"/>
  <c r="AB7145" i="1"/>
  <c r="AA7145" i="1"/>
  <c r="V7145" i="1"/>
  <c r="AB7144" i="1"/>
  <c r="Y7144" i="1" s="1"/>
  <c r="AA7144" i="1"/>
  <c r="V7144" i="1"/>
  <c r="AB7143" i="1"/>
  <c r="V7143" i="1"/>
  <c r="AB7142" i="1"/>
  <c r="AA7142" i="1"/>
  <c r="V7142" i="1"/>
  <c r="AB7141" i="1"/>
  <c r="Y7141" i="1" s="1"/>
  <c r="AA7141" i="1"/>
  <c r="V7141" i="1"/>
  <c r="AB7140" i="1"/>
  <c r="AA7140" i="1"/>
  <c r="V7140" i="1"/>
  <c r="AB7139" i="1"/>
  <c r="V7139" i="1"/>
  <c r="AB7138" i="1"/>
  <c r="AA7138" i="1"/>
  <c r="V7138" i="1"/>
  <c r="AB7137" i="1"/>
  <c r="AA7137" i="1"/>
  <c r="AB7136" i="1"/>
  <c r="AA7136" i="1"/>
  <c r="V7136" i="1"/>
  <c r="AB7135" i="1"/>
  <c r="V7135" i="1"/>
  <c r="AB7134" i="1"/>
  <c r="Y7134" i="1" s="1"/>
  <c r="AA7134" i="1"/>
  <c r="V7134" i="1"/>
  <c r="AB7133" i="1"/>
  <c r="Y7133" i="1" s="1"/>
  <c r="AA7133" i="1"/>
  <c r="V7133" i="1"/>
  <c r="AB7132" i="1"/>
  <c r="Y7132" i="1" s="1"/>
  <c r="AA7132" i="1"/>
  <c r="AB7131" i="1"/>
  <c r="V7131" i="1"/>
  <c r="AB7130" i="1"/>
  <c r="Y7130" i="1" s="1"/>
  <c r="AA7130" i="1"/>
  <c r="V7130" i="1"/>
  <c r="AB7129" i="1"/>
  <c r="AA7129" i="1"/>
  <c r="V7129" i="1"/>
  <c r="AB7128" i="1"/>
  <c r="Y7128" i="1" s="1"/>
  <c r="AA7128" i="1"/>
  <c r="V7128" i="1"/>
  <c r="AB7127" i="1"/>
  <c r="V7127" i="1"/>
  <c r="AB7126" i="1"/>
  <c r="AA7126" i="1"/>
  <c r="V7126" i="1"/>
  <c r="AB7125" i="1"/>
  <c r="V7125" i="1"/>
  <c r="AB7124" i="1"/>
  <c r="AA7124" i="1"/>
  <c r="V7124" i="1"/>
  <c r="AB7123" i="1"/>
  <c r="V7123" i="1"/>
  <c r="AB7122" i="1"/>
  <c r="Y7122" i="1" s="1"/>
  <c r="AA7122" i="1"/>
  <c r="V7122" i="1"/>
  <c r="AB7121" i="1"/>
  <c r="Y7121" i="1" s="1"/>
  <c r="AA7121" i="1"/>
  <c r="V7121" i="1"/>
  <c r="AB7120" i="1"/>
  <c r="Y7120" i="1" s="1"/>
  <c r="AA7120" i="1"/>
  <c r="V7120" i="1"/>
  <c r="AB7119" i="1"/>
  <c r="V7119" i="1"/>
  <c r="AB7118" i="1"/>
  <c r="AA7118" i="1"/>
  <c r="V7118" i="1"/>
  <c r="AB7117" i="1"/>
  <c r="Y7117" i="1" s="1"/>
  <c r="AA7117" i="1"/>
  <c r="V7117" i="1"/>
  <c r="AB7116" i="1"/>
  <c r="AA7116" i="1"/>
  <c r="V7116" i="1"/>
  <c r="AB7115" i="1"/>
  <c r="V7115" i="1"/>
  <c r="AB7114" i="1"/>
  <c r="Y7114" i="1" s="1"/>
  <c r="AA7114" i="1"/>
  <c r="V7114" i="1"/>
  <c r="AB7113" i="1"/>
  <c r="AA7113" i="1"/>
  <c r="V7113" i="1"/>
  <c r="AB7112" i="1"/>
  <c r="Y7112" i="1" s="1"/>
  <c r="AA7112" i="1"/>
  <c r="V7112" i="1"/>
  <c r="AB7111" i="1"/>
  <c r="AB7110" i="1"/>
  <c r="Y7110" i="1" s="1"/>
  <c r="AA7110" i="1"/>
  <c r="V7110" i="1"/>
  <c r="AB7109" i="1"/>
  <c r="Y7109" i="1" s="1"/>
  <c r="AA7109" i="1"/>
  <c r="V7109" i="1"/>
  <c r="AB7108" i="1"/>
  <c r="Y7108" i="1" s="1"/>
  <c r="AA7108" i="1"/>
  <c r="V7108" i="1"/>
  <c r="AB7107" i="1"/>
  <c r="V7107" i="1"/>
  <c r="AB7106" i="1"/>
  <c r="Y7106" i="1" s="1"/>
  <c r="AA7106" i="1"/>
  <c r="V7106" i="1"/>
  <c r="AB7105" i="1"/>
  <c r="Y7105" i="1" s="1"/>
  <c r="AA7105" i="1"/>
  <c r="V7105" i="1"/>
  <c r="AB7104" i="1"/>
  <c r="AA7104" i="1"/>
  <c r="V7104" i="1"/>
  <c r="AB7103" i="1"/>
  <c r="Y7103" i="1" s="1"/>
  <c r="V7103" i="1"/>
  <c r="AB7102" i="1"/>
  <c r="AA7102" i="1"/>
  <c r="AB7101" i="1"/>
  <c r="Y7101" i="1" s="1"/>
  <c r="AB7100" i="1"/>
  <c r="AA7100" i="1"/>
  <c r="V7100" i="1"/>
  <c r="AB7099" i="1"/>
  <c r="V7099" i="1"/>
  <c r="AB7098" i="1"/>
  <c r="Y7098" i="1" s="1"/>
  <c r="AA7098" i="1"/>
  <c r="V7098" i="1"/>
  <c r="AB7097" i="1"/>
  <c r="Y7097" i="1" s="1"/>
  <c r="AA7097" i="1"/>
  <c r="V7097" i="1"/>
  <c r="AB7096" i="1"/>
  <c r="Y7096" i="1" s="1"/>
  <c r="AA7096" i="1"/>
  <c r="V7096" i="1"/>
  <c r="AB7095" i="1"/>
  <c r="V7095" i="1"/>
  <c r="AB7094" i="1"/>
  <c r="Y7094" i="1" s="1"/>
  <c r="AA7094" i="1"/>
  <c r="V7094" i="1"/>
  <c r="AB7093" i="1"/>
  <c r="AA7093" i="1"/>
  <c r="V7093" i="1"/>
  <c r="AB7092" i="1"/>
  <c r="Y7092" i="1" s="1"/>
  <c r="AA7092" i="1"/>
  <c r="V7092" i="1"/>
  <c r="AB7091" i="1"/>
  <c r="V7091" i="1"/>
  <c r="AB7090" i="1"/>
  <c r="AA7090" i="1"/>
  <c r="V7090" i="1"/>
  <c r="AB7089" i="1"/>
  <c r="Y7089" i="1" s="1"/>
  <c r="V7089" i="1"/>
  <c r="AB7088" i="1"/>
  <c r="Y7088" i="1" s="1"/>
  <c r="AA7088" i="1"/>
  <c r="V7088" i="1"/>
  <c r="AB7087" i="1"/>
  <c r="Y7087" i="1" s="1"/>
  <c r="V7087" i="1"/>
  <c r="AB7086" i="1"/>
  <c r="Y7086" i="1" s="1"/>
  <c r="AA7086" i="1"/>
  <c r="V7086" i="1"/>
  <c r="AB7085" i="1"/>
  <c r="AA7085" i="1"/>
  <c r="V7085" i="1"/>
  <c r="AB7084" i="1"/>
  <c r="Y7084" i="1" s="1"/>
  <c r="AA7084" i="1"/>
  <c r="V7084" i="1"/>
  <c r="AB7083" i="1"/>
  <c r="V7083" i="1"/>
  <c r="AB7082" i="1"/>
  <c r="AA7082" i="1"/>
  <c r="V7082" i="1"/>
  <c r="AB7081" i="1"/>
  <c r="Y7081" i="1" s="1"/>
  <c r="AA7081" i="1"/>
  <c r="V7081" i="1"/>
  <c r="AB7080" i="1"/>
  <c r="Y7080" i="1" s="1"/>
  <c r="AA7080" i="1"/>
  <c r="V7080" i="1"/>
  <c r="AB7079" i="1"/>
  <c r="V7079" i="1"/>
  <c r="AB7078" i="1"/>
  <c r="Y7078" i="1" s="1"/>
  <c r="AA7078" i="1"/>
  <c r="V7078" i="1"/>
  <c r="AB7077" i="1"/>
  <c r="Y7077" i="1" s="1"/>
  <c r="AA7077" i="1"/>
  <c r="V7077" i="1"/>
  <c r="AB7076" i="1"/>
  <c r="Y7076" i="1" s="1"/>
  <c r="AA7076" i="1"/>
  <c r="V7076" i="1"/>
  <c r="AB7075" i="1"/>
  <c r="V7075" i="1"/>
  <c r="AB7074" i="1"/>
  <c r="AA7074" i="1"/>
  <c r="V7074" i="1"/>
  <c r="AB7073" i="1"/>
  <c r="Y7073" i="1" s="1"/>
  <c r="AA7073" i="1"/>
  <c r="V7073" i="1"/>
  <c r="AB7072" i="1"/>
  <c r="AA7072" i="1"/>
  <c r="V7072" i="1"/>
  <c r="AB7071" i="1"/>
  <c r="V7071" i="1"/>
  <c r="AB7070" i="1"/>
  <c r="Y7070" i="1" s="1"/>
  <c r="AA7070" i="1"/>
  <c r="V7070" i="1"/>
  <c r="AB7069" i="1"/>
  <c r="Y7069" i="1" s="1"/>
  <c r="AA7069" i="1"/>
  <c r="V7069" i="1"/>
  <c r="AB7068" i="1"/>
  <c r="Y7068" i="1" s="1"/>
  <c r="AA7068" i="1"/>
  <c r="V7068" i="1"/>
  <c r="AB7067" i="1"/>
  <c r="V7067" i="1"/>
  <c r="AB7066" i="1"/>
  <c r="Y7066" i="1" s="1"/>
  <c r="AA7066" i="1"/>
  <c r="V7066" i="1"/>
  <c r="AB7065" i="1"/>
  <c r="Y7065" i="1" s="1"/>
  <c r="AA7065" i="1"/>
  <c r="V7065" i="1"/>
  <c r="AB7064" i="1"/>
  <c r="Y7064" i="1" s="1"/>
  <c r="AA7064" i="1"/>
  <c r="V7064" i="1"/>
  <c r="AB7063" i="1"/>
  <c r="V7063" i="1"/>
  <c r="AB7062" i="1"/>
  <c r="Y7062" i="1" s="1"/>
  <c r="AA7062" i="1"/>
  <c r="V7062" i="1"/>
  <c r="AB7061" i="1"/>
  <c r="AA7061" i="1"/>
  <c r="V7061" i="1"/>
  <c r="AB7060" i="1"/>
  <c r="Y7060" i="1" s="1"/>
  <c r="AA7060" i="1"/>
  <c r="AB7059" i="1"/>
  <c r="AB7058" i="1"/>
  <c r="Y7058" i="1" s="1"/>
  <c r="AA7058" i="1"/>
  <c r="V7058" i="1"/>
  <c r="AB7057" i="1"/>
  <c r="Y7057" i="1" s="1"/>
  <c r="AA7057" i="1"/>
  <c r="V7057" i="1"/>
  <c r="AB7056" i="1"/>
  <c r="AA7056" i="1"/>
  <c r="V7056" i="1"/>
  <c r="AB7055" i="1"/>
  <c r="V7055" i="1"/>
  <c r="AB7054" i="1"/>
  <c r="Y7054" i="1" s="1"/>
  <c r="AA7054" i="1"/>
  <c r="V7054" i="1"/>
  <c r="AB7053" i="1"/>
  <c r="AA7053" i="1"/>
  <c r="V7053" i="1"/>
  <c r="AB7052" i="1"/>
  <c r="Y7052" i="1" s="1"/>
  <c r="AA7052" i="1"/>
  <c r="V7052" i="1"/>
  <c r="AB7051" i="1"/>
  <c r="V7051" i="1"/>
  <c r="AB7050" i="1"/>
  <c r="Y7050" i="1" s="1"/>
  <c r="AA7050" i="1"/>
  <c r="V7050" i="1"/>
  <c r="AB7049" i="1"/>
  <c r="Y7049" i="1" s="1"/>
  <c r="AA7049" i="1"/>
  <c r="V7049" i="1"/>
  <c r="AB7048" i="1"/>
  <c r="AA7048" i="1"/>
  <c r="V7048" i="1"/>
  <c r="AB7047" i="1"/>
  <c r="V7047" i="1"/>
  <c r="AB7046" i="1"/>
  <c r="Y7046" i="1" s="1"/>
  <c r="AA7046" i="1"/>
  <c r="V7046" i="1"/>
  <c r="AB7045" i="1"/>
  <c r="AA7045" i="1"/>
  <c r="V7045" i="1"/>
  <c r="AB7044" i="1"/>
  <c r="Y7044" i="1" s="1"/>
  <c r="AA7044" i="1"/>
  <c r="V7044" i="1"/>
  <c r="AB7043" i="1"/>
  <c r="V7043" i="1"/>
  <c r="AB7042" i="1"/>
  <c r="Y7042" i="1" s="1"/>
  <c r="AA7042" i="1"/>
  <c r="V7042" i="1"/>
  <c r="AB7041" i="1"/>
  <c r="Y7041" i="1" s="1"/>
  <c r="AA7041" i="1"/>
  <c r="V7041" i="1"/>
  <c r="AB7040" i="1"/>
  <c r="AA7040" i="1"/>
  <c r="V7040" i="1"/>
  <c r="AB7039" i="1"/>
  <c r="V7039" i="1"/>
  <c r="AB7038" i="1"/>
  <c r="Y7038" i="1" s="1"/>
  <c r="AA7038" i="1"/>
  <c r="V7038" i="1"/>
  <c r="AB7037" i="1"/>
  <c r="AA7037" i="1"/>
  <c r="V7037" i="1"/>
  <c r="AB7036" i="1"/>
  <c r="Y7036" i="1" s="1"/>
  <c r="AA7036" i="1"/>
  <c r="V7036" i="1"/>
  <c r="AB7035" i="1"/>
  <c r="V7035" i="1"/>
  <c r="AB7034" i="1"/>
  <c r="AA7034" i="1"/>
  <c r="V7034" i="1"/>
  <c r="AB7033" i="1"/>
  <c r="Y7033" i="1" s="1"/>
  <c r="AA7033" i="1"/>
  <c r="V7033" i="1"/>
  <c r="AB7032" i="1"/>
  <c r="AA7032" i="1"/>
  <c r="V7032" i="1"/>
  <c r="V7031" i="1"/>
  <c r="AB7030" i="1"/>
  <c r="AA7030" i="1"/>
  <c r="V7030" i="1"/>
  <c r="AB7029" i="1"/>
  <c r="Y7029" i="1" s="1"/>
  <c r="AA7029" i="1"/>
  <c r="V7029" i="1"/>
  <c r="AB7028" i="1"/>
  <c r="AA7028" i="1"/>
  <c r="V7028" i="1"/>
  <c r="AB7027" i="1"/>
  <c r="V7027" i="1"/>
  <c r="AB7026" i="1"/>
  <c r="Y7026" i="1" s="1"/>
  <c r="AA7026" i="1"/>
  <c r="V7026" i="1"/>
  <c r="AB7025" i="1"/>
  <c r="AA7025" i="1"/>
  <c r="V7025" i="1"/>
  <c r="AB7024" i="1"/>
  <c r="Y7024" i="1" s="1"/>
  <c r="AA7024" i="1"/>
  <c r="V7024" i="1"/>
  <c r="AB7023" i="1"/>
  <c r="V7023" i="1"/>
  <c r="AB7022" i="1"/>
  <c r="AA7022" i="1"/>
  <c r="V7022" i="1"/>
  <c r="AB7021" i="1"/>
  <c r="Y7021" i="1" s="1"/>
  <c r="AA7021" i="1"/>
  <c r="V7021" i="1"/>
  <c r="AB7020" i="1"/>
  <c r="Y7020" i="1" s="1"/>
  <c r="AA7020" i="1"/>
  <c r="V7020" i="1"/>
  <c r="AB7019" i="1"/>
  <c r="Y7019" i="1" s="1"/>
  <c r="V7019" i="1"/>
  <c r="AB7018" i="1"/>
  <c r="Y7018" i="1" s="1"/>
  <c r="AA7018" i="1"/>
  <c r="V7018" i="1"/>
  <c r="AB7017" i="1"/>
  <c r="Y7017" i="1" s="1"/>
  <c r="AA7017" i="1"/>
  <c r="V7017" i="1"/>
  <c r="AB7016" i="1"/>
  <c r="Y7016" i="1" s="1"/>
  <c r="AA7016" i="1"/>
  <c r="V7016" i="1"/>
  <c r="AB7015" i="1"/>
  <c r="V7015" i="1"/>
  <c r="AB7014" i="1"/>
  <c r="AA7014" i="1"/>
  <c r="V7014" i="1"/>
  <c r="AB7013" i="1"/>
  <c r="AA7013" i="1"/>
  <c r="V7013" i="1"/>
  <c r="AB7012" i="1"/>
  <c r="AA7012" i="1"/>
  <c r="V7012" i="1"/>
  <c r="AB7011" i="1"/>
  <c r="V7011" i="1"/>
  <c r="AB7010" i="1"/>
  <c r="Y7010" i="1" s="1"/>
  <c r="AA7010" i="1"/>
  <c r="V7010" i="1"/>
  <c r="AB7009" i="1"/>
  <c r="AA7009" i="1"/>
  <c r="V7009" i="1"/>
  <c r="AB7008" i="1"/>
  <c r="Y7008" i="1" s="1"/>
  <c r="AA7008" i="1"/>
  <c r="V7008" i="1"/>
  <c r="AB7007" i="1"/>
  <c r="V7007" i="1"/>
  <c r="AB7006" i="1"/>
  <c r="AA7006" i="1"/>
  <c r="V7006" i="1"/>
  <c r="AB7005" i="1"/>
  <c r="Y7005" i="1" s="1"/>
  <c r="AA7005" i="1"/>
  <c r="V7005" i="1"/>
  <c r="AB7004" i="1"/>
  <c r="AA7004" i="1"/>
  <c r="V7004" i="1"/>
  <c r="AB7003" i="1"/>
  <c r="V7003" i="1"/>
  <c r="AB7002" i="1"/>
  <c r="Y7002" i="1" s="1"/>
  <c r="AA7002" i="1"/>
  <c r="V7002" i="1"/>
  <c r="AB7001" i="1"/>
  <c r="AA7001" i="1"/>
  <c r="V7001" i="1"/>
  <c r="AB7000" i="1"/>
  <c r="AA7000" i="1"/>
  <c r="V7000" i="1"/>
  <c r="AB6999" i="1"/>
  <c r="V6999" i="1"/>
  <c r="AB6998" i="1"/>
  <c r="AA6998" i="1"/>
  <c r="V6998" i="1"/>
  <c r="AB6997" i="1"/>
  <c r="Y6997" i="1" s="1"/>
  <c r="AA6997" i="1"/>
  <c r="V6997" i="1"/>
  <c r="AB6996" i="1"/>
  <c r="Y6996" i="1" s="1"/>
  <c r="AA6996" i="1"/>
  <c r="V6996" i="1"/>
  <c r="AB6995" i="1"/>
  <c r="V6995" i="1"/>
  <c r="AB6994" i="1"/>
  <c r="Y6994" i="1" s="1"/>
  <c r="AA6994" i="1"/>
  <c r="V6994" i="1"/>
  <c r="AB6993" i="1"/>
  <c r="AA6993" i="1"/>
  <c r="V6993" i="1"/>
  <c r="AB6992" i="1"/>
  <c r="Y6992" i="1" s="1"/>
  <c r="AA6992" i="1"/>
  <c r="V6992" i="1"/>
  <c r="AB6991" i="1"/>
  <c r="V6991" i="1"/>
  <c r="AB6990" i="1"/>
  <c r="AA6990" i="1"/>
  <c r="AB6989" i="1"/>
  <c r="Y6989" i="1" s="1"/>
  <c r="AA6989" i="1"/>
  <c r="V6989" i="1"/>
  <c r="AB6988" i="1"/>
  <c r="Y6988" i="1" s="1"/>
  <c r="AA6988" i="1"/>
  <c r="V6988" i="1"/>
  <c r="AB6987" i="1"/>
  <c r="V6987" i="1"/>
  <c r="AB6986" i="1"/>
  <c r="AA6986" i="1"/>
  <c r="V6986" i="1"/>
  <c r="AB6985" i="1"/>
  <c r="Y6985" i="1" s="1"/>
  <c r="AA6985" i="1"/>
  <c r="V6985" i="1"/>
  <c r="AB6984" i="1"/>
  <c r="Y6984" i="1" s="1"/>
  <c r="AA6984" i="1"/>
  <c r="V6984" i="1"/>
  <c r="AB6983" i="1"/>
  <c r="Y6983" i="1" s="1"/>
  <c r="AA6983" i="1"/>
  <c r="V6983" i="1"/>
  <c r="AB6982" i="1"/>
  <c r="V6982" i="1"/>
  <c r="AB6981" i="1"/>
  <c r="AA6981" i="1"/>
  <c r="V6981" i="1"/>
  <c r="AB6980" i="1"/>
  <c r="Y6980" i="1" s="1"/>
  <c r="AA6980" i="1"/>
  <c r="V6980" i="1"/>
  <c r="AB6979" i="1"/>
  <c r="AA6979" i="1"/>
  <c r="V6979" i="1"/>
  <c r="AB6978" i="1"/>
  <c r="V6978" i="1"/>
  <c r="AB6977" i="1"/>
  <c r="Y6977" i="1" s="1"/>
  <c r="AA6977" i="1"/>
  <c r="V6977" i="1"/>
  <c r="AB6976" i="1"/>
  <c r="AA6976" i="1"/>
  <c r="V6976" i="1"/>
  <c r="AB6975" i="1"/>
  <c r="Y6975" i="1" s="1"/>
  <c r="AA6975" i="1"/>
  <c r="V6975" i="1"/>
  <c r="AB6974" i="1"/>
  <c r="V6974" i="1"/>
  <c r="AB6973" i="1"/>
  <c r="AA6973" i="1"/>
  <c r="V6973" i="1"/>
  <c r="AB6972" i="1"/>
  <c r="Y6972" i="1" s="1"/>
  <c r="AA6972" i="1"/>
  <c r="V6972" i="1"/>
  <c r="AB6971" i="1"/>
  <c r="AA6971" i="1"/>
  <c r="V6971" i="1"/>
  <c r="AB6970" i="1"/>
  <c r="V6970" i="1"/>
  <c r="AB6969" i="1"/>
  <c r="Y6969" i="1" s="1"/>
  <c r="AA6969" i="1"/>
  <c r="V6969" i="1"/>
  <c r="AB6968" i="1"/>
  <c r="Y6968" i="1" s="1"/>
  <c r="AA6968" i="1"/>
  <c r="V6968" i="1"/>
  <c r="AB6967" i="1"/>
  <c r="Y6967" i="1" s="1"/>
  <c r="AA6967" i="1"/>
  <c r="V6967" i="1"/>
  <c r="AB6966" i="1"/>
  <c r="V6966" i="1"/>
  <c r="AB6965" i="1"/>
  <c r="AA6965" i="1"/>
  <c r="V6965" i="1"/>
  <c r="AB6964" i="1"/>
  <c r="Y6964" i="1" s="1"/>
  <c r="AA6964" i="1"/>
  <c r="V6964" i="1"/>
  <c r="AB6963" i="1"/>
  <c r="AA6963" i="1"/>
  <c r="V6963" i="1"/>
  <c r="AB6962" i="1"/>
  <c r="V6962" i="1"/>
  <c r="AB6961" i="1"/>
  <c r="Y6961" i="1" s="1"/>
  <c r="AA6961" i="1"/>
  <c r="V6961" i="1"/>
  <c r="AB6960" i="1"/>
  <c r="AA6960" i="1"/>
  <c r="V6960" i="1"/>
  <c r="AB6959" i="1"/>
  <c r="Y6959" i="1" s="1"/>
  <c r="AA6959" i="1"/>
  <c r="V6959" i="1"/>
  <c r="AB6958" i="1"/>
  <c r="V6958" i="1"/>
  <c r="AB6957" i="1"/>
  <c r="AA6957" i="1"/>
  <c r="V6957" i="1"/>
  <c r="AB6956" i="1"/>
  <c r="Y6956" i="1" s="1"/>
  <c r="AA6956" i="1"/>
  <c r="V6956" i="1"/>
  <c r="AB6955" i="1"/>
  <c r="AA6955" i="1"/>
  <c r="V6955" i="1"/>
  <c r="AB6954" i="1"/>
  <c r="Y6954" i="1" s="1"/>
  <c r="V6954" i="1"/>
  <c r="AB6953" i="1"/>
  <c r="AA6953" i="1"/>
  <c r="AB6952" i="1"/>
  <c r="Y6952" i="1" s="1"/>
  <c r="AA6952" i="1"/>
  <c r="V6952" i="1"/>
  <c r="AB6951" i="1"/>
  <c r="Y6951" i="1" s="1"/>
  <c r="V6951" i="1"/>
  <c r="E6951" i="1"/>
  <c r="AB6950" i="1"/>
  <c r="V6950" i="1"/>
  <c r="E6950" i="1"/>
  <c r="AB6949" i="1"/>
  <c r="Y6949" i="1" s="1"/>
  <c r="V6949" i="1"/>
  <c r="E6949" i="1"/>
  <c r="AB6948" i="1"/>
  <c r="Y6948" i="1" s="1"/>
  <c r="V6948" i="1"/>
  <c r="E6948" i="1"/>
  <c r="AB6947" i="1"/>
  <c r="Y6947" i="1" s="1"/>
  <c r="V6947" i="1"/>
  <c r="E6947" i="1"/>
  <c r="AB6946" i="1"/>
  <c r="V6946" i="1"/>
  <c r="E6946" i="1"/>
  <c r="AB6945" i="1"/>
  <c r="AA6945" i="1"/>
  <c r="V6945" i="1"/>
  <c r="E6945" i="1"/>
  <c r="AB6944" i="1"/>
  <c r="Y6944" i="1" s="1"/>
  <c r="AA6944" i="1"/>
  <c r="V6944" i="1"/>
  <c r="E6944" i="1"/>
  <c r="AB6943" i="1"/>
  <c r="Y6943" i="1" s="1"/>
  <c r="AA6943" i="1"/>
  <c r="V6943" i="1"/>
  <c r="E6943" i="1"/>
  <c r="AB6942" i="1"/>
  <c r="V6942" i="1"/>
  <c r="E6942" i="1"/>
  <c r="AB6941" i="1"/>
  <c r="Y6941" i="1" s="1"/>
  <c r="AA6941" i="1"/>
  <c r="V6941" i="1"/>
  <c r="E6941" i="1"/>
  <c r="AB6940" i="1"/>
  <c r="Y6940" i="1" s="1"/>
  <c r="V6940" i="1"/>
  <c r="E6940" i="1"/>
  <c r="AB6939" i="1"/>
  <c r="Y6939" i="1" s="1"/>
  <c r="V6939" i="1"/>
  <c r="E6939" i="1"/>
  <c r="AB6938" i="1"/>
  <c r="V6938" i="1"/>
  <c r="E6938" i="1"/>
  <c r="AB6937" i="1"/>
  <c r="AA6937" i="1"/>
  <c r="V6937" i="1"/>
  <c r="E6937" i="1"/>
  <c r="AB6936" i="1"/>
  <c r="AA6936" i="1"/>
  <c r="V6936" i="1"/>
  <c r="E6936" i="1"/>
  <c r="AB6935" i="1"/>
  <c r="AA6935" i="1"/>
  <c r="V6935" i="1"/>
  <c r="E6935" i="1"/>
  <c r="AB6934" i="1"/>
  <c r="V6934" i="1"/>
  <c r="E6934" i="1"/>
  <c r="AB6933" i="1"/>
  <c r="Y6933" i="1" s="1"/>
  <c r="AA6933" i="1"/>
  <c r="AB6932" i="1"/>
  <c r="AA6932" i="1"/>
  <c r="AB6931" i="1"/>
  <c r="Y6931" i="1" s="1"/>
  <c r="AA6931" i="1"/>
  <c r="AB6930" i="1"/>
  <c r="V6930" i="1"/>
  <c r="AB6929" i="1"/>
  <c r="Y6929" i="1" s="1"/>
  <c r="AA6929" i="1"/>
  <c r="AB6928" i="1"/>
  <c r="Y6928" i="1" s="1"/>
  <c r="AA6928" i="1"/>
  <c r="V6928" i="1"/>
  <c r="AB6927" i="1"/>
  <c r="AA6927" i="1"/>
  <c r="V6927" i="1"/>
  <c r="AB6926" i="1"/>
  <c r="Y6926" i="1" s="1"/>
  <c r="AA6926" i="1"/>
  <c r="V6926" i="1"/>
  <c r="AB6925" i="1"/>
  <c r="Y6925" i="1" s="1"/>
  <c r="AA6925" i="1"/>
  <c r="AB6924" i="1"/>
  <c r="AA6924" i="1"/>
  <c r="V6924" i="1"/>
  <c r="AB6923" i="1"/>
  <c r="V6923" i="1"/>
  <c r="AB6922" i="1"/>
  <c r="Y6922" i="1" s="1"/>
  <c r="AA6922" i="1"/>
  <c r="V6922" i="1"/>
  <c r="AB6921" i="1"/>
  <c r="Y6921" i="1" s="1"/>
  <c r="AA6921" i="1"/>
  <c r="V6921" i="1"/>
  <c r="AB6920" i="1"/>
  <c r="Y6920" i="1" s="1"/>
  <c r="AA6920" i="1"/>
  <c r="V6920" i="1"/>
  <c r="AB6919" i="1"/>
  <c r="V6919" i="1"/>
  <c r="AB6918" i="1"/>
  <c r="AA6918" i="1"/>
  <c r="V6918" i="1"/>
  <c r="AB6917" i="1"/>
  <c r="Y6917" i="1" s="1"/>
  <c r="AA6917" i="1"/>
  <c r="V6917" i="1"/>
  <c r="AB6916" i="1"/>
  <c r="AA6916" i="1"/>
  <c r="V6916" i="1"/>
  <c r="AB6915" i="1"/>
  <c r="V6915" i="1"/>
  <c r="AB6914" i="1"/>
  <c r="Y6914" i="1" s="1"/>
  <c r="AA6914" i="1"/>
  <c r="AB6913" i="1"/>
  <c r="AA6913" i="1"/>
  <c r="V6913" i="1"/>
  <c r="AB6912" i="1"/>
  <c r="AA6912" i="1"/>
  <c r="AB6911" i="1"/>
  <c r="V6911" i="1"/>
  <c r="AB6910" i="1"/>
  <c r="AA6910" i="1"/>
  <c r="V6910" i="1"/>
  <c r="AB6909" i="1"/>
  <c r="Y6909" i="1" s="1"/>
  <c r="AA6909" i="1"/>
  <c r="V6909" i="1"/>
  <c r="AB6908" i="1"/>
  <c r="AA6908" i="1"/>
  <c r="AB6907" i="1"/>
  <c r="V6907" i="1"/>
  <c r="AB6906" i="1"/>
  <c r="AA6906" i="1"/>
  <c r="V6906" i="1"/>
  <c r="AB6905" i="1"/>
  <c r="Y6905" i="1" s="1"/>
  <c r="AA6905" i="1"/>
  <c r="V6905" i="1"/>
  <c r="AB6904" i="1"/>
  <c r="Y6904" i="1" s="1"/>
  <c r="AA6904" i="1"/>
  <c r="V6904" i="1"/>
  <c r="AB6903" i="1"/>
  <c r="V6903" i="1"/>
  <c r="AB6902" i="1"/>
  <c r="Y6902" i="1" s="1"/>
  <c r="AA6902" i="1"/>
  <c r="V6902" i="1"/>
  <c r="AB6901" i="1"/>
  <c r="AA6901" i="1"/>
  <c r="V6901" i="1"/>
  <c r="AB6900" i="1"/>
  <c r="Y6900" i="1" s="1"/>
  <c r="AA6900" i="1"/>
  <c r="V6900" i="1"/>
  <c r="AB6899" i="1"/>
  <c r="V6899" i="1"/>
  <c r="AB6898" i="1"/>
  <c r="AA6898" i="1"/>
  <c r="V6898" i="1"/>
  <c r="AB6897" i="1"/>
  <c r="Y6897" i="1" s="1"/>
  <c r="AA6897" i="1"/>
  <c r="V6897" i="1"/>
  <c r="AB6896" i="1"/>
  <c r="AA6896" i="1"/>
  <c r="V6896" i="1"/>
  <c r="AB6895" i="1"/>
  <c r="V6895" i="1"/>
  <c r="AB6894" i="1"/>
  <c r="Y6894" i="1" s="1"/>
  <c r="AA6894" i="1"/>
  <c r="V6894" i="1"/>
  <c r="AB6893" i="1"/>
  <c r="Y6893" i="1" s="1"/>
  <c r="AA6893" i="1"/>
  <c r="V6893" i="1"/>
  <c r="AB6892" i="1"/>
  <c r="Y6892" i="1" s="1"/>
  <c r="AA6892" i="1"/>
  <c r="V6892" i="1"/>
  <c r="AB6891" i="1"/>
  <c r="V6891" i="1"/>
  <c r="AB6890" i="1"/>
  <c r="Y6890" i="1" s="1"/>
  <c r="AA6890" i="1"/>
  <c r="V6890" i="1"/>
  <c r="AB6889" i="1"/>
  <c r="AA6889" i="1"/>
  <c r="V6889" i="1"/>
  <c r="AB6888" i="1"/>
  <c r="AA6888" i="1"/>
  <c r="V6888" i="1"/>
  <c r="AB6887" i="1"/>
  <c r="V6887" i="1"/>
  <c r="AB6886" i="1"/>
  <c r="Y6886" i="1" s="1"/>
  <c r="AA6886" i="1"/>
  <c r="V6886" i="1"/>
  <c r="AB6885" i="1"/>
  <c r="AA6885" i="1"/>
  <c r="V6885" i="1"/>
  <c r="AB6884" i="1"/>
  <c r="Y6884" i="1" s="1"/>
  <c r="AA6884" i="1"/>
  <c r="V6884" i="1"/>
  <c r="AB6883" i="1"/>
  <c r="V6883" i="1"/>
  <c r="AB6882" i="1"/>
  <c r="AA6882" i="1"/>
  <c r="V6882" i="1"/>
  <c r="AB6881" i="1"/>
  <c r="Y6881" i="1" s="1"/>
  <c r="AA6881" i="1"/>
  <c r="V6881" i="1"/>
  <c r="AB6880" i="1"/>
  <c r="Y6880" i="1" s="1"/>
  <c r="AA6880" i="1"/>
  <c r="V6880" i="1"/>
  <c r="AB6879" i="1"/>
  <c r="AB6878" i="1"/>
  <c r="AA6878" i="1"/>
  <c r="V6878" i="1"/>
  <c r="AB6877" i="1"/>
  <c r="Y6877" i="1" s="1"/>
  <c r="AA6877" i="1"/>
  <c r="V6877" i="1"/>
  <c r="AB6876" i="1"/>
  <c r="AA6876" i="1"/>
  <c r="V6876" i="1"/>
  <c r="AB6875" i="1"/>
  <c r="V6875" i="1"/>
  <c r="AB6874" i="1"/>
  <c r="Y6874" i="1" s="1"/>
  <c r="AA6874" i="1"/>
  <c r="V6874" i="1"/>
  <c r="AB6873" i="1"/>
  <c r="Y6873" i="1" s="1"/>
  <c r="AA6873" i="1"/>
  <c r="AB6872" i="1"/>
  <c r="AA6872" i="1"/>
  <c r="V6872" i="1"/>
  <c r="AB6871" i="1"/>
  <c r="V6871" i="1"/>
  <c r="AB6870" i="1"/>
  <c r="Y6870" i="1" s="1"/>
  <c r="AA6870" i="1"/>
  <c r="V6870" i="1"/>
  <c r="AB6869" i="1"/>
  <c r="AA6869" i="1"/>
  <c r="V6869" i="1"/>
  <c r="AB6868" i="1"/>
  <c r="Y6868" i="1" s="1"/>
  <c r="AA6868" i="1"/>
  <c r="V6868" i="1"/>
  <c r="AB6867" i="1"/>
  <c r="V6867" i="1"/>
  <c r="AB6866" i="1"/>
  <c r="Y6866" i="1" s="1"/>
  <c r="AA6866" i="1"/>
  <c r="AB6865" i="1"/>
  <c r="AA6865" i="1"/>
  <c r="V6865" i="1"/>
  <c r="AB6864" i="1"/>
  <c r="Y6864" i="1" s="1"/>
  <c r="AA6864" i="1"/>
  <c r="V6864" i="1"/>
  <c r="AB6863" i="1"/>
  <c r="V6863" i="1"/>
  <c r="AB6862" i="1"/>
  <c r="AA6862" i="1"/>
  <c r="AB6861" i="1"/>
  <c r="AA6861" i="1"/>
  <c r="V6861" i="1"/>
  <c r="AB6860" i="1"/>
  <c r="Y6860" i="1" s="1"/>
  <c r="AA6860" i="1"/>
  <c r="V6860" i="1"/>
  <c r="AB6859" i="1"/>
  <c r="AB6858" i="1"/>
  <c r="Y6858" i="1" s="1"/>
  <c r="AA6858" i="1"/>
  <c r="V6858" i="1"/>
  <c r="AB6857" i="1"/>
  <c r="Y6857" i="1" s="1"/>
  <c r="AA6857" i="1"/>
  <c r="V6857" i="1"/>
  <c r="AB6856" i="1"/>
  <c r="Y6856" i="1" s="1"/>
  <c r="AA6856" i="1"/>
  <c r="V6856" i="1"/>
  <c r="AB6855" i="1"/>
  <c r="AB6854" i="1"/>
  <c r="Y6854" i="1" s="1"/>
  <c r="AA6854" i="1"/>
  <c r="V6854" i="1"/>
  <c r="AB6853" i="1"/>
  <c r="AA6853" i="1"/>
  <c r="V6853" i="1"/>
  <c r="AB6852" i="1"/>
  <c r="Y6852" i="1" s="1"/>
  <c r="AA6852" i="1"/>
  <c r="V6852" i="1"/>
  <c r="AB6851" i="1"/>
  <c r="V6851" i="1"/>
  <c r="AB6850" i="1"/>
  <c r="AA6850" i="1"/>
  <c r="V6850" i="1"/>
  <c r="AB6849" i="1"/>
  <c r="AA6849" i="1"/>
  <c r="V6849" i="1"/>
  <c r="AB6848" i="1"/>
  <c r="Y6848" i="1" s="1"/>
  <c r="AA6848" i="1"/>
  <c r="V6848" i="1"/>
  <c r="AB6847" i="1"/>
  <c r="V6847" i="1"/>
  <c r="AB6846" i="1"/>
  <c r="AA6846" i="1"/>
  <c r="V6846" i="1"/>
  <c r="AB6845" i="1"/>
  <c r="AA6845" i="1"/>
  <c r="V6845" i="1"/>
  <c r="AB6844" i="1"/>
  <c r="Y6844" i="1" s="1"/>
  <c r="AA6844" i="1"/>
  <c r="V6844" i="1"/>
  <c r="AB6843" i="1"/>
  <c r="AB6842" i="1"/>
  <c r="AA6842" i="1"/>
  <c r="V6842" i="1"/>
  <c r="AB6841" i="1"/>
  <c r="AA6841" i="1"/>
  <c r="V6841" i="1"/>
  <c r="AB6840" i="1"/>
  <c r="Y6840" i="1" s="1"/>
  <c r="AA6840" i="1"/>
  <c r="V6840" i="1"/>
  <c r="AB6839" i="1"/>
  <c r="V6839" i="1"/>
  <c r="AB6838" i="1"/>
  <c r="AA6838" i="1"/>
  <c r="V6838" i="1"/>
  <c r="AB6837" i="1"/>
  <c r="Y6837" i="1" s="1"/>
  <c r="AA6837" i="1"/>
  <c r="V6837" i="1"/>
  <c r="AB6836" i="1"/>
  <c r="Y6836" i="1" s="1"/>
  <c r="AA6836" i="1"/>
  <c r="V6836" i="1"/>
  <c r="AB6835" i="1"/>
  <c r="V6835" i="1"/>
  <c r="AB6834" i="1"/>
  <c r="Y6834" i="1" s="1"/>
  <c r="AA6834" i="1"/>
  <c r="AB6833" i="1"/>
  <c r="Y6833" i="1" s="1"/>
  <c r="AA6833" i="1"/>
  <c r="V6833" i="1"/>
  <c r="AB6832" i="1"/>
  <c r="Y6832" i="1" s="1"/>
  <c r="AA6832" i="1"/>
  <c r="V6832" i="1"/>
  <c r="AB6831" i="1"/>
  <c r="V6831" i="1"/>
  <c r="AB6830" i="1"/>
  <c r="Y6830" i="1" s="1"/>
  <c r="AA6830" i="1"/>
  <c r="V6830" i="1"/>
  <c r="AB6829" i="1"/>
  <c r="AA6829" i="1"/>
  <c r="V6829" i="1"/>
  <c r="AB6828" i="1"/>
  <c r="Y6828" i="1" s="1"/>
  <c r="AA6828" i="1"/>
  <c r="V6828" i="1"/>
  <c r="AB6827" i="1"/>
  <c r="V6827" i="1"/>
  <c r="AB6826" i="1"/>
  <c r="AA6826" i="1"/>
  <c r="V6826" i="1"/>
  <c r="AB6825" i="1"/>
  <c r="AA6825" i="1"/>
  <c r="V6825" i="1"/>
  <c r="AB6824" i="1"/>
  <c r="Y6824" i="1" s="1"/>
  <c r="AA6824" i="1"/>
  <c r="V6824" i="1"/>
  <c r="AB6823" i="1"/>
  <c r="V6823" i="1"/>
  <c r="AB6822" i="1"/>
  <c r="Y6822" i="1" s="1"/>
  <c r="AA6822" i="1"/>
  <c r="V6822" i="1"/>
  <c r="AB6821" i="1"/>
  <c r="AA6821" i="1"/>
  <c r="V6821" i="1"/>
  <c r="AB6820" i="1"/>
  <c r="Y6820" i="1" s="1"/>
  <c r="AA6820" i="1"/>
  <c r="V6820" i="1"/>
  <c r="AB6819" i="1"/>
  <c r="V6819" i="1"/>
  <c r="AB6818" i="1"/>
  <c r="AA6818" i="1"/>
  <c r="V6818" i="1"/>
  <c r="AB6817" i="1"/>
  <c r="Y6817" i="1" s="1"/>
  <c r="AA6817" i="1"/>
  <c r="V6817" i="1"/>
  <c r="AB6816" i="1"/>
  <c r="AA6816" i="1"/>
  <c r="V6816" i="1"/>
  <c r="AB6815" i="1"/>
  <c r="V6815" i="1"/>
  <c r="AB6814" i="1"/>
  <c r="Y6814" i="1" s="1"/>
  <c r="AA6814" i="1"/>
  <c r="V6814" i="1"/>
  <c r="AB6813" i="1"/>
  <c r="AA6813" i="1"/>
  <c r="V6813" i="1"/>
  <c r="AB6812" i="1"/>
  <c r="Y6812" i="1" s="1"/>
  <c r="AA6812" i="1"/>
  <c r="V6812" i="1"/>
  <c r="AB6811" i="1"/>
  <c r="V6811" i="1"/>
  <c r="AB6810" i="1"/>
  <c r="AA6810" i="1"/>
  <c r="V6810" i="1"/>
  <c r="AB6809" i="1"/>
  <c r="Y6809" i="1" s="1"/>
  <c r="AA6809" i="1"/>
  <c r="V6809" i="1"/>
  <c r="AB6808" i="1"/>
  <c r="AA6808" i="1"/>
  <c r="AB6807" i="1"/>
  <c r="V6807" i="1"/>
  <c r="AB6806" i="1"/>
  <c r="AA6806" i="1"/>
  <c r="V6806" i="1"/>
  <c r="AB6805" i="1"/>
  <c r="Y6805" i="1" s="1"/>
  <c r="AA6805" i="1"/>
  <c r="V6805" i="1"/>
  <c r="AB6804" i="1"/>
  <c r="AA6804" i="1"/>
  <c r="V6804" i="1"/>
  <c r="AB6803" i="1"/>
  <c r="V6803" i="1"/>
  <c r="AB6802" i="1"/>
  <c r="Y6802" i="1" s="1"/>
  <c r="AA6802" i="1"/>
  <c r="AB6801" i="1"/>
  <c r="Y6801" i="1" s="1"/>
  <c r="AA6801" i="1"/>
  <c r="V6801" i="1"/>
  <c r="AB6800" i="1"/>
  <c r="AA6800" i="1"/>
  <c r="V6800" i="1"/>
  <c r="AB6799" i="1"/>
  <c r="V6799" i="1"/>
  <c r="AB6798" i="1"/>
  <c r="Y6798" i="1" s="1"/>
  <c r="AA6798" i="1"/>
  <c r="V6798" i="1"/>
  <c r="AB6797" i="1"/>
  <c r="AA6797" i="1"/>
  <c r="V6797" i="1"/>
  <c r="AB6796" i="1"/>
  <c r="Y6796" i="1" s="1"/>
  <c r="AA6796" i="1"/>
  <c r="V6796" i="1"/>
  <c r="AB6795" i="1"/>
  <c r="Y6795" i="1" s="1"/>
  <c r="AA6795" i="1"/>
  <c r="V6795" i="1"/>
  <c r="AB6794" i="1"/>
  <c r="V6794" i="1"/>
  <c r="AB6793" i="1"/>
  <c r="Y6793" i="1" s="1"/>
  <c r="AA6793" i="1"/>
  <c r="V6793" i="1"/>
  <c r="AB6792" i="1"/>
  <c r="Y6792" i="1" s="1"/>
  <c r="AA6792" i="1"/>
  <c r="V6792" i="1"/>
  <c r="AB6791" i="1"/>
  <c r="Y6791" i="1" s="1"/>
  <c r="AA6791" i="1"/>
  <c r="AB6790" i="1"/>
  <c r="V6790" i="1"/>
  <c r="AB6789" i="1"/>
  <c r="Y6789" i="1" s="1"/>
  <c r="AA6789" i="1"/>
  <c r="V6789" i="1"/>
  <c r="AB6788" i="1"/>
  <c r="AA6788" i="1"/>
  <c r="V6788" i="1"/>
  <c r="AB6787" i="1"/>
  <c r="Y6787" i="1" s="1"/>
  <c r="AA6787" i="1"/>
  <c r="V6787" i="1"/>
  <c r="AB6786" i="1"/>
  <c r="V6786" i="1"/>
  <c r="AB6785" i="1"/>
  <c r="Y6785" i="1" s="1"/>
  <c r="AA6785" i="1"/>
  <c r="V6785" i="1"/>
  <c r="AB6784" i="1"/>
  <c r="Y6784" i="1" s="1"/>
  <c r="AA6784" i="1"/>
  <c r="V6784" i="1"/>
  <c r="AB6783" i="1"/>
  <c r="AA6783" i="1"/>
  <c r="V6783" i="1"/>
  <c r="AB6782" i="1"/>
  <c r="Y6782" i="1" s="1"/>
  <c r="AA6782" i="1"/>
  <c r="V6782" i="1"/>
  <c r="AB6781" i="1"/>
  <c r="V6781" i="1"/>
  <c r="AB6780" i="1"/>
  <c r="AA6780" i="1"/>
  <c r="V6780" i="1"/>
  <c r="AB6779" i="1"/>
  <c r="Y6779" i="1" s="1"/>
  <c r="AA6779" i="1"/>
  <c r="V6779" i="1"/>
  <c r="AB6778" i="1"/>
  <c r="AA6778" i="1"/>
  <c r="V6778" i="1"/>
  <c r="AB6777" i="1"/>
  <c r="V6777" i="1"/>
  <c r="AB6776" i="1"/>
  <c r="AA6776" i="1"/>
  <c r="V6776" i="1"/>
  <c r="AB6775" i="1"/>
  <c r="AA6775" i="1"/>
  <c r="AB6774" i="1"/>
  <c r="AA6774" i="1"/>
  <c r="V6774" i="1"/>
  <c r="AB6773" i="1"/>
  <c r="V6773" i="1"/>
  <c r="AB6772" i="1"/>
  <c r="Y6772" i="1" s="1"/>
  <c r="AA6772" i="1"/>
  <c r="V6772" i="1"/>
  <c r="AB6771" i="1"/>
  <c r="AA6771" i="1"/>
  <c r="V6771" i="1"/>
  <c r="AB6770" i="1"/>
  <c r="Y6770" i="1" s="1"/>
  <c r="AA6770" i="1"/>
  <c r="V6770" i="1"/>
  <c r="AB6769" i="1"/>
  <c r="Y6769" i="1" s="1"/>
  <c r="AA6769" i="1"/>
  <c r="V6769" i="1"/>
  <c r="AB6768" i="1"/>
  <c r="V6768" i="1"/>
  <c r="AB6767" i="1"/>
  <c r="Y6767" i="1" s="1"/>
  <c r="AA6767" i="1"/>
  <c r="V6767" i="1"/>
  <c r="AB6766" i="1"/>
  <c r="Y6766" i="1" s="1"/>
  <c r="AA6766" i="1"/>
  <c r="V6766" i="1"/>
  <c r="AB6765" i="1"/>
  <c r="Y6765" i="1" s="1"/>
  <c r="AA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AA6761" i="1"/>
  <c r="V6761" i="1"/>
  <c r="AB6760" i="1"/>
  <c r="Y6760" i="1" s="1"/>
  <c r="AA6760" i="1"/>
  <c r="V6760" i="1"/>
  <c r="AB6759" i="1"/>
  <c r="AA6759" i="1"/>
  <c r="V6759" i="1"/>
  <c r="AB6758" i="1"/>
  <c r="V6758" i="1"/>
  <c r="AB6757" i="1"/>
  <c r="Y6757" i="1" s="1"/>
  <c r="AA6757" i="1"/>
  <c r="V6757" i="1"/>
  <c r="AB6756" i="1"/>
  <c r="AA6756" i="1"/>
  <c r="AB6755" i="1"/>
  <c r="Y6755" i="1" s="1"/>
  <c r="AA6755" i="1"/>
  <c r="AB6754" i="1"/>
  <c r="V6754" i="1"/>
  <c r="AB6753" i="1"/>
  <c r="AA6753" i="1"/>
  <c r="V6753" i="1"/>
  <c r="AB6752" i="1"/>
  <c r="Y6752" i="1" s="1"/>
  <c r="AA6752" i="1"/>
  <c r="V6752" i="1"/>
  <c r="AB6751" i="1"/>
  <c r="AA6751" i="1"/>
  <c r="V6751" i="1"/>
  <c r="AB6750" i="1"/>
  <c r="V6750" i="1"/>
  <c r="AB6749" i="1"/>
  <c r="Y6749" i="1" s="1"/>
  <c r="AA6749" i="1"/>
  <c r="V6749" i="1"/>
  <c r="AB6748" i="1"/>
  <c r="Y6748" i="1" s="1"/>
  <c r="AA6748" i="1"/>
  <c r="V6748" i="1"/>
  <c r="AB6747" i="1"/>
  <c r="Y6747" i="1" s="1"/>
  <c r="AA6747" i="1"/>
  <c r="V6747" i="1"/>
  <c r="AB6746" i="1"/>
  <c r="V6746" i="1"/>
  <c r="AB6745" i="1"/>
  <c r="AA6745" i="1"/>
  <c r="V6745" i="1"/>
  <c r="AB6744" i="1"/>
  <c r="Y6744" i="1" s="1"/>
  <c r="AA6744" i="1"/>
  <c r="V6744" i="1"/>
  <c r="AB6743" i="1"/>
  <c r="AA6743" i="1"/>
  <c r="V6743" i="1"/>
  <c r="AB6742" i="1"/>
  <c r="V6742" i="1"/>
  <c r="AB6741" i="1"/>
  <c r="Y6741" i="1" s="1"/>
  <c r="AA6741" i="1"/>
  <c r="V6741" i="1"/>
  <c r="AB6740" i="1"/>
  <c r="Y6740" i="1" s="1"/>
  <c r="AA6740" i="1"/>
  <c r="V6740" i="1"/>
  <c r="AB6739" i="1"/>
  <c r="Y6739" i="1" s="1"/>
  <c r="AA6739" i="1"/>
  <c r="V6739" i="1"/>
  <c r="AB6738" i="1"/>
  <c r="V6738" i="1"/>
  <c r="AB6737" i="1"/>
  <c r="AA6737" i="1"/>
  <c r="V6737" i="1"/>
  <c r="AB6736" i="1"/>
  <c r="Y6736" i="1" s="1"/>
  <c r="AA6736" i="1"/>
  <c r="V6736" i="1"/>
  <c r="AB6735" i="1"/>
  <c r="AA6735" i="1"/>
  <c r="V6735" i="1"/>
  <c r="AB6734" i="1"/>
  <c r="Y6734" i="1" s="1"/>
  <c r="AB6733" i="1"/>
  <c r="AA6733" i="1"/>
  <c r="V6733" i="1"/>
  <c r="AB6732" i="1"/>
  <c r="Y6732" i="1" s="1"/>
  <c r="AA6732" i="1"/>
  <c r="V6732" i="1"/>
  <c r="AB6731" i="1"/>
  <c r="Y6731" i="1" s="1"/>
  <c r="AA6731" i="1"/>
  <c r="V6731" i="1"/>
  <c r="AB6730" i="1"/>
  <c r="AB6729" i="1"/>
  <c r="AA6729" i="1"/>
  <c r="V6729" i="1"/>
  <c r="AB6728" i="1"/>
  <c r="AA6728" i="1"/>
  <c r="V6728" i="1"/>
  <c r="AB6727" i="1"/>
  <c r="AA6727" i="1"/>
  <c r="V6727" i="1"/>
  <c r="AB6726" i="1"/>
  <c r="V6726" i="1"/>
  <c r="AB6725" i="1"/>
  <c r="Y6725" i="1" s="1"/>
  <c r="AA6725" i="1"/>
  <c r="V6725" i="1"/>
  <c r="AB6724" i="1"/>
  <c r="AA6724" i="1"/>
  <c r="V6724" i="1"/>
  <c r="AB6723" i="1"/>
  <c r="Y6723" i="1" s="1"/>
  <c r="AA6723" i="1"/>
  <c r="V6723" i="1"/>
  <c r="AB6722" i="1"/>
  <c r="Y6722" i="1" s="1"/>
  <c r="AA6722" i="1"/>
  <c r="V6722" i="1"/>
  <c r="AB6721" i="1"/>
  <c r="V6721" i="1"/>
  <c r="AB6720" i="1"/>
  <c r="Y6720" i="1" s="1"/>
  <c r="AA6720" i="1"/>
  <c r="V6720" i="1"/>
  <c r="AB6719" i="1"/>
  <c r="AA6719" i="1"/>
  <c r="V6719" i="1"/>
  <c r="AB6718" i="1"/>
  <c r="Y6718" i="1" s="1"/>
  <c r="AA6718" i="1"/>
  <c r="V6718" i="1"/>
  <c r="AB6717" i="1"/>
  <c r="V6717" i="1"/>
  <c r="AB6716" i="1"/>
  <c r="AA6716" i="1"/>
  <c r="V6716" i="1"/>
  <c r="AB6715" i="1"/>
  <c r="Y6715" i="1" s="1"/>
  <c r="AA6715" i="1"/>
  <c r="V6715" i="1"/>
  <c r="AB6714" i="1"/>
  <c r="AA6714" i="1"/>
  <c r="V6714" i="1"/>
  <c r="AB6713" i="1"/>
  <c r="V6713" i="1"/>
  <c r="AB6712" i="1"/>
  <c r="Y6712" i="1" s="1"/>
  <c r="AA6712" i="1"/>
  <c r="V6712" i="1"/>
  <c r="AB6711" i="1"/>
  <c r="AA6711" i="1"/>
  <c r="V6711" i="1"/>
  <c r="AB6710" i="1"/>
  <c r="AA6710" i="1"/>
  <c r="V6710" i="1"/>
  <c r="AB6709" i="1"/>
  <c r="V6709" i="1"/>
  <c r="AB6708" i="1"/>
  <c r="Y6708" i="1" s="1"/>
  <c r="AA6708" i="1"/>
  <c r="V6708" i="1"/>
  <c r="AB6707" i="1"/>
  <c r="Y6707" i="1" s="1"/>
  <c r="AA6707" i="1"/>
  <c r="V6707" i="1"/>
  <c r="AB6706" i="1"/>
  <c r="Y6706" i="1" s="1"/>
  <c r="AA6706" i="1"/>
  <c r="V6706" i="1"/>
  <c r="AB6705" i="1"/>
  <c r="Y6705" i="1" s="1"/>
  <c r="AA6705" i="1"/>
  <c r="V6705" i="1"/>
  <c r="AB6704" i="1"/>
  <c r="V6704" i="1"/>
  <c r="AB6703" i="1"/>
  <c r="AA6703" i="1"/>
  <c r="V6703" i="1"/>
  <c r="AB6702" i="1"/>
  <c r="AA6702" i="1"/>
  <c r="V6702" i="1"/>
  <c r="AB6701" i="1"/>
  <c r="AA6701" i="1"/>
  <c r="V6701" i="1"/>
  <c r="AB6700" i="1"/>
  <c r="V6700" i="1"/>
  <c r="AB6699" i="1"/>
  <c r="AA6699" i="1"/>
  <c r="V6699" i="1"/>
  <c r="AB6698" i="1"/>
  <c r="Y6698" i="1" s="1"/>
  <c r="AA6698" i="1"/>
  <c r="V6698" i="1"/>
  <c r="AB6697" i="1"/>
  <c r="Y6697" i="1" s="1"/>
  <c r="AA6697" i="1"/>
  <c r="V6697" i="1"/>
  <c r="AB6696" i="1"/>
  <c r="V6696" i="1"/>
  <c r="AB6695" i="1"/>
  <c r="AA6695" i="1"/>
  <c r="V6695" i="1"/>
  <c r="AB6694" i="1"/>
  <c r="Y6694" i="1" s="1"/>
  <c r="AA6694" i="1"/>
  <c r="V6694" i="1"/>
  <c r="AB6693" i="1"/>
  <c r="Y6693" i="1" s="1"/>
  <c r="AA6693" i="1"/>
  <c r="V6693" i="1"/>
  <c r="AB6692" i="1"/>
  <c r="V6692" i="1"/>
  <c r="AB6691" i="1"/>
  <c r="Y6691" i="1" s="1"/>
  <c r="AA6691" i="1"/>
  <c r="V6691" i="1"/>
  <c r="AB6690" i="1"/>
  <c r="AA6690" i="1"/>
  <c r="V6690" i="1"/>
  <c r="AB6689" i="1"/>
  <c r="Y6689" i="1" s="1"/>
  <c r="AA6689" i="1"/>
  <c r="V6689" i="1"/>
  <c r="AB6688" i="1"/>
  <c r="V6688" i="1"/>
  <c r="AB6687" i="1"/>
  <c r="AA6687" i="1"/>
  <c r="V6687" i="1"/>
  <c r="AB6686" i="1"/>
  <c r="Y6686" i="1" s="1"/>
  <c r="AA6686" i="1"/>
  <c r="V6686" i="1"/>
  <c r="AB6685" i="1"/>
  <c r="Y6685" i="1" s="1"/>
  <c r="AA6685" i="1"/>
  <c r="AB6684" i="1"/>
  <c r="V6684" i="1"/>
  <c r="AB6683" i="1"/>
  <c r="AA6683" i="1"/>
  <c r="V6683" i="1"/>
  <c r="AB6682" i="1"/>
  <c r="Y6682" i="1" s="1"/>
  <c r="AA6682" i="1"/>
  <c r="V6682" i="1"/>
  <c r="AB6681" i="1"/>
  <c r="Y6681" i="1" s="1"/>
  <c r="AA6681" i="1"/>
  <c r="V6681" i="1"/>
  <c r="AB6680" i="1"/>
  <c r="V6680" i="1"/>
  <c r="AB6679" i="1"/>
  <c r="Y6679" i="1" s="1"/>
  <c r="AA6679" i="1"/>
  <c r="V6679" i="1"/>
  <c r="AB6678" i="1"/>
  <c r="AA6678" i="1"/>
  <c r="V6678" i="1"/>
  <c r="AB6677" i="1"/>
  <c r="Y6677" i="1" s="1"/>
  <c r="AA6677" i="1"/>
  <c r="V6677" i="1"/>
  <c r="AB6676" i="1"/>
  <c r="V6676" i="1"/>
  <c r="AB6675" i="1"/>
  <c r="Y6675" i="1" s="1"/>
  <c r="AA6675" i="1"/>
  <c r="V6675" i="1"/>
  <c r="AB6674" i="1"/>
  <c r="AA6674" i="1"/>
  <c r="V6674" i="1"/>
  <c r="AB6673" i="1"/>
  <c r="Y6673" i="1" s="1"/>
  <c r="AA6673" i="1"/>
  <c r="V6673" i="1"/>
  <c r="AB6672" i="1"/>
  <c r="V6672" i="1"/>
  <c r="AB6671" i="1"/>
  <c r="Y6671" i="1" s="1"/>
  <c r="AA6671" i="1"/>
  <c r="V6671" i="1"/>
  <c r="AB6670" i="1"/>
  <c r="AA6670" i="1"/>
  <c r="V6670" i="1"/>
  <c r="AB6669" i="1"/>
  <c r="Y6669" i="1" s="1"/>
  <c r="AA6669" i="1"/>
  <c r="V6669" i="1"/>
  <c r="AB6668" i="1"/>
  <c r="V6668" i="1"/>
  <c r="AB6667" i="1"/>
  <c r="AA6667" i="1"/>
  <c r="V6667" i="1"/>
  <c r="AB6666" i="1"/>
  <c r="Y6666" i="1" s="1"/>
  <c r="AA6666" i="1"/>
  <c r="V6666" i="1"/>
  <c r="AB6665" i="1"/>
  <c r="Y6665" i="1" s="1"/>
  <c r="AA6665" i="1"/>
  <c r="V6665" i="1"/>
  <c r="AB6664" i="1"/>
  <c r="V6664" i="1"/>
  <c r="AB6663" i="1"/>
  <c r="Y6663" i="1" s="1"/>
  <c r="AA6663" i="1"/>
  <c r="V6663" i="1"/>
  <c r="AB6662" i="1"/>
  <c r="AA6662" i="1"/>
  <c r="V6662" i="1"/>
  <c r="AB6661" i="1"/>
  <c r="Y6661" i="1" s="1"/>
  <c r="AA6661" i="1"/>
  <c r="V6661" i="1"/>
  <c r="AB6660" i="1"/>
  <c r="V6660" i="1"/>
  <c r="AB6659" i="1"/>
  <c r="AA6659" i="1"/>
  <c r="V6659" i="1"/>
  <c r="AB6658" i="1"/>
  <c r="AA6658" i="1"/>
  <c r="V6658" i="1"/>
  <c r="AB6657" i="1"/>
  <c r="AA6657" i="1"/>
  <c r="V6657" i="1"/>
  <c r="AB6656" i="1"/>
  <c r="V6656" i="1"/>
  <c r="AB6655" i="1"/>
  <c r="Y6655" i="1" s="1"/>
  <c r="AA6655" i="1"/>
  <c r="V6655" i="1"/>
  <c r="AB6654" i="1"/>
  <c r="AA6654" i="1"/>
  <c r="V6654" i="1"/>
  <c r="AB6653" i="1"/>
  <c r="Y6653" i="1" s="1"/>
  <c r="AA6653" i="1"/>
  <c r="V6653" i="1"/>
  <c r="AB6652" i="1"/>
  <c r="V6652" i="1"/>
  <c r="AB6651" i="1"/>
  <c r="AA6651" i="1"/>
  <c r="V6651" i="1"/>
  <c r="AB6650" i="1"/>
  <c r="Y6650" i="1" s="1"/>
  <c r="AA6650" i="1"/>
  <c r="V6650" i="1"/>
  <c r="AB6649" i="1"/>
  <c r="Y6649" i="1" s="1"/>
  <c r="AA6649" i="1"/>
  <c r="V6649" i="1"/>
  <c r="AB6648" i="1"/>
  <c r="V6648" i="1"/>
  <c r="AB6647" i="1"/>
  <c r="Y6647" i="1" s="1"/>
  <c r="AA6647" i="1"/>
  <c r="V6647" i="1"/>
  <c r="AB6646" i="1"/>
  <c r="Y6646" i="1" s="1"/>
  <c r="AA6646" i="1"/>
  <c r="V6646" i="1"/>
  <c r="AB6645" i="1"/>
  <c r="AA6645" i="1"/>
  <c r="V6645" i="1"/>
  <c r="AB6644" i="1"/>
  <c r="V6644" i="1"/>
  <c r="AB6643" i="1"/>
  <c r="Y6643" i="1" s="1"/>
  <c r="AA6643" i="1"/>
  <c r="V6643" i="1"/>
  <c r="AB6642" i="1"/>
  <c r="Y6642" i="1" s="1"/>
  <c r="AA6642" i="1"/>
  <c r="V6642" i="1"/>
  <c r="AB6641" i="1"/>
  <c r="Y6641" i="1" s="1"/>
  <c r="AA6641" i="1"/>
  <c r="V6641" i="1"/>
  <c r="AB6640" i="1"/>
  <c r="V6640" i="1"/>
  <c r="AB6639" i="1"/>
  <c r="Y6639" i="1" s="1"/>
  <c r="AA6639" i="1"/>
  <c r="V6639" i="1"/>
  <c r="AB6638" i="1"/>
  <c r="AA6638" i="1"/>
  <c r="V6638" i="1"/>
  <c r="AB6637" i="1"/>
  <c r="Y6637" i="1" s="1"/>
  <c r="AA6637" i="1"/>
  <c r="V6637" i="1"/>
  <c r="AB6636" i="1"/>
  <c r="Y6636" i="1" s="1"/>
  <c r="V6636" i="1"/>
  <c r="AB6635" i="1"/>
  <c r="AA6635" i="1"/>
  <c r="V6635" i="1"/>
  <c r="AB6634" i="1"/>
  <c r="Y6634" i="1" s="1"/>
  <c r="AA6634" i="1"/>
  <c r="V6634" i="1"/>
  <c r="AB6633" i="1"/>
  <c r="Y6633" i="1" s="1"/>
  <c r="AA6633" i="1"/>
  <c r="V6633" i="1"/>
  <c r="AB6632" i="1"/>
  <c r="V6632" i="1"/>
  <c r="AB6631" i="1"/>
  <c r="Y6631" i="1" s="1"/>
  <c r="AA6631" i="1"/>
  <c r="V6631" i="1"/>
  <c r="AB6630" i="1"/>
  <c r="AA6630" i="1"/>
  <c r="V6630" i="1"/>
  <c r="AB6629" i="1"/>
  <c r="Y6629" i="1" s="1"/>
  <c r="AA6629" i="1"/>
  <c r="V6629" i="1"/>
  <c r="AB6628" i="1"/>
  <c r="V6628" i="1"/>
  <c r="AB6627" i="1"/>
  <c r="Y6627" i="1" s="1"/>
  <c r="AA6627" i="1"/>
  <c r="V6627" i="1"/>
  <c r="AB6626" i="1"/>
  <c r="Y6626" i="1" s="1"/>
  <c r="AA6626" i="1"/>
  <c r="V6626" i="1"/>
  <c r="AB6625" i="1"/>
  <c r="Y6625" i="1" s="1"/>
  <c r="AA6625" i="1"/>
  <c r="V6625" i="1"/>
  <c r="AB6624" i="1"/>
  <c r="V6624" i="1"/>
  <c r="AB6623" i="1"/>
  <c r="Y6623" i="1" s="1"/>
  <c r="AA6623" i="1"/>
  <c r="V6623" i="1"/>
  <c r="AB6622" i="1"/>
  <c r="AA6622" i="1"/>
  <c r="V6622" i="1"/>
  <c r="AB6621" i="1"/>
  <c r="Y6621" i="1" s="1"/>
  <c r="AA6621" i="1"/>
  <c r="V6621" i="1"/>
  <c r="AB6620" i="1"/>
  <c r="V6620" i="1"/>
  <c r="AB6619" i="1"/>
  <c r="AA6619" i="1"/>
  <c r="V6619" i="1"/>
  <c r="AB6618" i="1"/>
  <c r="Y6618" i="1" s="1"/>
  <c r="AA6618" i="1"/>
  <c r="V6618" i="1"/>
  <c r="AB6617" i="1"/>
  <c r="Y6617" i="1" s="1"/>
  <c r="AA6617" i="1"/>
  <c r="V6617" i="1"/>
  <c r="AB6616" i="1"/>
  <c r="V6616" i="1"/>
  <c r="AB6615" i="1"/>
  <c r="Y6615" i="1" s="1"/>
  <c r="AA6615" i="1"/>
  <c r="V6615" i="1"/>
  <c r="AB6614" i="1"/>
  <c r="AA6614" i="1"/>
  <c r="V6614" i="1"/>
  <c r="AB6613" i="1"/>
  <c r="Y6613" i="1" s="1"/>
  <c r="AA6613" i="1"/>
  <c r="V6613" i="1"/>
  <c r="AB6612" i="1"/>
  <c r="V6612" i="1"/>
  <c r="AB6611" i="1"/>
  <c r="Y6611" i="1" s="1"/>
  <c r="AA6611" i="1"/>
  <c r="V6611" i="1"/>
  <c r="AB6610" i="1"/>
  <c r="AA6610" i="1"/>
  <c r="V6610" i="1"/>
  <c r="AB6609" i="1"/>
  <c r="Y6609" i="1" s="1"/>
  <c r="AA6609" i="1"/>
  <c r="V6609" i="1"/>
  <c r="AB6608" i="1"/>
  <c r="V6608" i="1"/>
  <c r="AB6607" i="1"/>
  <c r="AA6607" i="1"/>
  <c r="V6607" i="1"/>
  <c r="AB6606" i="1"/>
  <c r="AA6606" i="1"/>
  <c r="V6606" i="1"/>
  <c r="AB6605" i="1"/>
  <c r="Y6605" i="1" s="1"/>
  <c r="AA6605" i="1"/>
  <c r="V6605" i="1"/>
  <c r="AB6604" i="1"/>
  <c r="V6604" i="1"/>
  <c r="AB6603" i="1"/>
  <c r="Y6603" i="1" s="1"/>
  <c r="AA6603" i="1"/>
  <c r="V6603" i="1"/>
  <c r="AB6602" i="1"/>
  <c r="Y6602" i="1" s="1"/>
  <c r="AA6602" i="1"/>
  <c r="V6602" i="1"/>
  <c r="AB6601" i="1"/>
  <c r="Y6601" i="1" s="1"/>
  <c r="AA6601" i="1"/>
  <c r="V6601" i="1"/>
  <c r="AB6600" i="1"/>
  <c r="V6600" i="1"/>
  <c r="AB6599" i="1"/>
  <c r="Y6599" i="1" s="1"/>
  <c r="AA6599" i="1"/>
  <c r="V6599" i="1"/>
  <c r="AB6598" i="1"/>
  <c r="Y6598" i="1" s="1"/>
  <c r="AA6598" i="1"/>
  <c r="V6598" i="1"/>
  <c r="AB6597" i="1"/>
  <c r="Y6597" i="1" s="1"/>
  <c r="AA6597" i="1"/>
  <c r="V6597" i="1"/>
  <c r="AB6596" i="1"/>
  <c r="V6596" i="1"/>
  <c r="AB6595" i="1"/>
  <c r="Y6595" i="1" s="1"/>
  <c r="AA6595" i="1"/>
  <c r="V6595" i="1"/>
  <c r="AB6594" i="1"/>
  <c r="AA6594" i="1"/>
  <c r="V6594" i="1"/>
  <c r="AB6593" i="1"/>
  <c r="Y6593" i="1" s="1"/>
  <c r="AA6593" i="1"/>
  <c r="V6593" i="1"/>
  <c r="AB6592" i="1"/>
  <c r="V6592" i="1"/>
  <c r="AB6591" i="1"/>
  <c r="Y6591" i="1" s="1"/>
  <c r="AA6591" i="1"/>
  <c r="V6591" i="1"/>
  <c r="AB6590" i="1"/>
  <c r="AA6590" i="1"/>
  <c r="V6590" i="1"/>
  <c r="AB6589" i="1"/>
  <c r="Y6589" i="1" s="1"/>
  <c r="AA6589" i="1"/>
  <c r="AB6588" i="1"/>
  <c r="Y6588" i="1" s="1"/>
  <c r="V6588" i="1"/>
  <c r="AB6587" i="1"/>
  <c r="Y6587" i="1" s="1"/>
  <c r="AA6587" i="1"/>
  <c r="V6587" i="1"/>
  <c r="AB6586" i="1"/>
  <c r="AA6586" i="1"/>
  <c r="V6586" i="1"/>
  <c r="AB6585" i="1"/>
  <c r="Y6585" i="1" s="1"/>
  <c r="AA6585" i="1"/>
  <c r="V6585" i="1"/>
  <c r="AB6584" i="1"/>
  <c r="V6584" i="1"/>
  <c r="AB6583" i="1"/>
  <c r="AA6583" i="1"/>
  <c r="V6583" i="1"/>
  <c r="AB6582" i="1"/>
  <c r="Y6582" i="1" s="1"/>
  <c r="AA6582" i="1"/>
  <c r="V6582" i="1"/>
  <c r="AB6581" i="1"/>
  <c r="AA6581" i="1"/>
  <c r="V6581" i="1"/>
  <c r="AB6580" i="1"/>
  <c r="V6580" i="1"/>
  <c r="AB6579" i="1"/>
  <c r="Y6579" i="1" s="1"/>
  <c r="AA6579" i="1"/>
  <c r="V6579" i="1"/>
  <c r="AB6578" i="1"/>
  <c r="Y6578" i="1" s="1"/>
  <c r="AA6578" i="1"/>
  <c r="V6578" i="1"/>
  <c r="AB6577" i="1"/>
  <c r="Y6577" i="1" s="1"/>
  <c r="AA6577" i="1"/>
  <c r="V6577" i="1"/>
  <c r="AB6576" i="1"/>
  <c r="V6576" i="1"/>
  <c r="AB6575" i="1"/>
  <c r="AA6575" i="1"/>
  <c r="V6575" i="1"/>
  <c r="AB6574" i="1"/>
  <c r="Y6574" i="1" s="1"/>
  <c r="AA6574" i="1"/>
  <c r="V6574" i="1"/>
  <c r="AB6573" i="1"/>
  <c r="AA6573" i="1"/>
  <c r="V6573" i="1"/>
  <c r="AB6572" i="1"/>
  <c r="V6572" i="1"/>
  <c r="AB6571" i="1"/>
  <c r="Y6571" i="1" s="1"/>
  <c r="AA6571" i="1"/>
  <c r="V6571" i="1"/>
  <c r="AB6570" i="1"/>
  <c r="Y6570" i="1" s="1"/>
  <c r="AA6570" i="1"/>
  <c r="V6570" i="1"/>
  <c r="AB6569" i="1"/>
  <c r="Y6569" i="1" s="1"/>
  <c r="AA6569" i="1"/>
  <c r="V6569" i="1"/>
  <c r="AB6568" i="1"/>
  <c r="V6568" i="1"/>
  <c r="AB6567" i="1"/>
  <c r="AA6567" i="1"/>
  <c r="V6567" i="1"/>
  <c r="AB6566" i="1"/>
  <c r="Y6566" i="1" s="1"/>
  <c r="AA6566" i="1"/>
  <c r="V6566" i="1"/>
  <c r="AB6565" i="1"/>
  <c r="AA6565" i="1"/>
  <c r="V6565" i="1"/>
  <c r="AB6564" i="1"/>
  <c r="V6564" i="1"/>
  <c r="AB6563" i="1"/>
  <c r="Y6563" i="1" s="1"/>
  <c r="AA6563" i="1"/>
  <c r="V6563" i="1"/>
  <c r="AB6562" i="1"/>
  <c r="Y6562" i="1" s="1"/>
  <c r="AA6562" i="1"/>
  <c r="V6562" i="1"/>
  <c r="AB6561" i="1"/>
  <c r="Y6561" i="1" s="1"/>
  <c r="AA6561" i="1"/>
  <c r="V6561" i="1"/>
  <c r="AB6560" i="1"/>
  <c r="V6560" i="1"/>
  <c r="AB6559" i="1"/>
  <c r="AA6559" i="1"/>
  <c r="V6559" i="1"/>
  <c r="AB6558" i="1"/>
  <c r="Y6558" i="1" s="1"/>
  <c r="AA6558" i="1"/>
  <c r="V6558" i="1"/>
  <c r="AB6557" i="1"/>
  <c r="AA6557" i="1"/>
  <c r="V6557" i="1"/>
  <c r="AB6556" i="1"/>
  <c r="V6556" i="1"/>
  <c r="AB6555" i="1"/>
  <c r="Y6555" i="1" s="1"/>
  <c r="AA6555" i="1"/>
  <c r="V6555" i="1"/>
  <c r="AB6554" i="1"/>
  <c r="AA6554" i="1"/>
  <c r="V6554" i="1"/>
  <c r="AB6553" i="1"/>
  <c r="AA6553" i="1"/>
  <c r="V6553" i="1"/>
  <c r="AB6552" i="1"/>
  <c r="V6552" i="1"/>
  <c r="AB6551" i="1"/>
  <c r="AA6551" i="1"/>
  <c r="V6551" i="1"/>
  <c r="AB6550" i="1"/>
  <c r="Y6550" i="1" s="1"/>
  <c r="AA6550" i="1"/>
  <c r="V6550" i="1"/>
  <c r="AB6549" i="1"/>
  <c r="AA6549" i="1"/>
  <c r="V6549" i="1"/>
  <c r="AB6548" i="1"/>
  <c r="V6548" i="1"/>
  <c r="AB6547" i="1"/>
  <c r="AA6547" i="1"/>
  <c r="V6547" i="1"/>
  <c r="AB6546" i="1"/>
  <c r="Y6546" i="1" s="1"/>
  <c r="AA6546" i="1"/>
  <c r="V6546" i="1"/>
  <c r="AB6545" i="1"/>
  <c r="Y6545" i="1" s="1"/>
  <c r="AA6545" i="1"/>
  <c r="V6545" i="1"/>
  <c r="AB6544" i="1"/>
  <c r="V6544" i="1"/>
  <c r="AB6543" i="1"/>
  <c r="AA6543" i="1"/>
  <c r="V6543" i="1"/>
  <c r="AB6542" i="1"/>
  <c r="Y6542" i="1" s="1"/>
  <c r="AA6542" i="1"/>
  <c r="V6542" i="1"/>
  <c r="AB6541" i="1"/>
  <c r="AA6541" i="1"/>
  <c r="V6541" i="1"/>
  <c r="AB6540" i="1"/>
  <c r="V6540" i="1"/>
  <c r="AB6539" i="1"/>
  <c r="Y6539" i="1" s="1"/>
  <c r="AA6539" i="1"/>
  <c r="V6539" i="1"/>
  <c r="AB6538" i="1"/>
  <c r="AA6538" i="1"/>
  <c r="V6538" i="1"/>
  <c r="AB6537" i="1"/>
  <c r="Y6537" i="1" s="1"/>
  <c r="AA6537" i="1"/>
  <c r="V6537" i="1"/>
  <c r="AB6536" i="1"/>
  <c r="V6536" i="1"/>
  <c r="AB6535" i="1"/>
  <c r="AA6535" i="1"/>
  <c r="V6535" i="1"/>
  <c r="AB6534" i="1"/>
  <c r="Y6534" i="1" s="1"/>
  <c r="AA6534" i="1"/>
  <c r="V6534" i="1"/>
  <c r="AB6533" i="1"/>
  <c r="AA6533" i="1"/>
  <c r="V6533" i="1"/>
  <c r="AA6531" i="1"/>
  <c r="AA6530" i="1"/>
  <c r="V6530" i="1"/>
  <c r="AA6529" i="1"/>
  <c r="V6529" i="1"/>
  <c r="V6528" i="1"/>
  <c r="AA6527" i="1"/>
  <c r="V6527" i="1"/>
  <c r="AA6526" i="1"/>
  <c r="V6526" i="1"/>
  <c r="AA6525" i="1"/>
  <c r="V6525" i="1"/>
  <c r="V6524" i="1"/>
  <c r="AA6523" i="1"/>
  <c r="V6523" i="1"/>
  <c r="AA6522" i="1"/>
  <c r="V6522" i="1"/>
  <c r="AA6521" i="1"/>
  <c r="V6521" i="1"/>
  <c r="V6520" i="1"/>
  <c r="AA6519" i="1"/>
  <c r="V6519" i="1"/>
  <c r="AA6518" i="1"/>
  <c r="V6518" i="1"/>
  <c r="AA6517" i="1"/>
  <c r="V6516" i="1"/>
  <c r="AB6515" i="1"/>
  <c r="Y6515" i="1" s="1"/>
  <c r="AA6515" i="1"/>
  <c r="V6515" i="1"/>
  <c r="AB6514" i="1"/>
  <c r="Y6514" i="1" s="1"/>
  <c r="AA6514" i="1"/>
  <c r="V6514" i="1"/>
  <c r="AB6513" i="1"/>
  <c r="Y6513" i="1" s="1"/>
  <c r="AA6513" i="1"/>
  <c r="V6513" i="1"/>
  <c r="AB6512" i="1"/>
  <c r="V6512" i="1"/>
  <c r="E6512" i="1"/>
  <c r="AB6511" i="1"/>
  <c r="Y6511" i="1" s="1"/>
  <c r="AA6511" i="1"/>
  <c r="V6511" i="1"/>
  <c r="AB6510" i="1"/>
  <c r="Y6510" i="1" s="1"/>
  <c r="V6510" i="1"/>
  <c r="E6510" i="1"/>
  <c r="AB6509" i="1"/>
  <c r="Y6509" i="1" s="1"/>
  <c r="AA6509" i="1"/>
  <c r="V6509" i="1"/>
  <c r="AB6508" i="1"/>
  <c r="V6508" i="1"/>
  <c r="E6508" i="1"/>
  <c r="AB6507" i="1"/>
  <c r="Y6507" i="1" s="1"/>
  <c r="V6507" i="1"/>
  <c r="E6507" i="1"/>
  <c r="AB6506" i="1"/>
  <c r="Y6506" i="1" s="1"/>
  <c r="V6506" i="1"/>
  <c r="E6506" i="1"/>
  <c r="AB6505" i="1"/>
  <c r="Y6505" i="1" s="1"/>
  <c r="AA6505" i="1"/>
  <c r="V6505" i="1"/>
  <c r="AB6504" i="1"/>
  <c r="Y6504" i="1" s="1"/>
  <c r="V6504" i="1"/>
  <c r="AB6503" i="1"/>
  <c r="AA6503" i="1"/>
  <c r="V6503" i="1"/>
  <c r="AB6502" i="1"/>
  <c r="Y6502" i="1" s="1"/>
  <c r="AA6502" i="1"/>
  <c r="V6502" i="1"/>
  <c r="AB6501" i="1"/>
  <c r="Y6501" i="1" s="1"/>
  <c r="V6501" i="1"/>
  <c r="E6501" i="1"/>
  <c r="AB6500" i="1"/>
  <c r="V6500" i="1"/>
  <c r="AB6499" i="1"/>
  <c r="Y6499" i="1" s="1"/>
  <c r="AA6499" i="1"/>
  <c r="V6499" i="1"/>
  <c r="AB6498" i="1"/>
  <c r="Y6498" i="1" s="1"/>
  <c r="AA6498" i="1"/>
  <c r="V6498" i="1"/>
  <c r="AB6497" i="1"/>
  <c r="Y6497" i="1" s="1"/>
  <c r="AA6497" i="1"/>
  <c r="V6497" i="1"/>
  <c r="AB6496" i="1"/>
  <c r="V6496" i="1"/>
  <c r="AB6495" i="1"/>
  <c r="Y6495" i="1" s="1"/>
  <c r="AA6495" i="1"/>
  <c r="V6495" i="1"/>
  <c r="AB6494" i="1"/>
  <c r="Y6494" i="1" s="1"/>
  <c r="AA6494" i="1"/>
  <c r="V6494" i="1"/>
  <c r="AB6493" i="1"/>
  <c r="AA6493" i="1"/>
  <c r="V6493" i="1"/>
  <c r="AB6492" i="1"/>
  <c r="Y6492" i="1" s="1"/>
  <c r="V6492" i="1"/>
  <c r="AB6491" i="1"/>
  <c r="AA6491" i="1"/>
  <c r="V6491" i="1"/>
  <c r="AB6490" i="1"/>
  <c r="Y6490" i="1" s="1"/>
  <c r="AA6490" i="1"/>
  <c r="V6490" i="1"/>
  <c r="AB6489" i="1"/>
  <c r="Y6489" i="1" s="1"/>
  <c r="AA6489" i="1"/>
  <c r="V6489" i="1"/>
  <c r="AB6488" i="1"/>
  <c r="V6488" i="1"/>
  <c r="AB6487" i="1"/>
  <c r="Y6487" i="1" s="1"/>
  <c r="AA6487" i="1"/>
  <c r="V6487" i="1"/>
  <c r="AB6486" i="1"/>
  <c r="Y6486" i="1" s="1"/>
  <c r="AA6486" i="1"/>
  <c r="V6486" i="1"/>
  <c r="AB6485" i="1"/>
  <c r="AA6485" i="1"/>
  <c r="V6485" i="1"/>
  <c r="AB6484" i="1"/>
  <c r="V6484" i="1"/>
  <c r="AB6483" i="1"/>
  <c r="Y6483" i="1" s="1"/>
  <c r="AA6483" i="1"/>
  <c r="V6483" i="1"/>
  <c r="AB6482" i="1"/>
  <c r="Y6482" i="1" s="1"/>
  <c r="AA6482" i="1"/>
  <c r="V6482" i="1"/>
  <c r="AB6481" i="1"/>
  <c r="Y6481" i="1" s="1"/>
  <c r="AA6481" i="1"/>
  <c r="V6481" i="1"/>
  <c r="AB6480" i="1"/>
  <c r="V6480" i="1"/>
  <c r="AB6479" i="1"/>
  <c r="Y6479" i="1" s="1"/>
  <c r="AA6479" i="1"/>
  <c r="AB6478" i="1"/>
  <c r="AA6478" i="1"/>
  <c r="V6478" i="1"/>
  <c r="AB6477" i="1"/>
  <c r="Y6477" i="1" s="1"/>
  <c r="AA6477" i="1"/>
  <c r="V6477" i="1"/>
  <c r="AB6476" i="1"/>
  <c r="V6476" i="1"/>
  <c r="AB6475" i="1"/>
  <c r="Y6475" i="1" s="1"/>
  <c r="AA6475" i="1"/>
  <c r="V6475" i="1"/>
  <c r="AB6474" i="1"/>
  <c r="Y6474" i="1" s="1"/>
  <c r="AA6474" i="1"/>
  <c r="V6474" i="1"/>
  <c r="AB6473" i="1"/>
  <c r="Y6473" i="1" s="1"/>
  <c r="AA6473" i="1"/>
  <c r="V6473" i="1"/>
  <c r="AB6472" i="1"/>
  <c r="Y6472" i="1" s="1"/>
  <c r="V6472" i="1"/>
  <c r="AB6471" i="1"/>
  <c r="Y6471" i="1" s="1"/>
  <c r="AA6471" i="1"/>
  <c r="V6471" i="1"/>
  <c r="AB6470" i="1"/>
  <c r="AA6470" i="1"/>
  <c r="V6470" i="1"/>
  <c r="AB6469" i="1"/>
  <c r="AA6469" i="1"/>
  <c r="V6469" i="1"/>
  <c r="AB6468" i="1"/>
  <c r="V6468" i="1"/>
  <c r="AB6467" i="1"/>
  <c r="Y6467" i="1" s="1"/>
  <c r="AA6467" i="1"/>
  <c r="V6467" i="1"/>
  <c r="AB6466" i="1"/>
  <c r="AA6466" i="1"/>
  <c r="V6466" i="1"/>
  <c r="AB6465" i="1"/>
  <c r="AA6465" i="1"/>
  <c r="V6465" i="1"/>
  <c r="AB6464" i="1"/>
  <c r="V6464" i="1"/>
  <c r="AB6463" i="1"/>
  <c r="Y6463" i="1" s="1"/>
  <c r="AA6463" i="1"/>
  <c r="V6463" i="1"/>
  <c r="E6463" i="1"/>
  <c r="AB6462" i="1"/>
  <c r="Y6462" i="1" s="1"/>
  <c r="AA6462" i="1"/>
  <c r="V6462" i="1"/>
  <c r="E6462" i="1"/>
  <c r="AB6461" i="1"/>
  <c r="Y6461" i="1" s="1"/>
  <c r="V6461" i="1"/>
  <c r="E6461" i="1"/>
  <c r="AB6460" i="1"/>
  <c r="V6460" i="1"/>
  <c r="E6460" i="1"/>
  <c r="AB6459" i="1"/>
  <c r="Y6459" i="1" s="1"/>
  <c r="AA6459" i="1"/>
  <c r="V6459" i="1"/>
  <c r="E6459" i="1"/>
  <c r="AB6458" i="1"/>
  <c r="Y6458" i="1" s="1"/>
  <c r="V6458" i="1"/>
  <c r="E6458" i="1"/>
  <c r="AB6457" i="1"/>
  <c r="Y6457" i="1" s="1"/>
  <c r="V6457" i="1"/>
  <c r="E6457" i="1"/>
  <c r="AB6456" i="1"/>
  <c r="V6456" i="1"/>
  <c r="E6456" i="1"/>
  <c r="AB6455" i="1"/>
  <c r="AA6455" i="1"/>
  <c r="V6455" i="1"/>
  <c r="E6455" i="1"/>
  <c r="AB6454" i="1"/>
  <c r="AA6454" i="1"/>
  <c r="V6454" i="1"/>
  <c r="AB6453" i="1"/>
  <c r="Y6453" i="1" s="1"/>
  <c r="V6453" i="1"/>
  <c r="AB6452" i="1"/>
  <c r="V6452" i="1"/>
  <c r="AB6451" i="1"/>
  <c r="Y6451" i="1" s="1"/>
  <c r="AA6451" i="1"/>
  <c r="V6451" i="1"/>
  <c r="AB6450" i="1"/>
  <c r="Y6450" i="1" s="1"/>
  <c r="AA6450" i="1"/>
  <c r="V6450" i="1"/>
  <c r="AB6449" i="1"/>
  <c r="AA6449" i="1"/>
  <c r="V6449" i="1"/>
  <c r="AB6448" i="1"/>
  <c r="V6448" i="1"/>
  <c r="AB6447" i="1"/>
  <c r="Y6447" i="1" s="1"/>
  <c r="AA6447" i="1"/>
  <c r="V6447" i="1"/>
  <c r="AB6446" i="1"/>
  <c r="Y6446" i="1" s="1"/>
  <c r="AA6446" i="1"/>
  <c r="V6446" i="1"/>
  <c r="AB6445" i="1"/>
  <c r="AA6445" i="1"/>
  <c r="V6445" i="1"/>
  <c r="AB6444" i="1"/>
  <c r="V6444" i="1"/>
  <c r="AB6443" i="1"/>
  <c r="Y6443" i="1" s="1"/>
  <c r="AA6443" i="1"/>
  <c r="V6443" i="1"/>
  <c r="AB6442" i="1"/>
  <c r="AA6442" i="1"/>
  <c r="V6442" i="1"/>
  <c r="AB6441" i="1"/>
  <c r="Y6441" i="1" s="1"/>
  <c r="AA6441" i="1"/>
  <c r="V6441" i="1"/>
  <c r="AB6440" i="1"/>
  <c r="V6440" i="1"/>
  <c r="AB6439" i="1"/>
  <c r="AA6439" i="1"/>
  <c r="V6439" i="1"/>
  <c r="AB6438" i="1"/>
  <c r="Y6438" i="1" s="1"/>
  <c r="AA6438" i="1"/>
  <c r="V6438" i="1"/>
  <c r="AB6437" i="1"/>
  <c r="Y6437" i="1" s="1"/>
  <c r="AA6437" i="1"/>
  <c r="V6437" i="1"/>
  <c r="AB6436" i="1"/>
  <c r="V6436" i="1"/>
  <c r="AB6435" i="1"/>
  <c r="Y6435" i="1" s="1"/>
  <c r="AA6435" i="1"/>
  <c r="V6435" i="1"/>
  <c r="AB6434" i="1"/>
  <c r="Y6434" i="1" s="1"/>
  <c r="AA6434" i="1"/>
  <c r="V6434" i="1"/>
  <c r="AB6433" i="1"/>
  <c r="Y6433" i="1" s="1"/>
  <c r="AA6433" i="1"/>
  <c r="V6433" i="1"/>
  <c r="AB6432" i="1"/>
  <c r="V6432" i="1"/>
  <c r="AB6431" i="1"/>
  <c r="AA6431" i="1"/>
  <c r="V6431" i="1"/>
  <c r="AB6430" i="1"/>
  <c r="Y6430" i="1" s="1"/>
  <c r="AA6430" i="1"/>
  <c r="V6430" i="1"/>
  <c r="AB6429" i="1"/>
  <c r="AA6429" i="1"/>
  <c r="V6429" i="1"/>
  <c r="AB6428" i="1"/>
  <c r="V6428" i="1"/>
  <c r="AB6427" i="1"/>
  <c r="AA6427" i="1"/>
  <c r="V6427" i="1"/>
  <c r="AB6426" i="1"/>
  <c r="AA6426" i="1"/>
  <c r="V6426" i="1"/>
  <c r="AB6425" i="1"/>
  <c r="Y6425" i="1" s="1"/>
  <c r="AA6425" i="1"/>
  <c r="V6425" i="1"/>
  <c r="AB6424" i="1"/>
  <c r="V6424" i="1"/>
  <c r="AB6423" i="1"/>
  <c r="AA6423" i="1"/>
  <c r="V6423" i="1"/>
  <c r="AB6422" i="1"/>
  <c r="Y6422" i="1" s="1"/>
  <c r="AA6422" i="1"/>
  <c r="V6422" i="1"/>
  <c r="AB6421" i="1"/>
  <c r="Y6421" i="1" s="1"/>
  <c r="AA6421" i="1"/>
  <c r="V6421" i="1"/>
  <c r="AB6420" i="1"/>
  <c r="V6420" i="1"/>
  <c r="AB6419" i="1"/>
  <c r="Y6419" i="1" s="1"/>
  <c r="AA6419" i="1"/>
  <c r="V6419" i="1"/>
  <c r="AB6418" i="1"/>
  <c r="Y6418" i="1" s="1"/>
  <c r="AA6418" i="1"/>
  <c r="V6418" i="1"/>
  <c r="AB6417" i="1"/>
  <c r="Y6417" i="1" s="1"/>
  <c r="AA6417" i="1"/>
  <c r="V6417" i="1"/>
  <c r="AB6416" i="1"/>
  <c r="V6416" i="1"/>
  <c r="AB6415" i="1"/>
  <c r="AA6415" i="1"/>
  <c r="V6415" i="1"/>
  <c r="AB6414" i="1"/>
  <c r="AA6414" i="1"/>
  <c r="V6414" i="1"/>
  <c r="AB6413" i="1"/>
  <c r="AA6413" i="1"/>
  <c r="V6413" i="1"/>
  <c r="AB6412" i="1"/>
  <c r="V6412" i="1"/>
  <c r="AB6411" i="1"/>
  <c r="Y6411" i="1" s="1"/>
  <c r="AA6411" i="1"/>
  <c r="V6411" i="1"/>
  <c r="AB6410" i="1"/>
  <c r="AA6410" i="1"/>
  <c r="V6410" i="1"/>
  <c r="AB6409" i="1"/>
  <c r="Y6409" i="1" s="1"/>
  <c r="AA6409" i="1"/>
  <c r="V6409" i="1"/>
  <c r="AB6408" i="1"/>
  <c r="V6408" i="1"/>
  <c r="AB6407" i="1"/>
  <c r="AA6407" i="1"/>
  <c r="V6407" i="1"/>
  <c r="AB6406" i="1"/>
  <c r="Y6406" i="1" s="1"/>
  <c r="AA6406" i="1"/>
  <c r="V6406" i="1"/>
  <c r="AB6405" i="1"/>
  <c r="AA6405" i="1"/>
  <c r="V6405" i="1"/>
  <c r="AB6404" i="1"/>
  <c r="V6404" i="1"/>
  <c r="AB6403" i="1"/>
  <c r="Y6403" i="1" s="1"/>
  <c r="AA6403" i="1"/>
  <c r="V6403" i="1"/>
  <c r="AB6402" i="1"/>
  <c r="Y6402" i="1" s="1"/>
  <c r="AA6402" i="1"/>
  <c r="V6402" i="1"/>
  <c r="AB6401" i="1"/>
  <c r="Y6401" i="1" s="1"/>
  <c r="AA6401" i="1"/>
  <c r="V6401" i="1"/>
  <c r="AB6400" i="1"/>
  <c r="V6400" i="1"/>
  <c r="AB6399" i="1"/>
  <c r="AA6399" i="1"/>
  <c r="V6399" i="1"/>
  <c r="AB6398" i="1"/>
  <c r="Y6398" i="1" s="1"/>
  <c r="AA6398" i="1"/>
  <c r="V6398" i="1"/>
  <c r="AB6397" i="1"/>
  <c r="Y6397" i="1" s="1"/>
  <c r="AA6397" i="1"/>
  <c r="V6397" i="1"/>
  <c r="AB6396" i="1"/>
  <c r="V6396" i="1"/>
  <c r="AB6395" i="1"/>
  <c r="Y6395" i="1" s="1"/>
  <c r="AA6395" i="1"/>
  <c r="V6395" i="1"/>
  <c r="AB6394" i="1"/>
  <c r="AA6394" i="1"/>
  <c r="V6394" i="1"/>
  <c r="AB6393" i="1"/>
  <c r="Y6393" i="1" s="1"/>
  <c r="AA6393" i="1"/>
  <c r="V6393" i="1"/>
  <c r="AB6392" i="1"/>
  <c r="V6392" i="1"/>
  <c r="AB6391" i="1"/>
  <c r="AA6391" i="1"/>
  <c r="V6391" i="1"/>
  <c r="AB6390" i="1"/>
  <c r="Y6390" i="1" s="1"/>
  <c r="AA6390" i="1"/>
  <c r="V6390" i="1"/>
  <c r="AB6389" i="1"/>
  <c r="Y6389" i="1" s="1"/>
  <c r="AA6389" i="1"/>
  <c r="V6389" i="1"/>
  <c r="AB6388" i="1"/>
  <c r="V6388" i="1"/>
  <c r="AB6387" i="1"/>
  <c r="Y6387" i="1" s="1"/>
  <c r="AA6387" i="1"/>
  <c r="V6387" i="1"/>
  <c r="AB6386" i="1"/>
  <c r="Y6386" i="1" s="1"/>
  <c r="AA6386" i="1"/>
  <c r="V6386" i="1"/>
  <c r="AB6385" i="1"/>
  <c r="Y6385" i="1" s="1"/>
  <c r="AA6385" i="1"/>
  <c r="V6385" i="1"/>
  <c r="AB6384" i="1"/>
  <c r="AB6383" i="1"/>
  <c r="Y6383" i="1" s="1"/>
  <c r="AA6383" i="1"/>
  <c r="V6383" i="1"/>
  <c r="AB6382" i="1"/>
  <c r="AA6382" i="1"/>
  <c r="V6382" i="1"/>
  <c r="AB6381" i="1"/>
  <c r="Y6381" i="1" s="1"/>
  <c r="AA6381" i="1"/>
  <c r="V6381" i="1"/>
  <c r="AB6380" i="1"/>
  <c r="V6380" i="1"/>
  <c r="AB6379" i="1"/>
  <c r="AA6379" i="1"/>
  <c r="V6379" i="1"/>
  <c r="AB6378" i="1"/>
  <c r="Y6378" i="1" s="1"/>
  <c r="AA6378" i="1"/>
  <c r="V6378" i="1"/>
  <c r="AB6377" i="1"/>
  <c r="Y6377" i="1" s="1"/>
  <c r="AA6377" i="1"/>
  <c r="V6377" i="1"/>
  <c r="AB6376" i="1"/>
  <c r="V6376" i="1"/>
  <c r="AB6375" i="1"/>
  <c r="Y6375" i="1" s="1"/>
  <c r="AA6375" i="1"/>
  <c r="V6375" i="1"/>
  <c r="AB6374" i="1"/>
  <c r="AA6374" i="1"/>
  <c r="V6374" i="1"/>
  <c r="AB6373" i="1"/>
  <c r="Y6373" i="1" s="1"/>
  <c r="AA6373" i="1"/>
  <c r="V6373" i="1"/>
  <c r="AB6372" i="1"/>
  <c r="V6372" i="1"/>
  <c r="AB6371" i="1"/>
  <c r="AA6371" i="1"/>
  <c r="V6371" i="1"/>
  <c r="AB6370" i="1"/>
  <c r="Y6370" i="1" s="1"/>
  <c r="AA6370" i="1"/>
  <c r="V6370" i="1"/>
  <c r="AB6369" i="1"/>
  <c r="Y6369" i="1" s="1"/>
  <c r="AA6369" i="1"/>
  <c r="V6369" i="1"/>
  <c r="AB6368" i="1"/>
  <c r="Y6368" i="1" s="1"/>
  <c r="V6368" i="1"/>
  <c r="AB6367" i="1"/>
  <c r="Y6367" i="1" s="1"/>
  <c r="AA6367" i="1"/>
  <c r="V6367" i="1"/>
  <c r="AB6366" i="1"/>
  <c r="AA6366" i="1"/>
  <c r="V6366" i="1"/>
  <c r="AB6365" i="1"/>
  <c r="Y6365" i="1" s="1"/>
  <c r="AA6365" i="1"/>
  <c r="V6365" i="1"/>
  <c r="AB6364" i="1"/>
  <c r="V6364" i="1"/>
  <c r="AB6363" i="1"/>
  <c r="Y6363" i="1" s="1"/>
  <c r="AA6363" i="1"/>
  <c r="V6363" i="1"/>
  <c r="AB6362" i="1"/>
  <c r="Y6362" i="1" s="1"/>
  <c r="AA6362" i="1"/>
  <c r="V6362" i="1"/>
  <c r="AB6361" i="1"/>
  <c r="Y6361" i="1" s="1"/>
  <c r="AA6361" i="1"/>
  <c r="V6361" i="1"/>
  <c r="AB6360" i="1"/>
  <c r="V6360" i="1"/>
  <c r="AB6359" i="1"/>
  <c r="Y6359" i="1" s="1"/>
  <c r="AA6359" i="1"/>
  <c r="V6359" i="1"/>
  <c r="AB6358" i="1"/>
  <c r="Y6358" i="1" s="1"/>
  <c r="AA6358" i="1"/>
  <c r="V6358" i="1"/>
  <c r="AB6357" i="1"/>
  <c r="Y6357" i="1" s="1"/>
  <c r="AA6357" i="1"/>
  <c r="AB6356" i="1"/>
  <c r="V6356" i="1"/>
  <c r="AB6355" i="1"/>
  <c r="Y6355" i="1" s="1"/>
  <c r="AA6355" i="1"/>
  <c r="V6355" i="1"/>
  <c r="AB6354" i="1"/>
  <c r="AA6354" i="1"/>
  <c r="V6354" i="1"/>
  <c r="AB6353" i="1"/>
  <c r="Y6353" i="1" s="1"/>
  <c r="AA6353" i="1"/>
  <c r="V6353" i="1"/>
  <c r="AB6352" i="1"/>
  <c r="V6352" i="1"/>
  <c r="AB6351" i="1"/>
  <c r="AA6351" i="1"/>
  <c r="V6351" i="1"/>
  <c r="AB6350" i="1"/>
  <c r="Y6350" i="1" s="1"/>
  <c r="AA6350" i="1"/>
  <c r="V6350" i="1"/>
  <c r="AB6349" i="1"/>
  <c r="Y6349" i="1" s="1"/>
  <c r="AA6349" i="1"/>
  <c r="V6349" i="1"/>
  <c r="AB6348" i="1"/>
  <c r="V6348" i="1"/>
  <c r="AB6347" i="1"/>
  <c r="Y6347" i="1" s="1"/>
  <c r="AA6347" i="1"/>
  <c r="V6347" i="1"/>
  <c r="AB6346" i="1"/>
  <c r="Y6346" i="1" s="1"/>
  <c r="AA6346" i="1"/>
  <c r="V6346" i="1"/>
  <c r="AB6345" i="1"/>
  <c r="Y6345" i="1" s="1"/>
  <c r="AA6345" i="1"/>
  <c r="V6345" i="1"/>
  <c r="AB6344" i="1"/>
  <c r="V6344" i="1"/>
  <c r="AB6343" i="1"/>
  <c r="Y6343" i="1" s="1"/>
  <c r="AA6343" i="1"/>
  <c r="V6343" i="1"/>
  <c r="AB6342" i="1"/>
  <c r="Y6342" i="1" s="1"/>
  <c r="AA6342" i="1"/>
  <c r="V6342" i="1"/>
  <c r="AB6341" i="1"/>
  <c r="Y6341" i="1" s="1"/>
  <c r="AA6341" i="1"/>
  <c r="V6341" i="1"/>
  <c r="AB6340" i="1"/>
  <c r="V6340" i="1"/>
  <c r="AB6339" i="1"/>
  <c r="Y6339" i="1" s="1"/>
  <c r="AA6339" i="1"/>
  <c r="V6339" i="1"/>
  <c r="AB6338" i="1"/>
  <c r="AA6338" i="1"/>
  <c r="V6338" i="1"/>
  <c r="AB6337" i="1"/>
  <c r="Y6337" i="1" s="1"/>
  <c r="AA6337" i="1"/>
  <c r="V6337" i="1"/>
  <c r="AB6336" i="1"/>
  <c r="V6336" i="1"/>
  <c r="AB6335" i="1"/>
  <c r="AA6335" i="1"/>
  <c r="V6335" i="1"/>
  <c r="AB6334" i="1"/>
  <c r="Y6334" i="1" s="1"/>
  <c r="AA6334" i="1"/>
  <c r="V6334" i="1"/>
  <c r="AB6333" i="1"/>
  <c r="AA6333" i="1"/>
  <c r="V6333" i="1"/>
  <c r="AB6332" i="1"/>
  <c r="V6332" i="1"/>
  <c r="AB6331" i="1"/>
  <c r="Y6331" i="1" s="1"/>
  <c r="AA6331" i="1"/>
  <c r="V6331" i="1"/>
  <c r="AB6330" i="1"/>
  <c r="AA6330" i="1"/>
  <c r="V6330" i="1"/>
  <c r="AB6329" i="1"/>
  <c r="Y6329" i="1" s="1"/>
  <c r="AA6329" i="1"/>
  <c r="V6329" i="1"/>
  <c r="AB6328" i="1"/>
  <c r="V6328" i="1"/>
  <c r="AB6327" i="1"/>
  <c r="AA6327" i="1"/>
  <c r="V6327" i="1"/>
  <c r="AB6326" i="1"/>
  <c r="Y6326" i="1" s="1"/>
  <c r="AA6326" i="1"/>
  <c r="V6326" i="1"/>
  <c r="AB6325" i="1"/>
  <c r="AA6325" i="1"/>
  <c r="V6325" i="1"/>
  <c r="AB6324" i="1"/>
  <c r="V6324" i="1"/>
  <c r="AB6323" i="1"/>
  <c r="Y6323" i="1" s="1"/>
  <c r="AA6323" i="1"/>
  <c r="V6323" i="1"/>
  <c r="AB6322" i="1"/>
  <c r="AA6322" i="1"/>
  <c r="V6322" i="1"/>
  <c r="AB6321" i="1"/>
  <c r="Y6321" i="1" s="1"/>
  <c r="AA6321" i="1"/>
  <c r="V6321" i="1"/>
  <c r="AB6320" i="1"/>
  <c r="V6320" i="1"/>
  <c r="AB6319" i="1"/>
  <c r="AA6319" i="1"/>
  <c r="AB6318" i="1"/>
  <c r="AA6318" i="1"/>
  <c r="AB6317" i="1"/>
  <c r="Y6317" i="1" s="1"/>
  <c r="AA6317" i="1"/>
  <c r="V6317" i="1"/>
  <c r="AB6316" i="1"/>
  <c r="V6316" i="1"/>
  <c r="AB6315" i="1"/>
  <c r="Y6315" i="1" s="1"/>
  <c r="AA6315" i="1"/>
  <c r="V6315" i="1"/>
  <c r="AB6314" i="1"/>
  <c r="Y6314" i="1" s="1"/>
  <c r="AA6314" i="1"/>
  <c r="V6314" i="1"/>
  <c r="AB6313" i="1"/>
  <c r="Y6313" i="1" s="1"/>
  <c r="AA6313" i="1"/>
  <c r="V6313" i="1"/>
  <c r="AB6312" i="1"/>
  <c r="V6312" i="1"/>
  <c r="AB6311" i="1"/>
  <c r="AA6311" i="1"/>
  <c r="V6311" i="1"/>
  <c r="AB6310" i="1"/>
  <c r="Y6310" i="1" s="1"/>
  <c r="AA6310" i="1"/>
  <c r="V6310" i="1"/>
  <c r="AB6309" i="1"/>
  <c r="Y6309" i="1" s="1"/>
  <c r="AA6309" i="1"/>
  <c r="V6309" i="1"/>
  <c r="AB6308" i="1"/>
  <c r="AB6307" i="1"/>
  <c r="AA6307" i="1"/>
  <c r="V6307" i="1"/>
  <c r="AB6306" i="1"/>
  <c r="Y6306" i="1" s="1"/>
  <c r="AA6306" i="1"/>
  <c r="V6306" i="1"/>
  <c r="AB6305" i="1"/>
  <c r="Y6305" i="1" s="1"/>
  <c r="AA6305" i="1"/>
  <c r="V6305" i="1"/>
  <c r="AB6304" i="1"/>
  <c r="Y6304" i="1" s="1"/>
  <c r="V6304" i="1"/>
  <c r="AB6303" i="1"/>
  <c r="Y6303" i="1" s="1"/>
  <c r="AA6303" i="1"/>
  <c r="V6303" i="1"/>
  <c r="AB6302" i="1"/>
  <c r="AA6302" i="1"/>
  <c r="AB6301" i="1"/>
  <c r="AA6301" i="1"/>
  <c r="V6301" i="1"/>
  <c r="AB6300" i="1"/>
  <c r="V6300" i="1"/>
  <c r="AB6299" i="1"/>
  <c r="Y6299" i="1" s="1"/>
  <c r="AA6299" i="1"/>
  <c r="V6299" i="1"/>
  <c r="AB6298" i="1"/>
  <c r="Y6298" i="1" s="1"/>
  <c r="AA6298" i="1"/>
  <c r="V6298" i="1"/>
  <c r="AB6297" i="1"/>
  <c r="Y6297" i="1" s="1"/>
  <c r="AA6297" i="1"/>
  <c r="V6297" i="1"/>
  <c r="AB6296" i="1"/>
  <c r="V6296" i="1"/>
  <c r="AB6295" i="1"/>
  <c r="AA6295" i="1"/>
  <c r="V6295" i="1"/>
  <c r="AB6294" i="1"/>
  <c r="Y6294" i="1" s="1"/>
  <c r="AA6294" i="1"/>
  <c r="V6294" i="1"/>
  <c r="AB6293" i="1"/>
  <c r="Y6293" i="1" s="1"/>
  <c r="AA6293" i="1"/>
  <c r="V6293" i="1"/>
  <c r="AB6292" i="1"/>
  <c r="V6292" i="1"/>
  <c r="AB6291" i="1"/>
  <c r="Y6291" i="1" s="1"/>
  <c r="AA6291" i="1"/>
  <c r="V6291" i="1"/>
  <c r="AB6290" i="1"/>
  <c r="AA6290" i="1"/>
  <c r="V6290" i="1"/>
  <c r="AB6289" i="1"/>
  <c r="Y6289" i="1" s="1"/>
  <c r="AA6289" i="1"/>
  <c r="V6289" i="1"/>
  <c r="AB6288" i="1"/>
  <c r="V6288" i="1"/>
  <c r="AB6287" i="1"/>
  <c r="AA6287" i="1"/>
  <c r="V6287" i="1"/>
  <c r="AB6286" i="1"/>
  <c r="Y6286" i="1" s="1"/>
  <c r="AA6286" i="1"/>
  <c r="V6286" i="1"/>
  <c r="AB6285" i="1"/>
  <c r="Y6285" i="1" s="1"/>
  <c r="AA6285" i="1"/>
  <c r="V6285" i="1"/>
  <c r="AB6284" i="1"/>
  <c r="V6284" i="1"/>
  <c r="AB6283" i="1"/>
  <c r="Y6283" i="1" s="1"/>
  <c r="AA6283" i="1"/>
  <c r="V6283" i="1"/>
  <c r="AB6282" i="1"/>
  <c r="Y6282" i="1" s="1"/>
  <c r="AA6282" i="1"/>
  <c r="V6282" i="1"/>
  <c r="AB6281" i="1"/>
  <c r="Y6281" i="1" s="1"/>
  <c r="AA6281" i="1"/>
  <c r="V6281" i="1"/>
  <c r="AB6280" i="1"/>
  <c r="V6280" i="1"/>
  <c r="AB6279" i="1"/>
  <c r="AA6279" i="1"/>
  <c r="V6279" i="1"/>
  <c r="AB6278" i="1"/>
  <c r="Y6278" i="1" s="1"/>
  <c r="AA6278" i="1"/>
  <c r="V6278" i="1"/>
  <c r="AB6277" i="1"/>
  <c r="AA6277" i="1"/>
  <c r="V6277" i="1"/>
  <c r="AB6276" i="1"/>
  <c r="V6276" i="1"/>
  <c r="AB6275" i="1"/>
  <c r="Y6275" i="1" s="1"/>
  <c r="AA6275" i="1"/>
  <c r="V6275" i="1"/>
  <c r="AB6274" i="1"/>
  <c r="AA6274" i="1"/>
  <c r="V6274" i="1"/>
  <c r="AB6273" i="1"/>
  <c r="Y6273" i="1" s="1"/>
  <c r="AA6273" i="1"/>
  <c r="V6273" i="1"/>
  <c r="AB6272" i="1"/>
  <c r="V6272" i="1"/>
  <c r="AB6271" i="1"/>
  <c r="AA6271" i="1"/>
  <c r="V6271" i="1"/>
  <c r="AB6270" i="1"/>
  <c r="Y6270" i="1" s="1"/>
  <c r="AA6270" i="1"/>
  <c r="V6270" i="1"/>
  <c r="AB6269" i="1"/>
  <c r="Y6269" i="1" s="1"/>
  <c r="AA6269" i="1"/>
  <c r="V6269" i="1"/>
  <c r="AB6268" i="1"/>
  <c r="V6268" i="1"/>
  <c r="AB6267" i="1"/>
  <c r="Y6267" i="1" s="1"/>
  <c r="AA6267" i="1"/>
  <c r="V6267" i="1"/>
  <c r="AB6266" i="1"/>
  <c r="Y6266" i="1" s="1"/>
  <c r="AA6266" i="1"/>
  <c r="V6266" i="1"/>
  <c r="AB6265" i="1"/>
  <c r="Y6265" i="1" s="1"/>
  <c r="AA6265" i="1"/>
  <c r="V6265" i="1"/>
  <c r="AB6264" i="1"/>
  <c r="V6264" i="1"/>
  <c r="AB6263" i="1"/>
  <c r="AA6263" i="1"/>
  <c r="V6263" i="1"/>
  <c r="AB6262" i="1"/>
  <c r="Y6262" i="1" s="1"/>
  <c r="AA6262" i="1"/>
  <c r="V6262" i="1"/>
  <c r="AB6261" i="1"/>
  <c r="AA6261" i="1"/>
  <c r="V6261" i="1"/>
  <c r="AB6260" i="1"/>
  <c r="V6260" i="1"/>
  <c r="AB6259" i="1"/>
  <c r="AA6259" i="1"/>
  <c r="V6259" i="1"/>
  <c r="AB6258" i="1"/>
  <c r="Y6258" i="1" s="1"/>
  <c r="AA6258" i="1"/>
  <c r="V6258" i="1"/>
  <c r="AB6257" i="1"/>
  <c r="Y6257" i="1" s="1"/>
  <c r="AA6257" i="1"/>
  <c r="V6257" i="1"/>
  <c r="AB6256" i="1"/>
  <c r="V6256" i="1"/>
  <c r="AB6255" i="1"/>
  <c r="AA6255" i="1"/>
  <c r="V6255" i="1"/>
  <c r="AB6254" i="1"/>
  <c r="Y6254" i="1" s="1"/>
  <c r="AA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Y6250" i="1" s="1"/>
  <c r="AA6250" i="1"/>
  <c r="V6250" i="1"/>
  <c r="AB6249" i="1"/>
  <c r="Y6249" i="1" s="1"/>
  <c r="AA6249" i="1"/>
  <c r="V6249" i="1"/>
  <c r="AB6248" i="1"/>
  <c r="V6248" i="1"/>
  <c r="AB6247" i="1"/>
  <c r="AA6247" i="1"/>
  <c r="V6247" i="1"/>
  <c r="AB6246" i="1"/>
  <c r="Y6246" i="1" s="1"/>
  <c r="AA6246" i="1"/>
  <c r="V6246" i="1"/>
  <c r="AB6245" i="1"/>
  <c r="AA6245" i="1"/>
  <c r="V6245" i="1"/>
  <c r="AB6244" i="1"/>
  <c r="Y6244" i="1" s="1"/>
  <c r="V6244" i="1"/>
  <c r="AB6243" i="1"/>
  <c r="Y6243" i="1" s="1"/>
  <c r="AA6243" i="1"/>
  <c r="V6243" i="1"/>
  <c r="AB6242" i="1"/>
  <c r="Y6242" i="1" s="1"/>
  <c r="AA6242" i="1"/>
  <c r="AB6241" i="1"/>
  <c r="Y6241" i="1" s="1"/>
  <c r="AA6241" i="1"/>
  <c r="V6241" i="1"/>
  <c r="AB6240" i="1"/>
  <c r="V6240" i="1"/>
  <c r="AB6239" i="1"/>
  <c r="Y6239" i="1" s="1"/>
  <c r="AA6239" i="1"/>
  <c r="V6239" i="1"/>
  <c r="AB6238" i="1"/>
  <c r="AA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AA6234" i="1"/>
  <c r="V6234" i="1"/>
  <c r="AB6233" i="1"/>
  <c r="AA6233" i="1"/>
  <c r="V6233" i="1"/>
  <c r="AB6232" i="1"/>
  <c r="V6232" i="1"/>
  <c r="AB6231" i="1"/>
  <c r="Y6231" i="1" s="1"/>
  <c r="AA6231" i="1"/>
  <c r="V6231" i="1"/>
  <c r="AB6230" i="1"/>
  <c r="AA6230" i="1"/>
  <c r="V6230" i="1"/>
  <c r="AB6229" i="1"/>
  <c r="Y6229" i="1" s="1"/>
  <c r="AA6229" i="1"/>
  <c r="V6229" i="1"/>
  <c r="AB6228" i="1"/>
  <c r="V6228" i="1"/>
  <c r="AB6227" i="1"/>
  <c r="Y6227" i="1" s="1"/>
  <c r="AA6227" i="1"/>
  <c r="V6227" i="1"/>
  <c r="AB6226" i="1"/>
  <c r="Y6226" i="1" s="1"/>
  <c r="AA6226" i="1"/>
  <c r="V6226" i="1"/>
  <c r="AB6225" i="1"/>
  <c r="Y6225" i="1" s="1"/>
  <c r="AA6225" i="1"/>
  <c r="V6225" i="1"/>
  <c r="AB6224" i="1"/>
  <c r="V6224" i="1"/>
  <c r="AB6223" i="1"/>
  <c r="Y6223" i="1" s="1"/>
  <c r="AA6223" i="1"/>
  <c r="V6223" i="1"/>
  <c r="AB6222" i="1"/>
  <c r="Y6222" i="1" s="1"/>
  <c r="AA6222" i="1"/>
  <c r="V6222" i="1"/>
  <c r="AB6221" i="1"/>
  <c r="Y6221" i="1" s="1"/>
  <c r="AA6221" i="1"/>
  <c r="V6221" i="1"/>
  <c r="AB6220" i="1"/>
  <c r="V6220" i="1"/>
  <c r="AB6219" i="1"/>
  <c r="Y6219" i="1" s="1"/>
  <c r="AA6219" i="1"/>
  <c r="V6219" i="1"/>
  <c r="AB6218" i="1"/>
  <c r="Y6218" i="1" s="1"/>
  <c r="AA6218" i="1"/>
  <c r="V6218" i="1"/>
  <c r="AB6217" i="1"/>
  <c r="AA6217" i="1"/>
  <c r="V6217" i="1"/>
  <c r="AB6216" i="1"/>
  <c r="V6216" i="1"/>
  <c r="AB6215" i="1"/>
  <c r="Y6215" i="1" s="1"/>
  <c r="AA6215" i="1"/>
  <c r="V6215" i="1"/>
  <c r="AB6214" i="1"/>
  <c r="Y6214" i="1" s="1"/>
  <c r="AA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Y6210" i="1" s="1"/>
  <c r="AA6210" i="1"/>
  <c r="V6210" i="1"/>
  <c r="AB6209" i="1"/>
  <c r="AA6209" i="1"/>
  <c r="V6209" i="1"/>
  <c r="AB6208" i="1"/>
  <c r="V6208" i="1"/>
  <c r="AB6207" i="1"/>
  <c r="Y6207" i="1" s="1"/>
  <c r="AA6207" i="1"/>
  <c r="V6207" i="1"/>
  <c r="AB6206" i="1"/>
  <c r="AA6206" i="1"/>
  <c r="V6206" i="1"/>
  <c r="AB6205" i="1"/>
  <c r="AA6205" i="1"/>
  <c r="V6205" i="1"/>
  <c r="AB6204" i="1"/>
  <c r="V6204" i="1"/>
  <c r="AB6203" i="1"/>
  <c r="Y6203" i="1" s="1"/>
  <c r="AA6203" i="1"/>
  <c r="V6203" i="1"/>
  <c r="AB6202" i="1"/>
  <c r="AA6202" i="1"/>
  <c r="V6202" i="1"/>
  <c r="AB6201" i="1"/>
  <c r="AA6201" i="1"/>
  <c r="V6201" i="1"/>
  <c r="AB6200" i="1"/>
  <c r="V6200" i="1"/>
  <c r="AB6199" i="1"/>
  <c r="Y6199" i="1" s="1"/>
  <c r="AA6199" i="1"/>
  <c r="V6199" i="1"/>
  <c r="AB6198" i="1"/>
  <c r="AA6198" i="1"/>
  <c r="V6198" i="1"/>
  <c r="AB6197" i="1"/>
  <c r="Y6197" i="1" s="1"/>
  <c r="AA6197" i="1"/>
  <c r="V6197" i="1"/>
  <c r="AB6196" i="1"/>
  <c r="V6196" i="1"/>
  <c r="AB6195" i="1"/>
  <c r="Y6195" i="1" s="1"/>
  <c r="AA6195" i="1"/>
  <c r="V6195" i="1"/>
  <c r="AB6194" i="1"/>
  <c r="Y6194" i="1" s="1"/>
  <c r="AA6194" i="1"/>
  <c r="V6194" i="1"/>
  <c r="AB6193" i="1"/>
  <c r="Y6193" i="1" s="1"/>
  <c r="AA6193" i="1"/>
  <c r="V6193" i="1"/>
  <c r="AB6192" i="1"/>
  <c r="V6192" i="1"/>
  <c r="AB6191" i="1"/>
  <c r="Y6191" i="1" s="1"/>
  <c r="AA6191" i="1"/>
  <c r="V6191" i="1"/>
  <c r="AB6190" i="1"/>
  <c r="Y6190" i="1" s="1"/>
  <c r="AA6190" i="1"/>
  <c r="V6190" i="1"/>
  <c r="AB6189" i="1"/>
  <c r="AA6189" i="1"/>
  <c r="V6189" i="1"/>
  <c r="AB6188" i="1"/>
  <c r="V6188" i="1"/>
  <c r="AB6187" i="1"/>
  <c r="Y6187" i="1" s="1"/>
  <c r="AA6187" i="1"/>
  <c r="V6187" i="1"/>
  <c r="AB6186" i="1"/>
  <c r="Y6186" i="1" s="1"/>
  <c r="AA6186" i="1"/>
  <c r="V6186" i="1"/>
  <c r="AB6185" i="1"/>
  <c r="AA6185" i="1"/>
  <c r="V6185" i="1"/>
  <c r="AB6184" i="1"/>
  <c r="V6184" i="1"/>
  <c r="AB6183" i="1"/>
  <c r="Y6183" i="1" s="1"/>
  <c r="AA6183" i="1"/>
  <c r="V6183" i="1"/>
  <c r="AB6182" i="1"/>
  <c r="Y6182" i="1" s="1"/>
  <c r="AA6182" i="1"/>
  <c r="V6182" i="1"/>
  <c r="AB6181" i="1"/>
  <c r="Y6181" i="1" s="1"/>
  <c r="AA6181" i="1"/>
  <c r="V6181" i="1"/>
  <c r="AB6180" i="1"/>
  <c r="V6180" i="1"/>
  <c r="AB6179" i="1"/>
  <c r="AA6179" i="1"/>
  <c r="V6179" i="1"/>
  <c r="AA6178" i="1"/>
  <c r="V6178" i="1"/>
  <c r="AB6177" i="1"/>
  <c r="Y6177" i="1" s="1"/>
  <c r="AA6177" i="1"/>
  <c r="V6177" i="1"/>
  <c r="AB6176" i="1"/>
  <c r="V6176" i="1"/>
  <c r="AB6175" i="1"/>
  <c r="AA6175" i="1"/>
  <c r="V6175" i="1"/>
  <c r="AB6174" i="1"/>
  <c r="Y6174" i="1" s="1"/>
  <c r="AA6174" i="1"/>
  <c r="V6174" i="1"/>
  <c r="AB6173" i="1"/>
  <c r="AA6173" i="1"/>
  <c r="V6173" i="1"/>
  <c r="AB6172" i="1"/>
  <c r="V6172" i="1"/>
  <c r="AB6171" i="1"/>
  <c r="AA6171" i="1"/>
  <c r="V6171" i="1"/>
  <c r="AB6170" i="1"/>
  <c r="Y6170" i="1" s="1"/>
  <c r="AA6170" i="1"/>
  <c r="V6170" i="1"/>
  <c r="AB6169" i="1"/>
  <c r="Y6169" i="1" s="1"/>
  <c r="AA6169" i="1"/>
  <c r="V6169" i="1"/>
  <c r="AB6168" i="1"/>
  <c r="V6168" i="1"/>
  <c r="AB6167" i="1"/>
  <c r="AA6167" i="1"/>
  <c r="V6167" i="1"/>
  <c r="AB6166" i="1"/>
  <c r="Y6166" i="1" s="1"/>
  <c r="AA6166" i="1"/>
  <c r="V6166" i="1"/>
  <c r="AB6165" i="1"/>
  <c r="Y6165" i="1" s="1"/>
  <c r="AA6165" i="1"/>
  <c r="V6165" i="1"/>
  <c r="AB6164" i="1"/>
  <c r="V6164" i="1"/>
  <c r="AB6163" i="1"/>
  <c r="Y6163" i="1" s="1"/>
  <c r="AA6163" i="1"/>
  <c r="V6163" i="1"/>
  <c r="AB6162" i="1"/>
  <c r="AA6162" i="1"/>
  <c r="V6162" i="1"/>
  <c r="AB6161" i="1"/>
  <c r="AA6161" i="1"/>
  <c r="V6161" i="1"/>
  <c r="AB6160" i="1"/>
  <c r="V6160" i="1"/>
  <c r="AB6159" i="1"/>
  <c r="AA6159" i="1"/>
  <c r="V6159" i="1"/>
  <c r="AB6158" i="1"/>
  <c r="Y6158" i="1" s="1"/>
  <c r="AA6158" i="1"/>
  <c r="V6158" i="1"/>
  <c r="AB6157" i="1"/>
  <c r="Y6157" i="1" s="1"/>
  <c r="AA6157" i="1"/>
  <c r="V6157" i="1"/>
  <c r="V6156" i="1"/>
  <c r="AB6155" i="1"/>
  <c r="Y6155" i="1" s="1"/>
  <c r="AA6155" i="1"/>
  <c r="V6155" i="1"/>
  <c r="AA6154" i="1"/>
  <c r="V6154" i="1"/>
  <c r="AA6153" i="1"/>
  <c r="V6153" i="1"/>
  <c r="AA6152" i="1"/>
  <c r="V6152" i="1"/>
  <c r="AA6151" i="1"/>
  <c r="V6151" i="1"/>
  <c r="AB6150" i="1"/>
  <c r="Y6150" i="1" s="1"/>
  <c r="AA6150" i="1"/>
  <c r="V6150" i="1"/>
  <c r="AB6149" i="1"/>
  <c r="V6149" i="1"/>
  <c r="AB6148" i="1"/>
  <c r="AA6148" i="1"/>
  <c r="V6148" i="1"/>
  <c r="AB6147" i="1"/>
  <c r="Y6147" i="1" s="1"/>
  <c r="AA6147" i="1"/>
  <c r="V6147" i="1"/>
  <c r="AB6146" i="1"/>
  <c r="Y6146" i="1" s="1"/>
  <c r="AA6146" i="1"/>
  <c r="V6146" i="1"/>
  <c r="AB6145" i="1"/>
  <c r="V6145" i="1"/>
  <c r="AB6144" i="1"/>
  <c r="Y6144" i="1" s="1"/>
  <c r="AA6144" i="1"/>
  <c r="AB6143" i="1"/>
  <c r="AA6143" i="1"/>
  <c r="V6143" i="1"/>
  <c r="AB6142" i="1"/>
  <c r="Y6142" i="1" s="1"/>
  <c r="AA6142" i="1"/>
  <c r="AB6141" i="1"/>
  <c r="V6141" i="1"/>
  <c r="AB6140" i="1"/>
  <c r="AA6140" i="1"/>
  <c r="V6140" i="1"/>
  <c r="AB6139" i="1"/>
  <c r="Y6139" i="1" s="1"/>
  <c r="AA6139" i="1"/>
  <c r="AB6138" i="1"/>
  <c r="Y6138" i="1" s="1"/>
  <c r="AA6138" i="1"/>
  <c r="V6138" i="1"/>
  <c r="AB6137" i="1"/>
  <c r="V6137" i="1"/>
  <c r="AB6136" i="1"/>
  <c r="Y6136" i="1" s="1"/>
  <c r="AA6136" i="1"/>
  <c r="V6136" i="1"/>
  <c r="AB6135" i="1"/>
  <c r="Y6135" i="1" s="1"/>
  <c r="AA6135" i="1"/>
  <c r="V6135" i="1"/>
  <c r="AB6134" i="1"/>
  <c r="AA6134" i="1"/>
  <c r="V6134" i="1"/>
  <c r="AB6133" i="1"/>
  <c r="V6133" i="1"/>
  <c r="AB6132" i="1"/>
  <c r="Y6132" i="1" s="1"/>
  <c r="AA6132" i="1"/>
  <c r="V6132" i="1"/>
  <c r="AA6131" i="1"/>
  <c r="V6131" i="1"/>
  <c r="AB6130" i="1"/>
  <c r="Y6130" i="1" s="1"/>
  <c r="AA6130" i="1"/>
  <c r="V6130" i="1"/>
  <c r="AB6129" i="1"/>
  <c r="AB6128" i="1"/>
  <c r="AA6128" i="1"/>
  <c r="V6128" i="1"/>
  <c r="AB6127" i="1"/>
  <c r="Y6127" i="1" s="1"/>
  <c r="AA6127" i="1"/>
  <c r="V6127" i="1"/>
  <c r="AB6126" i="1"/>
  <c r="Y6126" i="1" s="1"/>
  <c r="AA6126" i="1"/>
  <c r="V6126" i="1"/>
  <c r="AB6125" i="1"/>
  <c r="V6125" i="1"/>
  <c r="AB6124" i="1"/>
  <c r="Y6124" i="1" s="1"/>
  <c r="AA6124" i="1"/>
  <c r="V6124" i="1"/>
  <c r="AB6123" i="1"/>
  <c r="AA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Y6119" i="1" s="1"/>
  <c r="AA6119" i="1"/>
  <c r="V6119" i="1"/>
  <c r="AB6118" i="1"/>
  <c r="Y6118" i="1" s="1"/>
  <c r="AA6118" i="1"/>
  <c r="V6118" i="1"/>
  <c r="AB6117" i="1"/>
  <c r="V6117" i="1"/>
  <c r="AB6116" i="1"/>
  <c r="Y6116" i="1" s="1"/>
  <c r="AA6116" i="1"/>
  <c r="V6116" i="1"/>
  <c r="AB6115" i="1"/>
  <c r="Y6115" i="1" s="1"/>
  <c r="AA6115" i="1"/>
  <c r="V6115" i="1"/>
  <c r="AB6114" i="1"/>
  <c r="Y6114" i="1" s="1"/>
  <c r="AA6114" i="1"/>
  <c r="V6114" i="1"/>
  <c r="AB6113" i="1"/>
  <c r="V6113" i="1"/>
  <c r="AB6112" i="1"/>
  <c r="Y6112" i="1" s="1"/>
  <c r="AA6112" i="1"/>
  <c r="V6112" i="1"/>
  <c r="AB6111" i="1"/>
  <c r="AA6111" i="1"/>
  <c r="V6111" i="1"/>
  <c r="AB6110" i="1"/>
  <c r="Y6110" i="1" s="1"/>
  <c r="AA6110" i="1"/>
  <c r="V6110" i="1"/>
  <c r="AB6109" i="1"/>
  <c r="V6109" i="1"/>
  <c r="AB6108" i="1"/>
  <c r="Y6108" i="1" s="1"/>
  <c r="AA6108" i="1"/>
  <c r="V6108" i="1"/>
  <c r="AB6107" i="1"/>
  <c r="Y6107" i="1" s="1"/>
  <c r="AA6107" i="1"/>
  <c r="V6107" i="1"/>
  <c r="AB6106" i="1"/>
  <c r="Y6106" i="1" s="1"/>
  <c r="AA6106" i="1"/>
  <c r="V6106" i="1"/>
  <c r="AB6105" i="1"/>
  <c r="V6105" i="1"/>
  <c r="AB6104" i="1"/>
  <c r="AA6104" i="1"/>
  <c r="V6104" i="1"/>
  <c r="AB6103" i="1"/>
  <c r="Y6103" i="1" s="1"/>
  <c r="AA6103" i="1"/>
  <c r="V6103" i="1"/>
  <c r="AB6102" i="1"/>
  <c r="Y6102" i="1" s="1"/>
  <c r="AA6102" i="1"/>
  <c r="AB6101" i="1"/>
  <c r="V6101" i="1"/>
  <c r="AB6100" i="1"/>
  <c r="AA6100" i="1"/>
  <c r="V6100" i="1"/>
  <c r="AB6099" i="1"/>
  <c r="Y6099" i="1" s="1"/>
  <c r="AA6099" i="1"/>
  <c r="V6099" i="1"/>
  <c r="AB6098" i="1"/>
  <c r="AA6098" i="1"/>
  <c r="V6098" i="1"/>
  <c r="AB6097" i="1"/>
  <c r="Y6097" i="1" s="1"/>
  <c r="V6097" i="1"/>
  <c r="AB6096" i="1"/>
  <c r="Y6096" i="1" s="1"/>
  <c r="AA6096" i="1"/>
  <c r="V6096" i="1"/>
  <c r="AB6095" i="1"/>
  <c r="Y6095" i="1" s="1"/>
  <c r="AA6095" i="1"/>
  <c r="V6095" i="1"/>
  <c r="AB6094" i="1"/>
  <c r="Y6094" i="1" s="1"/>
  <c r="AA6094" i="1"/>
  <c r="V6094" i="1"/>
  <c r="AB6093" i="1"/>
  <c r="V6093" i="1"/>
  <c r="AB6092" i="1"/>
  <c r="Y6092" i="1" s="1"/>
  <c r="AA6092" i="1"/>
  <c r="V6092" i="1"/>
  <c r="AB6091" i="1"/>
  <c r="Y6091" i="1" s="1"/>
  <c r="AA6091" i="1"/>
  <c r="V6091" i="1"/>
  <c r="AB6090" i="1"/>
  <c r="AA6090" i="1"/>
  <c r="V6090" i="1"/>
  <c r="AB6089" i="1"/>
  <c r="Y6089" i="1" s="1"/>
  <c r="V6089" i="1"/>
  <c r="AB6088" i="1"/>
  <c r="Y6088" i="1" s="1"/>
  <c r="AA6088" i="1"/>
  <c r="V6088" i="1"/>
  <c r="AB6087" i="1"/>
  <c r="AA6087" i="1"/>
  <c r="V6087" i="1"/>
  <c r="AB6086" i="1"/>
  <c r="Y6086" i="1" s="1"/>
  <c r="AA6086" i="1"/>
  <c r="V6086" i="1"/>
  <c r="AB6085" i="1"/>
  <c r="V6085" i="1"/>
  <c r="AB6084" i="1"/>
  <c r="AA6084" i="1"/>
  <c r="AB6083" i="1"/>
  <c r="AA6083" i="1"/>
  <c r="V6083" i="1"/>
  <c r="AB6082" i="1"/>
  <c r="Y6082" i="1" s="1"/>
  <c r="AA6082" i="1"/>
  <c r="V6082" i="1"/>
  <c r="AB6081" i="1"/>
  <c r="V6081" i="1"/>
  <c r="AB6080" i="1"/>
  <c r="Y6080" i="1" s="1"/>
  <c r="AA6080" i="1"/>
  <c r="V6080" i="1"/>
  <c r="AB6079" i="1"/>
  <c r="Y6079" i="1" s="1"/>
  <c r="AA6079" i="1"/>
  <c r="V6079" i="1"/>
  <c r="AB6078" i="1"/>
  <c r="AA6078" i="1"/>
  <c r="V6078" i="1"/>
  <c r="AB6077" i="1"/>
  <c r="V6077" i="1"/>
  <c r="AB6076" i="1"/>
  <c r="Y6076" i="1" s="1"/>
  <c r="AA6076" i="1"/>
  <c r="V6076" i="1"/>
  <c r="AB6075" i="1"/>
  <c r="Y6075" i="1" s="1"/>
  <c r="AA6075" i="1"/>
  <c r="V6075" i="1"/>
  <c r="AB6074" i="1"/>
  <c r="Y6074" i="1" s="1"/>
  <c r="AA6074" i="1"/>
  <c r="V6074" i="1"/>
  <c r="AB6073" i="1"/>
  <c r="V6073" i="1"/>
  <c r="AB6072" i="1"/>
  <c r="Y6072" i="1" s="1"/>
  <c r="AA6072" i="1"/>
  <c r="V6072" i="1"/>
  <c r="AB6071" i="1"/>
  <c r="Y6071" i="1" s="1"/>
  <c r="AA6071" i="1"/>
  <c r="V6071" i="1"/>
  <c r="AB6070" i="1"/>
  <c r="Y6070" i="1" s="1"/>
  <c r="AA6070" i="1"/>
  <c r="V6070" i="1"/>
  <c r="AB6069" i="1"/>
  <c r="V6069" i="1"/>
  <c r="AB6068" i="1"/>
  <c r="Y6068" i="1" s="1"/>
  <c r="AA6068" i="1"/>
  <c r="V6068" i="1"/>
  <c r="AB6067" i="1"/>
  <c r="AA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Y6063" i="1" s="1"/>
  <c r="AA6063" i="1"/>
  <c r="V6063" i="1"/>
  <c r="AB6062" i="1"/>
  <c r="Y6062" i="1" s="1"/>
  <c r="AA6062" i="1"/>
  <c r="V6062" i="1"/>
  <c r="AB6061" i="1"/>
  <c r="V6061" i="1"/>
  <c r="AB6060" i="1"/>
  <c r="Y6060" i="1" s="1"/>
  <c r="AA6060" i="1"/>
  <c r="V6060" i="1"/>
  <c r="AB6059" i="1"/>
  <c r="AA6059" i="1"/>
  <c r="V6059" i="1"/>
  <c r="AB6058" i="1"/>
  <c r="AA6058" i="1"/>
  <c r="V6058" i="1"/>
  <c r="AB6057" i="1"/>
  <c r="V6057" i="1"/>
  <c r="AB6056" i="1"/>
  <c r="Y6056" i="1" s="1"/>
  <c r="AA6056" i="1"/>
  <c r="V6056" i="1"/>
  <c r="AB6055" i="1"/>
  <c r="Y6055" i="1" s="1"/>
  <c r="AA6055" i="1"/>
  <c r="V6055" i="1"/>
  <c r="AB6054" i="1"/>
  <c r="Y6054" i="1" s="1"/>
  <c r="AA6054" i="1"/>
  <c r="V6054" i="1"/>
  <c r="AB6053" i="1"/>
  <c r="Y6053" i="1" s="1"/>
  <c r="V6053" i="1"/>
  <c r="AB6052" i="1"/>
  <c r="Y6052" i="1" s="1"/>
  <c r="AA6052" i="1"/>
  <c r="V6052" i="1"/>
  <c r="AB6051" i="1"/>
  <c r="AA6051" i="1"/>
  <c r="V6051" i="1"/>
  <c r="AB6050" i="1"/>
  <c r="Y6050" i="1" s="1"/>
  <c r="AA6050" i="1"/>
  <c r="V6050" i="1"/>
  <c r="AB6049" i="1"/>
  <c r="V6049" i="1"/>
  <c r="AB6048" i="1"/>
  <c r="Y6048" i="1" s="1"/>
  <c r="AA6048" i="1"/>
  <c r="V6048" i="1"/>
  <c r="AB6047" i="1"/>
  <c r="Y6047" i="1" s="1"/>
  <c r="AA6047" i="1"/>
  <c r="V6047" i="1"/>
  <c r="AB6046" i="1"/>
  <c r="Y6046" i="1" s="1"/>
  <c r="AA6046" i="1"/>
  <c r="V6046" i="1"/>
  <c r="AB6045" i="1"/>
  <c r="V6045" i="1"/>
  <c r="AB6044" i="1"/>
  <c r="Y6044" i="1" s="1"/>
  <c r="AA6044" i="1"/>
  <c r="V6044" i="1"/>
  <c r="AB6043" i="1"/>
  <c r="Y6043" i="1" s="1"/>
  <c r="AA6043" i="1"/>
  <c r="V6043" i="1"/>
  <c r="AB6042" i="1"/>
  <c r="Y6042" i="1" s="1"/>
  <c r="AA6042" i="1"/>
  <c r="V6042" i="1"/>
  <c r="AB6041" i="1"/>
  <c r="V6041" i="1"/>
  <c r="AB6040" i="1"/>
  <c r="Y6040" i="1" s="1"/>
  <c r="AA6040" i="1"/>
  <c r="V6040" i="1"/>
  <c r="AB6039" i="1"/>
  <c r="AA6039" i="1"/>
  <c r="V6039" i="1"/>
  <c r="AB6038" i="1"/>
  <c r="Y6038" i="1" s="1"/>
  <c r="AA6038" i="1"/>
  <c r="V6038" i="1"/>
  <c r="AB6037" i="1"/>
  <c r="V6037" i="1"/>
  <c r="AB6036" i="1"/>
  <c r="Y6036" i="1" s="1"/>
  <c r="AA6036" i="1"/>
  <c r="V6036" i="1"/>
  <c r="AB6035" i="1"/>
  <c r="AA6035" i="1"/>
  <c r="V6035" i="1"/>
  <c r="AB6034" i="1"/>
  <c r="Y6034" i="1" s="1"/>
  <c r="AA6034" i="1"/>
  <c r="V6034" i="1"/>
  <c r="AB6033" i="1"/>
  <c r="V6033" i="1"/>
  <c r="AB6032" i="1"/>
  <c r="Y6032" i="1" s="1"/>
  <c r="AA6032" i="1"/>
  <c r="V6032" i="1"/>
  <c r="AB6031" i="1"/>
  <c r="Y6031" i="1" s="1"/>
  <c r="AA6031" i="1"/>
  <c r="V6031" i="1"/>
  <c r="AB6030" i="1"/>
  <c r="AA6030" i="1"/>
  <c r="V6030" i="1"/>
  <c r="AB6029" i="1"/>
  <c r="V6029" i="1"/>
  <c r="AB6028" i="1"/>
  <c r="Y6028" i="1" s="1"/>
  <c r="AA6028" i="1"/>
  <c r="V6028" i="1"/>
  <c r="AB6027" i="1"/>
  <c r="Y6027" i="1" s="1"/>
  <c r="AA6027" i="1"/>
  <c r="V6027" i="1"/>
  <c r="AB6026" i="1"/>
  <c r="Y6026" i="1" s="1"/>
  <c r="AA6026" i="1"/>
  <c r="V6026" i="1"/>
  <c r="AB6025" i="1"/>
  <c r="V6025" i="1"/>
  <c r="AB6024" i="1"/>
  <c r="Y6024" i="1" s="1"/>
  <c r="AA6024" i="1"/>
  <c r="V6024" i="1"/>
  <c r="AB6023" i="1"/>
  <c r="Y6023" i="1" s="1"/>
  <c r="AA6023" i="1"/>
  <c r="V6023" i="1"/>
  <c r="AB6022" i="1"/>
  <c r="Y6022" i="1" s="1"/>
  <c r="AA6022" i="1"/>
  <c r="V6022" i="1"/>
  <c r="AB6021" i="1"/>
  <c r="V6021" i="1"/>
  <c r="AB6020" i="1"/>
  <c r="Y6020" i="1" s="1"/>
  <c r="AA6020" i="1"/>
  <c r="V6020" i="1"/>
  <c r="AB6019" i="1"/>
  <c r="Y6019" i="1" s="1"/>
  <c r="AA6019" i="1"/>
  <c r="V6019" i="1"/>
  <c r="AB6018" i="1"/>
  <c r="Y6018" i="1" s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Y6014" i="1" s="1"/>
  <c r="AA6014" i="1"/>
  <c r="V6014" i="1"/>
  <c r="AB6013" i="1"/>
  <c r="Y6013" i="1" s="1"/>
  <c r="AA6013" i="1"/>
  <c r="V6013" i="1"/>
  <c r="AB6012" i="1"/>
  <c r="Y6012" i="1" s="1"/>
  <c r="V6012" i="1"/>
  <c r="AB6011" i="1"/>
  <c r="Y6011" i="1" s="1"/>
  <c r="AA6011" i="1"/>
  <c r="V6011" i="1"/>
  <c r="AB6010" i="1"/>
  <c r="AA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Y6006" i="1" s="1"/>
  <c r="AA6006" i="1"/>
  <c r="V6006" i="1"/>
  <c r="AB6005" i="1"/>
  <c r="Y6005" i="1" s="1"/>
  <c r="AA6005" i="1"/>
  <c r="V6005" i="1"/>
  <c r="AB6004" i="1"/>
  <c r="V6004" i="1"/>
  <c r="AB6003" i="1"/>
  <c r="Y6003" i="1" s="1"/>
  <c r="AA6003" i="1"/>
  <c r="V6003" i="1"/>
  <c r="AB6002" i="1"/>
  <c r="AA6002" i="1"/>
  <c r="V6002" i="1"/>
  <c r="AB6001" i="1"/>
  <c r="Y6001" i="1" s="1"/>
  <c r="AA6001" i="1"/>
  <c r="V6001" i="1"/>
  <c r="AB6000" i="1"/>
  <c r="V6000" i="1"/>
  <c r="AB5999" i="1"/>
  <c r="Y5999" i="1" s="1"/>
  <c r="AA5999" i="1"/>
  <c r="V5999" i="1"/>
  <c r="AB5998" i="1"/>
  <c r="AA5998" i="1"/>
  <c r="V5998" i="1"/>
  <c r="AB5997" i="1"/>
  <c r="Y5997" i="1" s="1"/>
  <c r="AA5997" i="1"/>
  <c r="V5997" i="1"/>
  <c r="AB5996" i="1"/>
  <c r="Y5996" i="1" s="1"/>
  <c r="V5996" i="1"/>
  <c r="AB5995" i="1"/>
  <c r="Y5995" i="1" s="1"/>
  <c r="AA5995" i="1"/>
  <c r="V5995" i="1"/>
  <c r="AB5994" i="1"/>
  <c r="Y5994" i="1" s="1"/>
  <c r="AA5994" i="1"/>
  <c r="V5994" i="1"/>
  <c r="AB5993" i="1"/>
  <c r="Y5993" i="1" s="1"/>
  <c r="AA5993" i="1"/>
  <c r="V5993" i="1"/>
  <c r="AB5992" i="1"/>
  <c r="V5992" i="1"/>
  <c r="AB5991" i="1"/>
  <c r="AA5991" i="1"/>
  <c r="V5991" i="1"/>
  <c r="AB5990" i="1"/>
  <c r="Y5990" i="1" s="1"/>
  <c r="AA5990" i="1"/>
  <c r="V5990" i="1"/>
  <c r="AB5989" i="1"/>
  <c r="Y5989" i="1" s="1"/>
  <c r="AA5989" i="1"/>
  <c r="V5989" i="1"/>
  <c r="AB5988" i="1"/>
  <c r="V5988" i="1"/>
  <c r="AB5987" i="1"/>
  <c r="Y5987" i="1" s="1"/>
  <c r="AA5987" i="1"/>
  <c r="V5987" i="1"/>
  <c r="AB5986" i="1"/>
  <c r="AA5986" i="1"/>
  <c r="V5986" i="1"/>
  <c r="AB5985" i="1"/>
  <c r="Y5985" i="1" s="1"/>
  <c r="AA5985" i="1"/>
  <c r="V5985" i="1"/>
  <c r="AB5984" i="1"/>
  <c r="AB5983" i="1"/>
  <c r="Y5983" i="1" s="1"/>
  <c r="AA5983" i="1"/>
  <c r="AB5982" i="1"/>
  <c r="Y5982" i="1" s="1"/>
  <c r="AA5982" i="1"/>
  <c r="V5982" i="1"/>
  <c r="AB5981" i="1"/>
  <c r="AA5981" i="1"/>
  <c r="V5981" i="1"/>
  <c r="AB5980" i="1"/>
  <c r="V5980" i="1"/>
  <c r="AB5979" i="1"/>
  <c r="Y5979" i="1" s="1"/>
  <c r="AA5979" i="1"/>
  <c r="V5979" i="1"/>
  <c r="AB5978" i="1"/>
  <c r="AA5978" i="1"/>
  <c r="V5978" i="1"/>
  <c r="AB5977" i="1"/>
  <c r="Y5977" i="1" s="1"/>
  <c r="AA5977" i="1"/>
  <c r="V5977" i="1"/>
  <c r="AB5976" i="1"/>
  <c r="V5976" i="1"/>
  <c r="AB5975" i="1"/>
  <c r="AA5975" i="1"/>
  <c r="V5975" i="1"/>
  <c r="AB5974" i="1"/>
  <c r="Y5974" i="1" s="1"/>
  <c r="AA5974" i="1"/>
  <c r="V5974" i="1"/>
  <c r="AB5973" i="1"/>
  <c r="Y5973" i="1" s="1"/>
  <c r="AA5973" i="1"/>
  <c r="V5973" i="1"/>
  <c r="AB5972" i="1"/>
  <c r="V5972" i="1"/>
  <c r="AB5971" i="1"/>
  <c r="Y5971" i="1" s="1"/>
  <c r="AA5971" i="1"/>
  <c r="V5971" i="1"/>
  <c r="AB5970" i="1"/>
  <c r="AA5970" i="1"/>
  <c r="V5970" i="1"/>
  <c r="AB5969" i="1"/>
  <c r="Y5969" i="1" s="1"/>
  <c r="AA5969" i="1"/>
  <c r="V5969" i="1"/>
  <c r="AB5968" i="1"/>
  <c r="V5968" i="1"/>
  <c r="AB5967" i="1"/>
  <c r="Y5967" i="1" s="1"/>
  <c r="AA5967" i="1"/>
  <c r="V5967" i="1"/>
  <c r="AB5966" i="1"/>
  <c r="Y5966" i="1" s="1"/>
  <c r="AA5966" i="1"/>
  <c r="V5966" i="1"/>
  <c r="AB5965" i="1"/>
  <c r="Y5965" i="1" s="1"/>
  <c r="AA5965" i="1"/>
  <c r="V5965" i="1"/>
  <c r="AB5964" i="1"/>
  <c r="V5964" i="1"/>
  <c r="AB5963" i="1"/>
  <c r="Y5963" i="1" s="1"/>
  <c r="AA5963" i="1"/>
  <c r="V5963" i="1"/>
  <c r="AA5962" i="1"/>
  <c r="V5962" i="1"/>
  <c r="AB5961" i="1"/>
  <c r="AA5961" i="1"/>
  <c r="AB5960" i="1"/>
  <c r="AA5960" i="1"/>
  <c r="V5960" i="1"/>
  <c r="AB5959" i="1"/>
  <c r="V5959" i="1"/>
  <c r="AB5958" i="1"/>
  <c r="Y5958" i="1" s="1"/>
  <c r="AA5958" i="1"/>
  <c r="V5958" i="1"/>
  <c r="AB5957" i="1"/>
  <c r="Y5957" i="1" s="1"/>
  <c r="AA5957" i="1"/>
  <c r="V5957" i="1"/>
  <c r="AB5956" i="1"/>
  <c r="AA5956" i="1"/>
  <c r="V5956" i="1"/>
  <c r="AB5955" i="1"/>
  <c r="V5955" i="1"/>
  <c r="AB5954" i="1"/>
  <c r="Y5954" i="1" s="1"/>
  <c r="AA5954" i="1"/>
  <c r="V5954" i="1"/>
  <c r="AB5953" i="1"/>
  <c r="Y5953" i="1" s="1"/>
  <c r="AA5953" i="1"/>
  <c r="V5953" i="1"/>
  <c r="AB5952" i="1"/>
  <c r="AA5952" i="1"/>
  <c r="V5952" i="1"/>
  <c r="AB5951" i="1"/>
  <c r="Y5951" i="1" s="1"/>
  <c r="V5951" i="1"/>
  <c r="AB5950" i="1"/>
  <c r="Y5950" i="1" s="1"/>
  <c r="AA5950" i="1"/>
  <c r="AA5949" i="1"/>
  <c r="AB5948" i="1"/>
  <c r="Y5948" i="1" s="1"/>
  <c r="AA5948" i="1"/>
  <c r="V5948" i="1"/>
  <c r="AB5947" i="1"/>
  <c r="Y5947" i="1" s="1"/>
  <c r="AA5947" i="1"/>
  <c r="V5947" i="1"/>
  <c r="AB5946" i="1"/>
  <c r="AB5945" i="1"/>
  <c r="Y5945" i="1" s="1"/>
  <c r="AA5945" i="1"/>
  <c r="V5945" i="1"/>
  <c r="AB5944" i="1"/>
  <c r="AA5944" i="1"/>
  <c r="V5944" i="1"/>
  <c r="AB5943" i="1"/>
  <c r="Y5943" i="1" s="1"/>
  <c r="AA5943" i="1"/>
  <c r="V5943" i="1"/>
  <c r="AB5942" i="1"/>
  <c r="V5942" i="1"/>
  <c r="AB5941" i="1"/>
  <c r="Y5941" i="1" s="1"/>
  <c r="AA5941" i="1"/>
  <c r="V5941" i="1"/>
  <c r="AA5940" i="1"/>
  <c r="AB5939" i="1"/>
  <c r="Y5939" i="1" s="1"/>
  <c r="AA5939" i="1"/>
  <c r="V5939" i="1"/>
  <c r="AA5938" i="1"/>
  <c r="AB5937" i="1"/>
  <c r="Y5937" i="1" s="1"/>
  <c r="AA5937" i="1"/>
  <c r="V5937" i="1"/>
  <c r="AB5936" i="1"/>
  <c r="V5936" i="1"/>
  <c r="AB5935" i="1"/>
  <c r="Y5935" i="1" s="1"/>
  <c r="AA5935" i="1"/>
  <c r="V5935" i="1"/>
  <c r="AB5934" i="1"/>
  <c r="AA5934" i="1"/>
  <c r="V5934" i="1"/>
  <c r="AB5933" i="1"/>
  <c r="Y5933" i="1" s="1"/>
  <c r="AA5933" i="1"/>
  <c r="V5933" i="1"/>
  <c r="AB5932" i="1"/>
  <c r="V5932" i="1"/>
  <c r="AB5931" i="1"/>
  <c r="Y5931" i="1" s="1"/>
  <c r="AA5931" i="1"/>
  <c r="V5931" i="1"/>
  <c r="AB5930" i="1"/>
  <c r="AA5930" i="1"/>
  <c r="V5930" i="1"/>
  <c r="AB5929" i="1"/>
  <c r="Y5929" i="1" s="1"/>
  <c r="AA5929" i="1"/>
  <c r="V5929" i="1"/>
  <c r="AB5928" i="1"/>
  <c r="Y5928" i="1" s="1"/>
  <c r="V5928" i="1"/>
  <c r="AB5927" i="1"/>
  <c r="Y5927" i="1" s="1"/>
  <c r="AA5927" i="1"/>
  <c r="V5927" i="1"/>
  <c r="AB5926" i="1"/>
  <c r="AA5926" i="1"/>
  <c r="V5926" i="1"/>
  <c r="AB5925" i="1"/>
  <c r="Y5925" i="1" s="1"/>
  <c r="AA5925" i="1"/>
  <c r="V5925" i="1"/>
  <c r="AB5924" i="1"/>
  <c r="V5924" i="1"/>
  <c r="AB5923" i="1"/>
  <c r="AA5923" i="1"/>
  <c r="V5923" i="1"/>
  <c r="AB5922" i="1"/>
  <c r="Y5922" i="1" s="1"/>
  <c r="AA5922" i="1"/>
  <c r="V5922" i="1"/>
  <c r="AB5921" i="1"/>
  <c r="Y5921" i="1" s="1"/>
  <c r="AA5921" i="1"/>
  <c r="V5921" i="1"/>
  <c r="AB5920" i="1"/>
  <c r="V5920" i="1"/>
  <c r="AB5919" i="1"/>
  <c r="Y5919" i="1" s="1"/>
  <c r="AA5919" i="1"/>
  <c r="V5919" i="1"/>
  <c r="AB5918" i="1"/>
  <c r="AA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Y5914" i="1" s="1"/>
  <c r="AA5914" i="1"/>
  <c r="V5914" i="1"/>
  <c r="AB5913" i="1"/>
  <c r="Y5913" i="1" s="1"/>
  <c r="AA5913" i="1"/>
  <c r="V5913" i="1"/>
  <c r="AB5912" i="1"/>
  <c r="Y5912" i="1" s="1"/>
  <c r="V5912" i="1"/>
  <c r="AB5911" i="1"/>
  <c r="Y5911" i="1" s="1"/>
  <c r="AA5911" i="1"/>
  <c r="V5911" i="1"/>
  <c r="AB5910" i="1"/>
  <c r="AA5910" i="1"/>
  <c r="V5910" i="1"/>
  <c r="AB5909" i="1"/>
  <c r="Y5909" i="1" s="1"/>
  <c r="AA5909" i="1"/>
  <c r="V5909" i="1"/>
  <c r="AB5908" i="1"/>
  <c r="V5908" i="1"/>
  <c r="AB5907" i="1"/>
  <c r="AA5907" i="1"/>
  <c r="V5907" i="1"/>
  <c r="AB5906" i="1"/>
  <c r="Y5906" i="1" s="1"/>
  <c r="AA5906" i="1"/>
  <c r="V5906" i="1"/>
  <c r="AB5905" i="1"/>
  <c r="Y5905" i="1" s="1"/>
  <c r="AA5905" i="1"/>
  <c r="V5905" i="1"/>
  <c r="AB5904" i="1"/>
  <c r="V5904" i="1"/>
  <c r="AB5903" i="1"/>
  <c r="Y5903" i="1" s="1"/>
  <c r="AA5903" i="1"/>
  <c r="V5903" i="1"/>
  <c r="AB5902" i="1"/>
  <c r="Y5902" i="1" s="1"/>
  <c r="AA5902" i="1"/>
  <c r="V5902" i="1"/>
  <c r="AB5901" i="1"/>
  <c r="Y5901" i="1" s="1"/>
  <c r="AA5901" i="1"/>
  <c r="V5901" i="1"/>
  <c r="AB5900" i="1"/>
  <c r="V5900" i="1"/>
  <c r="AB5899" i="1"/>
  <c r="AA5899" i="1"/>
  <c r="V5899" i="1"/>
  <c r="AB5898" i="1"/>
  <c r="Y5898" i="1" s="1"/>
  <c r="AA5898" i="1"/>
  <c r="V5898" i="1"/>
  <c r="AB5897" i="1"/>
  <c r="Y5897" i="1" s="1"/>
  <c r="AA5897" i="1"/>
  <c r="V5897" i="1"/>
  <c r="AB5896" i="1"/>
  <c r="Y5896" i="1" s="1"/>
  <c r="V5896" i="1"/>
  <c r="AB5895" i="1"/>
  <c r="Y5895" i="1" s="1"/>
  <c r="AA5895" i="1"/>
  <c r="V5895" i="1"/>
  <c r="AB5894" i="1"/>
  <c r="AA5894" i="1"/>
  <c r="V5894" i="1"/>
  <c r="AB5893" i="1"/>
  <c r="Y5893" i="1" s="1"/>
  <c r="AA5893" i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AA5889" i="1"/>
  <c r="V5889" i="1"/>
  <c r="AB5888" i="1"/>
  <c r="Y5888" i="1" s="1"/>
  <c r="AA5888" i="1"/>
  <c r="V5888" i="1"/>
  <c r="AB5887" i="1"/>
  <c r="V5887" i="1"/>
  <c r="AB5886" i="1"/>
  <c r="Y5886" i="1" s="1"/>
  <c r="AA5886" i="1"/>
  <c r="V5886" i="1"/>
  <c r="AB5885" i="1"/>
  <c r="Y5885" i="1" s="1"/>
  <c r="AA5885" i="1"/>
  <c r="V5885" i="1"/>
  <c r="AB5884" i="1"/>
  <c r="AA5884" i="1"/>
  <c r="V5884" i="1"/>
  <c r="AB5883" i="1"/>
  <c r="V5883" i="1"/>
  <c r="AB5882" i="1"/>
  <c r="Y5882" i="1" s="1"/>
  <c r="AA5882" i="1"/>
  <c r="V5882" i="1"/>
  <c r="AB5881" i="1"/>
  <c r="Y5881" i="1" s="1"/>
  <c r="AA5881" i="1"/>
  <c r="V5881" i="1"/>
  <c r="AA5880" i="1"/>
  <c r="V5880" i="1"/>
  <c r="AB5879" i="1"/>
  <c r="Y5879" i="1" s="1"/>
  <c r="AA5879" i="1"/>
  <c r="V5879" i="1"/>
  <c r="AB5878" i="1"/>
  <c r="V5878" i="1"/>
  <c r="AB5877" i="1"/>
  <c r="AA5877" i="1"/>
  <c r="V5877" i="1"/>
  <c r="AB5876" i="1"/>
  <c r="Y5876" i="1" s="1"/>
  <c r="AA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Y5872" i="1" s="1"/>
  <c r="AA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Y5868" i="1" s="1"/>
  <c r="AA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Y5864" i="1" s="1"/>
  <c r="AA5864" i="1"/>
  <c r="V5864" i="1"/>
  <c r="AB5863" i="1"/>
  <c r="Y5863" i="1" s="1"/>
  <c r="AA5863" i="1"/>
  <c r="V5863" i="1"/>
  <c r="AB5862" i="1"/>
  <c r="V5862" i="1"/>
  <c r="AB5861" i="1"/>
  <c r="AA5861" i="1"/>
  <c r="V5861" i="1"/>
  <c r="AB5860" i="1"/>
  <c r="Y5860" i="1" s="1"/>
  <c r="AA5860" i="1"/>
  <c r="V5860" i="1"/>
  <c r="AB5859" i="1"/>
  <c r="AA5859" i="1"/>
  <c r="V5859" i="1"/>
  <c r="AB5858" i="1"/>
  <c r="V5858" i="1"/>
  <c r="AB5857" i="1"/>
  <c r="Y5857" i="1" s="1"/>
  <c r="AA5857" i="1"/>
  <c r="V5857" i="1"/>
  <c r="AB5856" i="1"/>
  <c r="AA5856" i="1"/>
  <c r="V5856" i="1"/>
  <c r="AB5855" i="1"/>
  <c r="Y5855" i="1" s="1"/>
  <c r="AA5855" i="1"/>
  <c r="V5855" i="1"/>
  <c r="AB5854" i="1"/>
  <c r="V5854" i="1"/>
  <c r="AB5853" i="1"/>
  <c r="AA5853" i="1"/>
  <c r="V5853" i="1"/>
  <c r="AB5852" i="1"/>
  <c r="Y5852" i="1" s="1"/>
  <c r="AA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Y5848" i="1" s="1"/>
  <c r="AA5848" i="1"/>
  <c r="V5848" i="1"/>
  <c r="AB5847" i="1"/>
  <c r="Y5847" i="1" s="1"/>
  <c r="AA5847" i="1"/>
  <c r="V5847" i="1"/>
  <c r="AB5846" i="1"/>
  <c r="V5846" i="1"/>
  <c r="AB5845" i="1"/>
  <c r="Y5845" i="1" s="1"/>
  <c r="AA5845" i="1"/>
  <c r="V5845" i="1"/>
  <c r="AB5844" i="1"/>
  <c r="Y5844" i="1" s="1"/>
  <c r="AA5844" i="1"/>
  <c r="V5844" i="1"/>
  <c r="AB5843" i="1"/>
  <c r="Y5843" i="1" s="1"/>
  <c r="AA5843" i="1"/>
  <c r="V5843" i="1"/>
  <c r="AB5842" i="1"/>
  <c r="V5842" i="1"/>
  <c r="AB5841" i="1"/>
  <c r="Y5841" i="1" s="1"/>
  <c r="AA5841" i="1"/>
  <c r="V5841" i="1"/>
  <c r="AB5840" i="1"/>
  <c r="AA5840" i="1"/>
  <c r="V5840" i="1"/>
  <c r="AB5839" i="1"/>
  <c r="Y5839" i="1" s="1"/>
  <c r="AA5839" i="1"/>
  <c r="V5839" i="1"/>
  <c r="AB5838" i="1"/>
  <c r="V5838" i="1"/>
  <c r="AB5837" i="1"/>
  <c r="AA5837" i="1"/>
  <c r="V5837" i="1"/>
  <c r="AB5836" i="1"/>
  <c r="Y5836" i="1" s="1"/>
  <c r="AA5836" i="1"/>
  <c r="V5836" i="1"/>
  <c r="AB5835" i="1"/>
  <c r="AA5835" i="1"/>
  <c r="V5835" i="1"/>
  <c r="AB5834" i="1"/>
  <c r="V5834" i="1"/>
  <c r="AB5833" i="1"/>
  <c r="Y5833" i="1" s="1"/>
  <c r="AA5833" i="1"/>
  <c r="V5833" i="1"/>
  <c r="AB5832" i="1"/>
  <c r="Y5832" i="1" s="1"/>
  <c r="AA5832" i="1"/>
  <c r="V5832" i="1"/>
  <c r="AB5831" i="1"/>
  <c r="Y5831" i="1" s="1"/>
  <c r="AA5831" i="1"/>
  <c r="V5831" i="1"/>
  <c r="AB5830" i="1"/>
  <c r="V5830" i="1"/>
  <c r="AB5829" i="1"/>
  <c r="AA5829" i="1"/>
  <c r="V5829" i="1"/>
  <c r="AB5828" i="1"/>
  <c r="Y5828" i="1" s="1"/>
  <c r="AA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4" i="1"/>
  <c r="Y5824" i="1" s="1"/>
  <c r="AA5824" i="1"/>
  <c r="V5824" i="1"/>
  <c r="AB5823" i="1"/>
  <c r="Y5823" i="1" s="1"/>
  <c r="AA5823" i="1"/>
  <c r="V5823" i="1"/>
  <c r="AB5822" i="1"/>
  <c r="V5822" i="1"/>
  <c r="AB5821" i="1"/>
  <c r="Y5821" i="1" s="1"/>
  <c r="AA5821" i="1"/>
  <c r="V5821" i="1"/>
  <c r="AB5820" i="1"/>
  <c r="Y5820" i="1" s="1"/>
  <c r="AA5820" i="1"/>
  <c r="V5820" i="1"/>
  <c r="AB5819" i="1"/>
  <c r="Y5819" i="1" s="1"/>
  <c r="AA5819" i="1"/>
  <c r="V5819" i="1"/>
  <c r="AB5818" i="1"/>
  <c r="V5818" i="1"/>
  <c r="AB5817" i="1"/>
  <c r="Y5817" i="1" s="1"/>
  <c r="AA5817" i="1"/>
  <c r="V5817" i="1"/>
  <c r="AB5816" i="1"/>
  <c r="Y5816" i="1" s="1"/>
  <c r="AA5816" i="1"/>
  <c r="V5816" i="1"/>
  <c r="AB5815" i="1"/>
  <c r="Y5815" i="1" s="1"/>
  <c r="AA5815" i="1"/>
  <c r="V5815" i="1"/>
  <c r="AB5814" i="1"/>
  <c r="V5814" i="1"/>
  <c r="AB5813" i="1"/>
  <c r="Y5813" i="1" s="1"/>
  <c r="AA5813" i="1"/>
  <c r="V5813" i="1"/>
  <c r="AB5812" i="1"/>
  <c r="Y5812" i="1" s="1"/>
  <c r="AA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AA5808" i="1"/>
  <c r="V5808" i="1"/>
  <c r="AB5807" i="1"/>
  <c r="Y5807" i="1" s="1"/>
  <c r="AA5807" i="1"/>
  <c r="V5807" i="1"/>
  <c r="AB5806" i="1"/>
  <c r="V5806" i="1"/>
  <c r="AB5805" i="1"/>
  <c r="AA5805" i="1"/>
  <c r="V5805" i="1"/>
  <c r="AB5804" i="1"/>
  <c r="Y5804" i="1" s="1"/>
  <c r="AA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AA5800" i="1"/>
  <c r="V5800" i="1"/>
  <c r="AB5799" i="1"/>
  <c r="Y5799" i="1" s="1"/>
  <c r="AA5799" i="1"/>
  <c r="V5799" i="1"/>
  <c r="AB5798" i="1"/>
  <c r="V5798" i="1"/>
  <c r="AB5797" i="1"/>
  <c r="AA5797" i="1"/>
  <c r="V5797" i="1"/>
  <c r="AB5796" i="1"/>
  <c r="AA5796" i="1"/>
  <c r="V5796" i="1"/>
  <c r="AB5795" i="1"/>
  <c r="Y5795" i="1" s="1"/>
  <c r="AA5795" i="1"/>
  <c r="AB5794" i="1"/>
  <c r="V5794" i="1"/>
  <c r="AB5793" i="1"/>
  <c r="Y5793" i="1" s="1"/>
  <c r="AA5793" i="1"/>
  <c r="V5793" i="1"/>
  <c r="AB5792" i="1"/>
  <c r="Y5792" i="1" s="1"/>
  <c r="AA5792" i="1"/>
  <c r="AB5791" i="1"/>
  <c r="AA5791" i="1"/>
  <c r="V5791" i="1"/>
  <c r="AB5790" i="1"/>
  <c r="V5790" i="1"/>
  <c r="AB5789" i="1"/>
  <c r="AA5789" i="1"/>
  <c r="V5789" i="1"/>
  <c r="AB5788" i="1"/>
  <c r="Y5788" i="1" s="1"/>
  <c r="AA5788" i="1"/>
  <c r="V5788" i="1"/>
  <c r="AB5787" i="1"/>
  <c r="AA5787" i="1"/>
  <c r="V5787" i="1"/>
  <c r="AB5786" i="1"/>
  <c r="V5786" i="1"/>
  <c r="AB5785" i="1"/>
  <c r="Y5785" i="1" s="1"/>
  <c r="AA5785" i="1"/>
  <c r="V5785" i="1"/>
  <c r="AB5784" i="1"/>
  <c r="Y5784" i="1" s="1"/>
  <c r="AA5784" i="1"/>
  <c r="V5784" i="1"/>
  <c r="AB5783" i="1"/>
  <c r="Y5783" i="1" s="1"/>
  <c r="AA5783" i="1"/>
  <c r="V5783" i="1"/>
  <c r="AB5782" i="1"/>
  <c r="V5782" i="1"/>
  <c r="AB5781" i="1"/>
  <c r="Y5781" i="1" s="1"/>
  <c r="AA5781" i="1"/>
  <c r="V5781" i="1"/>
  <c r="AB5780" i="1"/>
  <c r="Y5780" i="1" s="1"/>
  <c r="AA5780" i="1"/>
  <c r="V5780" i="1"/>
  <c r="AB5779" i="1"/>
  <c r="Y5779" i="1" s="1"/>
  <c r="AA5779" i="1"/>
  <c r="V5779" i="1"/>
  <c r="AB5778" i="1"/>
  <c r="V5778" i="1"/>
  <c r="AB5777" i="1"/>
  <c r="Y5777" i="1" s="1"/>
  <c r="AA5777" i="1"/>
  <c r="V5777" i="1"/>
  <c r="AB5776" i="1"/>
  <c r="AA5776" i="1"/>
  <c r="V5776" i="1"/>
  <c r="AB5775" i="1"/>
  <c r="Y5775" i="1" s="1"/>
  <c r="AA5775" i="1"/>
  <c r="V5775" i="1"/>
  <c r="AB5774" i="1"/>
  <c r="V5774" i="1"/>
  <c r="AB5773" i="1"/>
  <c r="AA5773" i="1"/>
  <c r="V5773" i="1"/>
  <c r="AB5772" i="1"/>
  <c r="Y5772" i="1" s="1"/>
  <c r="AA5772" i="1"/>
  <c r="V5772" i="1"/>
  <c r="AB5771" i="1"/>
  <c r="AA5771" i="1"/>
  <c r="V5771" i="1"/>
  <c r="AB5770" i="1"/>
  <c r="V5770" i="1"/>
  <c r="AB5769" i="1"/>
  <c r="AA5769" i="1"/>
  <c r="V5769" i="1"/>
  <c r="AB5768" i="1"/>
  <c r="Y5768" i="1" s="1"/>
  <c r="AA5768" i="1"/>
  <c r="V5768" i="1"/>
  <c r="AB5767" i="1"/>
  <c r="Y5767" i="1" s="1"/>
  <c r="AA5767" i="1"/>
  <c r="V5767" i="1"/>
  <c r="AB5766" i="1"/>
  <c r="V5766" i="1"/>
  <c r="AB5765" i="1"/>
  <c r="Y5765" i="1" s="1"/>
  <c r="AA5765" i="1"/>
  <c r="V5765" i="1"/>
  <c r="AB5764" i="1"/>
  <c r="Y5764" i="1" s="1"/>
  <c r="AA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AA5760" i="1"/>
  <c r="V5760" i="1"/>
  <c r="AB5759" i="1"/>
  <c r="Y5759" i="1" s="1"/>
  <c r="AA5759" i="1"/>
  <c r="V5759" i="1"/>
  <c r="AB5758" i="1"/>
  <c r="V5758" i="1"/>
  <c r="AB5757" i="1"/>
  <c r="Y5757" i="1" s="1"/>
  <c r="AA5757" i="1"/>
  <c r="V5757" i="1"/>
  <c r="AB5756" i="1"/>
  <c r="Y5756" i="1" s="1"/>
  <c r="AA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Y5752" i="1" s="1"/>
  <c r="AA5752" i="1"/>
  <c r="V5752" i="1"/>
  <c r="AB5751" i="1"/>
  <c r="Y5751" i="1" s="1"/>
  <c r="AA5751" i="1"/>
  <c r="V5751" i="1"/>
  <c r="AB5750" i="1"/>
  <c r="V5750" i="1"/>
  <c r="AB5749" i="1"/>
  <c r="Y5749" i="1" s="1"/>
  <c r="AA5749" i="1"/>
  <c r="V5749" i="1"/>
  <c r="AB5748" i="1"/>
  <c r="Y5748" i="1" s="1"/>
  <c r="AA5748" i="1"/>
  <c r="V5748" i="1"/>
  <c r="AB5747" i="1"/>
  <c r="AA5747" i="1"/>
  <c r="V5747" i="1"/>
  <c r="AB5746" i="1"/>
  <c r="V5746" i="1"/>
  <c r="AB5745" i="1"/>
  <c r="Y5745" i="1" s="1"/>
  <c r="AA5745" i="1"/>
  <c r="V5745" i="1"/>
  <c r="AB5744" i="1"/>
  <c r="Y5744" i="1" s="1"/>
  <c r="AA5744" i="1"/>
  <c r="V5744" i="1"/>
  <c r="AB5743" i="1"/>
  <c r="AA5743" i="1"/>
  <c r="V5743" i="1"/>
  <c r="AB5742" i="1"/>
  <c r="V5742" i="1"/>
  <c r="AB5741" i="1"/>
  <c r="Y5741" i="1" s="1"/>
  <c r="AA5741" i="1"/>
  <c r="V5741" i="1"/>
  <c r="AB5740" i="1"/>
  <c r="AA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Y5736" i="1" s="1"/>
  <c r="AA5736" i="1"/>
  <c r="V5736" i="1"/>
  <c r="AB5735" i="1"/>
  <c r="AA5735" i="1"/>
  <c r="V5735" i="1"/>
  <c r="AB5734" i="1"/>
  <c r="V5734" i="1"/>
  <c r="AB5733" i="1"/>
  <c r="Y5733" i="1" s="1"/>
  <c r="AA5733" i="1"/>
  <c r="V5733" i="1"/>
  <c r="AB5732" i="1"/>
  <c r="AA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Y5728" i="1" s="1"/>
  <c r="AA5728" i="1"/>
  <c r="V5728" i="1"/>
  <c r="AB5727" i="1"/>
  <c r="AA5727" i="1"/>
  <c r="V5727" i="1"/>
  <c r="AB5726" i="1"/>
  <c r="Y5726" i="1" s="1"/>
  <c r="V5726" i="1"/>
  <c r="AB5725" i="1"/>
  <c r="Y5725" i="1" s="1"/>
  <c r="AA5725" i="1"/>
  <c r="V5725" i="1"/>
  <c r="AB5724" i="1"/>
  <c r="AA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Y5720" i="1" s="1"/>
  <c r="AA5720" i="1"/>
  <c r="V5720" i="1"/>
  <c r="AB5719" i="1"/>
  <c r="Y5719" i="1" s="1"/>
  <c r="AA5719" i="1"/>
  <c r="V5719" i="1"/>
  <c r="AB5718" i="1"/>
  <c r="V5718" i="1"/>
  <c r="AB5717" i="1"/>
  <c r="Y5717" i="1" s="1"/>
  <c r="AA5717" i="1"/>
  <c r="V5717" i="1"/>
  <c r="AB5716" i="1"/>
  <c r="Y5716" i="1" s="1"/>
  <c r="AA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Y5712" i="1" s="1"/>
  <c r="AA5712" i="1"/>
  <c r="V5712" i="1"/>
  <c r="AB5711" i="1"/>
  <c r="Y5711" i="1" s="1"/>
  <c r="AA5711" i="1"/>
  <c r="V5711" i="1"/>
  <c r="AB5710" i="1"/>
  <c r="V5710" i="1"/>
  <c r="AB5709" i="1"/>
  <c r="Y5709" i="1" s="1"/>
  <c r="AA5709" i="1"/>
  <c r="V5709" i="1"/>
  <c r="AB5708" i="1"/>
  <c r="Y5708" i="1" s="1"/>
  <c r="AA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Y5704" i="1" s="1"/>
  <c r="AA5704" i="1"/>
  <c r="V5704" i="1"/>
  <c r="AB5703" i="1"/>
  <c r="Y5703" i="1" s="1"/>
  <c r="AA5703" i="1"/>
  <c r="V5703" i="1"/>
  <c r="AB5702" i="1"/>
  <c r="V5702" i="1"/>
  <c r="AB5701" i="1"/>
  <c r="AA5701" i="1"/>
  <c r="V5701" i="1"/>
  <c r="AB5700" i="1"/>
  <c r="Y5700" i="1" s="1"/>
  <c r="AA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Y5696" i="1" s="1"/>
  <c r="AA5696" i="1"/>
  <c r="V5696" i="1"/>
  <c r="AB5695" i="1"/>
  <c r="Y5695" i="1" s="1"/>
  <c r="AA5695" i="1"/>
  <c r="V5695" i="1"/>
  <c r="AB5694" i="1"/>
  <c r="V5694" i="1"/>
  <c r="AB5693" i="1"/>
  <c r="AA5693" i="1"/>
  <c r="V5693" i="1"/>
  <c r="AB5692" i="1"/>
  <c r="Y5692" i="1" s="1"/>
  <c r="AA5692" i="1"/>
  <c r="V5692" i="1"/>
  <c r="AB5691" i="1"/>
  <c r="AA5691" i="1"/>
  <c r="V5691" i="1"/>
  <c r="AB5690" i="1"/>
  <c r="V5690" i="1"/>
  <c r="AB5689" i="1"/>
  <c r="Y5689" i="1" s="1"/>
  <c r="AA5689" i="1"/>
  <c r="V5689" i="1"/>
  <c r="AB5688" i="1"/>
  <c r="AA5688" i="1"/>
  <c r="V5688" i="1"/>
  <c r="AB5687" i="1"/>
  <c r="Y5687" i="1" s="1"/>
  <c r="AA5687" i="1"/>
  <c r="V5687" i="1"/>
  <c r="AB5686" i="1"/>
  <c r="V5686" i="1"/>
  <c r="AB5685" i="1"/>
  <c r="Y5685" i="1" s="1"/>
  <c r="AA5685" i="1"/>
  <c r="V5685" i="1"/>
  <c r="AB5684" i="1"/>
  <c r="Y5684" i="1" s="1"/>
  <c r="AA5684" i="1"/>
  <c r="V5684" i="1"/>
  <c r="AB5683" i="1"/>
  <c r="AA5683" i="1"/>
  <c r="V5683" i="1"/>
  <c r="AB5682" i="1"/>
  <c r="V5682" i="1"/>
  <c r="AB5681" i="1"/>
  <c r="Y5681" i="1" s="1"/>
  <c r="AA5681" i="1"/>
  <c r="V5681" i="1"/>
  <c r="AB5680" i="1"/>
  <c r="Y5680" i="1" s="1"/>
  <c r="AA5680" i="1"/>
  <c r="V5680" i="1"/>
  <c r="AB5679" i="1"/>
  <c r="Y5679" i="1" s="1"/>
  <c r="AA5679" i="1"/>
  <c r="V5679" i="1"/>
  <c r="AB5678" i="1"/>
  <c r="V5678" i="1"/>
  <c r="AB5677" i="1"/>
  <c r="AA5677" i="1"/>
  <c r="V5677" i="1"/>
  <c r="AB5676" i="1"/>
  <c r="Y5676" i="1" s="1"/>
  <c r="AA5676" i="1"/>
  <c r="V5676" i="1"/>
  <c r="AB5675" i="1"/>
  <c r="Y5675" i="1" s="1"/>
  <c r="AA5675" i="1"/>
  <c r="V5675" i="1"/>
  <c r="AB5674" i="1"/>
  <c r="V5674" i="1"/>
  <c r="AB5673" i="1"/>
  <c r="AA5673" i="1"/>
  <c r="V5673" i="1"/>
  <c r="AB5672" i="1"/>
  <c r="AA5672" i="1"/>
  <c r="V5672" i="1"/>
  <c r="AB5671" i="1"/>
  <c r="Y5671" i="1" s="1"/>
  <c r="AA5671" i="1"/>
  <c r="V5671" i="1"/>
  <c r="AB5670" i="1"/>
  <c r="V5670" i="1"/>
  <c r="AB5669" i="1"/>
  <c r="Y5669" i="1" s="1"/>
  <c r="AA5669" i="1"/>
  <c r="V5669" i="1"/>
  <c r="AB5668" i="1"/>
  <c r="AA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Y5664" i="1" s="1"/>
  <c r="AA5664" i="1"/>
  <c r="V5664" i="1"/>
  <c r="AB5663" i="1"/>
  <c r="Y5663" i="1" s="1"/>
  <c r="AA5663" i="1"/>
  <c r="V5663" i="1"/>
  <c r="AB5662" i="1"/>
  <c r="V5662" i="1"/>
  <c r="AB5661" i="1"/>
  <c r="AA5661" i="1"/>
  <c r="V5661" i="1"/>
  <c r="AB5660" i="1"/>
  <c r="Y5660" i="1" s="1"/>
  <c r="AA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Y5656" i="1" s="1"/>
  <c r="AA5656" i="1"/>
  <c r="V5656" i="1"/>
  <c r="AB5655" i="1"/>
  <c r="Y5655" i="1" s="1"/>
  <c r="AA5655" i="1"/>
  <c r="V5655" i="1"/>
  <c r="AB5654" i="1"/>
  <c r="V5654" i="1"/>
  <c r="AB5653" i="1"/>
  <c r="Y5653" i="1" s="1"/>
  <c r="AA5653" i="1"/>
  <c r="V5653" i="1"/>
  <c r="AB5652" i="1"/>
  <c r="Y5652" i="1" s="1"/>
  <c r="AA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Y5648" i="1" s="1"/>
  <c r="AA5648" i="1"/>
  <c r="V5648" i="1"/>
  <c r="AB5647" i="1"/>
  <c r="Y5647" i="1" s="1"/>
  <c r="AA5647" i="1"/>
  <c r="V5647" i="1"/>
  <c r="AB5646" i="1"/>
  <c r="V5646" i="1"/>
  <c r="AB5645" i="1"/>
  <c r="AA5645" i="1"/>
  <c r="V5645" i="1"/>
  <c r="AB5644" i="1"/>
  <c r="Y5644" i="1" s="1"/>
  <c r="AA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AA5640" i="1"/>
  <c r="V5640" i="1"/>
  <c r="AB5639" i="1"/>
  <c r="Y5639" i="1" s="1"/>
  <c r="AA5639" i="1"/>
  <c r="V5639" i="1"/>
  <c r="AB5638" i="1"/>
  <c r="V5638" i="1"/>
  <c r="AB5637" i="1"/>
  <c r="Y5637" i="1" s="1"/>
  <c r="AA5637" i="1"/>
  <c r="V5637" i="1"/>
  <c r="AB5636" i="1"/>
  <c r="Y5636" i="1" s="1"/>
  <c r="AA5636" i="1"/>
  <c r="V5636" i="1"/>
  <c r="AB5635" i="1"/>
  <c r="Y5635" i="1" s="1"/>
  <c r="AA5635" i="1"/>
  <c r="V5635" i="1"/>
  <c r="AB5634" i="1"/>
  <c r="Y5634" i="1" s="1"/>
  <c r="V5634" i="1"/>
  <c r="AB5633" i="1"/>
  <c r="AA5633" i="1"/>
  <c r="V5633" i="1"/>
  <c r="AB5632" i="1"/>
  <c r="Y5632" i="1" s="1"/>
  <c r="AA5632" i="1"/>
  <c r="V5632" i="1"/>
  <c r="AB5631" i="1"/>
  <c r="Y5631" i="1" s="1"/>
  <c r="AA5631" i="1"/>
  <c r="V5631" i="1"/>
  <c r="AB5630" i="1"/>
  <c r="V5630" i="1"/>
  <c r="AB5629" i="1"/>
  <c r="Y5629" i="1" s="1"/>
  <c r="AA5629" i="1"/>
  <c r="V5629" i="1"/>
  <c r="AB5628" i="1"/>
  <c r="AA5628" i="1"/>
  <c r="V5628" i="1"/>
  <c r="AB5627" i="1"/>
  <c r="Y5627" i="1" s="1"/>
  <c r="AA5627" i="1"/>
  <c r="V5627" i="1"/>
  <c r="AB5626" i="1"/>
  <c r="V5626" i="1"/>
  <c r="AB5625" i="1"/>
  <c r="AA5625" i="1"/>
  <c r="V5625" i="1"/>
  <c r="AB5624" i="1"/>
  <c r="Y5624" i="1" s="1"/>
  <c r="AA5624" i="1"/>
  <c r="V5624" i="1"/>
  <c r="AB5623" i="1"/>
  <c r="Y5623" i="1" s="1"/>
  <c r="AA5623" i="1"/>
  <c r="V5623" i="1"/>
  <c r="AB5622" i="1"/>
  <c r="V5622" i="1"/>
  <c r="AB5621" i="1"/>
  <c r="Y5621" i="1" s="1"/>
  <c r="AA5621" i="1"/>
  <c r="V5621" i="1"/>
  <c r="AB5620" i="1"/>
  <c r="AA5620" i="1"/>
  <c r="V5620" i="1"/>
  <c r="AB5619" i="1"/>
  <c r="Y5619" i="1" s="1"/>
  <c r="AA5619" i="1"/>
  <c r="V5619" i="1"/>
  <c r="AB5618" i="1"/>
  <c r="V5618" i="1"/>
  <c r="AB5617" i="1"/>
  <c r="AA5617" i="1"/>
  <c r="V5617" i="1"/>
  <c r="AB5616" i="1"/>
  <c r="Y5616" i="1" s="1"/>
  <c r="AA5616" i="1"/>
  <c r="V5616" i="1"/>
  <c r="AB5615" i="1"/>
  <c r="Y5615" i="1" s="1"/>
  <c r="AA5615" i="1"/>
  <c r="AB5614" i="1"/>
  <c r="AA5614" i="1"/>
  <c r="V5614" i="1"/>
  <c r="AB5613" i="1"/>
  <c r="Y5613" i="1" s="1"/>
  <c r="AA5613" i="1"/>
  <c r="V5613" i="1"/>
  <c r="AB5612" i="1"/>
  <c r="Y5612" i="1" s="1"/>
  <c r="AA5612" i="1"/>
  <c r="V5612" i="1"/>
  <c r="AB5611" i="1"/>
  <c r="Y5611" i="1" s="1"/>
  <c r="AA5611" i="1"/>
  <c r="V5611" i="1"/>
  <c r="AB5610" i="1"/>
  <c r="AA5610" i="1"/>
  <c r="AB5609" i="1"/>
  <c r="Y5609" i="1" s="1"/>
  <c r="AA5609" i="1"/>
  <c r="V5609" i="1"/>
  <c r="AB5608" i="1"/>
  <c r="Y5608" i="1" s="1"/>
  <c r="AA5608" i="1"/>
  <c r="V5608" i="1"/>
  <c r="AB5607" i="1"/>
  <c r="Y5607" i="1" s="1"/>
  <c r="AA5607" i="1"/>
  <c r="V5607" i="1"/>
  <c r="AB5606" i="1"/>
  <c r="V5606" i="1"/>
  <c r="AB5605" i="1"/>
  <c r="Y5605" i="1" s="1"/>
  <c r="AA5605" i="1"/>
  <c r="V5605" i="1"/>
  <c r="AB5604" i="1"/>
  <c r="AA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AA5599" i="1"/>
  <c r="V5599" i="1"/>
  <c r="AB5598" i="1"/>
  <c r="Y5598" i="1" s="1"/>
  <c r="AA5598" i="1"/>
  <c r="V5598" i="1"/>
  <c r="AB5597" i="1"/>
  <c r="Y5597" i="1" s="1"/>
  <c r="AA5597" i="1"/>
  <c r="V5597" i="1"/>
  <c r="AB5596" i="1"/>
  <c r="Y5596" i="1" s="1"/>
  <c r="V5596" i="1"/>
  <c r="AB5595" i="1"/>
  <c r="Y5595" i="1" s="1"/>
  <c r="AA5595" i="1"/>
  <c r="V5595" i="1"/>
  <c r="AB5594" i="1"/>
  <c r="Y5594" i="1" s="1"/>
  <c r="AA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AA5590" i="1"/>
  <c r="V5590" i="1"/>
  <c r="AB5589" i="1"/>
  <c r="Y5589" i="1" s="1"/>
  <c r="AA5589" i="1"/>
  <c r="V5589" i="1"/>
  <c r="AB5588" i="1"/>
  <c r="V5588" i="1"/>
  <c r="AB5587" i="1"/>
  <c r="AA5587" i="1"/>
  <c r="V5587" i="1"/>
  <c r="AB5586" i="1"/>
  <c r="Y5586" i="1" s="1"/>
  <c r="AA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Y5582" i="1" s="1"/>
  <c r="AA5582" i="1"/>
  <c r="V5582" i="1"/>
  <c r="AB5581" i="1"/>
  <c r="Y5581" i="1" s="1"/>
  <c r="AA5581" i="1"/>
  <c r="V5581" i="1"/>
  <c r="AB5580" i="1"/>
  <c r="V5580" i="1"/>
  <c r="AB5579" i="1"/>
  <c r="AA5579" i="1"/>
  <c r="V5579" i="1"/>
  <c r="AB5578" i="1"/>
  <c r="AA5578" i="1"/>
  <c r="V5578" i="1"/>
  <c r="AB5577" i="1"/>
  <c r="AA5577" i="1"/>
  <c r="V5577" i="1"/>
  <c r="AB5576" i="1"/>
  <c r="V5576" i="1"/>
  <c r="AB5575" i="1"/>
  <c r="Y5575" i="1" s="1"/>
  <c r="AA5575" i="1"/>
  <c r="V5575" i="1"/>
  <c r="AB5574" i="1"/>
  <c r="AA5574" i="1"/>
  <c r="V5574" i="1"/>
  <c r="AB5573" i="1"/>
  <c r="Y5573" i="1" s="1"/>
  <c r="AA5573" i="1"/>
  <c r="V5573" i="1"/>
  <c r="AB5572" i="1"/>
  <c r="V5572" i="1"/>
  <c r="AB5571" i="1"/>
  <c r="AA5571" i="1"/>
  <c r="V5571" i="1"/>
  <c r="AB5570" i="1"/>
  <c r="Y5570" i="1" s="1"/>
  <c r="AA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Y5566" i="1" s="1"/>
  <c r="AA5566" i="1"/>
  <c r="V5566" i="1"/>
  <c r="AB5565" i="1"/>
  <c r="Y5565" i="1" s="1"/>
  <c r="AA5565" i="1"/>
  <c r="V5565" i="1"/>
  <c r="AB5564" i="1"/>
  <c r="V5564" i="1"/>
  <c r="AB5563" i="1"/>
  <c r="Y5563" i="1" s="1"/>
  <c r="AA5563" i="1"/>
  <c r="V5563" i="1"/>
  <c r="AB5562" i="1"/>
  <c r="Y5562" i="1" s="1"/>
  <c r="AA5562" i="1"/>
  <c r="V5562" i="1"/>
  <c r="AB5561" i="1"/>
  <c r="Y5561" i="1" s="1"/>
  <c r="AA5561" i="1"/>
  <c r="V5561" i="1"/>
  <c r="AB5560" i="1"/>
  <c r="AB5559" i="1"/>
  <c r="AA5559" i="1"/>
  <c r="V5559" i="1"/>
  <c r="AB5558" i="1"/>
  <c r="Y5558" i="1" s="1"/>
  <c r="AA5558" i="1"/>
  <c r="V5558" i="1"/>
  <c r="AB5557" i="1"/>
  <c r="Y5557" i="1" s="1"/>
  <c r="AA5557" i="1"/>
  <c r="V5557" i="1"/>
  <c r="AB5556" i="1"/>
  <c r="V5556" i="1"/>
  <c r="AB5555" i="1"/>
  <c r="AA5555" i="1"/>
  <c r="V5555" i="1"/>
  <c r="AB5554" i="1"/>
  <c r="Y5554" i="1" s="1"/>
  <c r="AA5554" i="1"/>
  <c r="V5554" i="1"/>
  <c r="AB5553" i="1"/>
  <c r="Y5553" i="1" s="1"/>
  <c r="AA5553" i="1"/>
  <c r="V5553" i="1"/>
  <c r="AB5552" i="1"/>
  <c r="V5552" i="1"/>
  <c r="AB5551" i="1"/>
  <c r="AA5551" i="1"/>
  <c r="V5551" i="1"/>
  <c r="AB5550" i="1"/>
  <c r="AA5550" i="1"/>
  <c r="V5550" i="1"/>
  <c r="AB5549" i="1"/>
  <c r="Y5549" i="1" s="1"/>
  <c r="AA5549" i="1"/>
  <c r="V5549" i="1"/>
  <c r="AB5548" i="1"/>
  <c r="V5548" i="1"/>
  <c r="AB5547" i="1"/>
  <c r="Y5547" i="1" s="1"/>
  <c r="AA5547" i="1"/>
  <c r="V5547" i="1"/>
  <c r="AB5546" i="1"/>
  <c r="AA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Y5542" i="1" s="1"/>
  <c r="AA5542" i="1"/>
  <c r="V5542" i="1"/>
  <c r="AB5541" i="1"/>
  <c r="Y5541" i="1" s="1"/>
  <c r="AA5541" i="1"/>
  <c r="V5541" i="1"/>
  <c r="AB5540" i="1"/>
  <c r="V5540" i="1"/>
  <c r="AB5539" i="1"/>
  <c r="Y5539" i="1" s="1"/>
  <c r="AA5539" i="1"/>
  <c r="V5539" i="1"/>
  <c r="AB5538" i="1"/>
  <c r="AA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Y5534" i="1" s="1"/>
  <c r="AA5534" i="1"/>
  <c r="V5534" i="1"/>
  <c r="AB5533" i="1"/>
  <c r="Y5533" i="1" s="1"/>
  <c r="AA5533" i="1"/>
  <c r="V5533" i="1"/>
  <c r="AB5532" i="1"/>
  <c r="V5532" i="1"/>
  <c r="AB5531" i="1"/>
  <c r="AA5531" i="1"/>
  <c r="V5531" i="1"/>
  <c r="AB5530" i="1"/>
  <c r="AA5530" i="1"/>
  <c r="V5530" i="1"/>
  <c r="AB5529" i="1"/>
  <c r="Y5529" i="1" s="1"/>
  <c r="AA5529" i="1"/>
  <c r="V5529" i="1"/>
  <c r="AB5528" i="1"/>
  <c r="V5528" i="1"/>
  <c r="AB5527" i="1"/>
  <c r="AA5527" i="1"/>
  <c r="V5527" i="1"/>
  <c r="AB5526" i="1"/>
  <c r="Y5526" i="1" s="1"/>
  <c r="AA5526" i="1"/>
  <c r="V5526" i="1"/>
  <c r="AB5525" i="1"/>
  <c r="Y5525" i="1" s="1"/>
  <c r="AA5525" i="1"/>
  <c r="V5525" i="1"/>
  <c r="AB5524" i="1"/>
  <c r="V5524" i="1"/>
  <c r="AB5523" i="1"/>
  <c r="Y5523" i="1" s="1"/>
  <c r="AA5523" i="1"/>
  <c r="V5523" i="1"/>
  <c r="AB5522" i="1"/>
  <c r="AA5522" i="1"/>
  <c r="V5522" i="1"/>
  <c r="AB5521" i="1"/>
  <c r="Y5521" i="1" s="1"/>
  <c r="AA5521" i="1"/>
  <c r="V5521" i="1"/>
  <c r="AB5520" i="1"/>
  <c r="V5520" i="1"/>
  <c r="AB5519" i="1"/>
  <c r="AA5519" i="1"/>
  <c r="V5519" i="1"/>
  <c r="AB5518" i="1"/>
  <c r="Y5518" i="1" s="1"/>
  <c r="AA5518" i="1"/>
  <c r="V5518" i="1"/>
  <c r="AB5517" i="1"/>
  <c r="Y5517" i="1" s="1"/>
  <c r="AA5517" i="1"/>
  <c r="V5517" i="1"/>
  <c r="AB5516" i="1"/>
  <c r="V5516" i="1"/>
  <c r="AB5515" i="1"/>
  <c r="Y5515" i="1" s="1"/>
  <c r="AA5515" i="1"/>
  <c r="V5515" i="1"/>
  <c r="AB5514" i="1"/>
  <c r="AA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Y5510" i="1" s="1"/>
  <c r="AA5510" i="1"/>
  <c r="V5510" i="1"/>
  <c r="AB5509" i="1"/>
  <c r="Y5509" i="1" s="1"/>
  <c r="AA5509" i="1"/>
  <c r="V5509" i="1"/>
  <c r="AB5508" i="1"/>
  <c r="V5508" i="1"/>
  <c r="AB5507" i="1"/>
  <c r="Y5507" i="1" s="1"/>
  <c r="AA5507" i="1"/>
  <c r="V5507" i="1"/>
  <c r="AB5506" i="1"/>
  <c r="AA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A5502" i="1"/>
  <c r="AB5501" i="1"/>
  <c r="Y5501" i="1" s="1"/>
  <c r="AA5501" i="1"/>
  <c r="V5501" i="1"/>
  <c r="AB5500" i="1"/>
  <c r="V5500" i="1"/>
  <c r="AB5499" i="1"/>
  <c r="Y5499" i="1" s="1"/>
  <c r="AA5499" i="1"/>
  <c r="V5499" i="1"/>
  <c r="AB5498" i="1"/>
  <c r="Y5498" i="1" s="1"/>
  <c r="AA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Y5494" i="1" s="1"/>
  <c r="AA5494" i="1"/>
  <c r="V5494" i="1"/>
  <c r="AB5493" i="1"/>
  <c r="Y5493" i="1" s="1"/>
  <c r="AA5493" i="1"/>
  <c r="V5493" i="1"/>
  <c r="AB5492" i="1"/>
  <c r="V5492" i="1"/>
  <c r="AB5491" i="1"/>
  <c r="Y5491" i="1" s="1"/>
  <c r="AA5491" i="1"/>
  <c r="V5491" i="1"/>
  <c r="AB5490" i="1"/>
  <c r="Y5490" i="1" s="1"/>
  <c r="AA5490" i="1"/>
  <c r="V5490" i="1"/>
  <c r="AB5489" i="1"/>
  <c r="AA5489" i="1"/>
  <c r="V5489" i="1"/>
  <c r="AB5488" i="1"/>
  <c r="Y5488" i="1" s="1"/>
  <c r="V5488" i="1"/>
  <c r="AB5487" i="1"/>
  <c r="Y5487" i="1" s="1"/>
  <c r="AA5487" i="1"/>
  <c r="V5487" i="1"/>
  <c r="AB5486" i="1"/>
  <c r="Y5486" i="1" s="1"/>
  <c r="AA5486" i="1"/>
  <c r="V5486" i="1"/>
  <c r="AB5485" i="1"/>
  <c r="Y5485" i="1" s="1"/>
  <c r="AA5485" i="1"/>
  <c r="V5485" i="1"/>
  <c r="AB5484" i="1"/>
  <c r="V5484" i="1"/>
  <c r="AB5483" i="1"/>
  <c r="Y5483" i="1" s="1"/>
  <c r="AA5483" i="1"/>
  <c r="V5483" i="1"/>
  <c r="AB5482" i="1"/>
  <c r="Y5482" i="1" s="1"/>
  <c r="AA5482" i="1"/>
  <c r="V5482" i="1"/>
  <c r="AB5481" i="1"/>
  <c r="AA5481" i="1"/>
  <c r="V5481" i="1"/>
  <c r="AB5480" i="1"/>
  <c r="V5480" i="1"/>
  <c r="AB5479" i="1"/>
  <c r="Y5479" i="1" s="1"/>
  <c r="AA5479" i="1"/>
  <c r="V5479" i="1"/>
  <c r="AB5478" i="1"/>
  <c r="AA5478" i="1"/>
  <c r="V5478" i="1"/>
  <c r="AB5477" i="1"/>
  <c r="Y5477" i="1" s="1"/>
  <c r="AA5477" i="1"/>
  <c r="V5477" i="1"/>
  <c r="AB5476" i="1"/>
  <c r="V5476" i="1"/>
  <c r="AB5475" i="1"/>
  <c r="AA5475" i="1"/>
  <c r="V5475" i="1"/>
  <c r="AB5474" i="1"/>
  <c r="Y5474" i="1" s="1"/>
  <c r="AA5474" i="1"/>
  <c r="V5474" i="1"/>
  <c r="AB5473" i="1"/>
  <c r="Y5473" i="1" s="1"/>
  <c r="AA5473" i="1"/>
  <c r="V5473" i="1"/>
  <c r="AB5472" i="1"/>
  <c r="Y5472" i="1" s="1"/>
  <c r="V5472" i="1"/>
  <c r="AB5471" i="1"/>
  <c r="Y5471" i="1" s="1"/>
  <c r="AA5471" i="1"/>
  <c r="V5471" i="1"/>
  <c r="AB5470" i="1"/>
  <c r="AA5470" i="1"/>
  <c r="V5470" i="1"/>
  <c r="AB5469" i="1"/>
  <c r="Y5469" i="1" s="1"/>
  <c r="AA5469" i="1"/>
  <c r="V5469" i="1"/>
  <c r="AB5468" i="1"/>
  <c r="AB5467" i="1"/>
  <c r="Y5467" i="1" s="1"/>
  <c r="AA5467" i="1"/>
  <c r="V5467" i="1"/>
  <c r="AB5466" i="1"/>
  <c r="Y5466" i="1" s="1"/>
  <c r="AA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AA5462" i="1"/>
  <c r="V5462" i="1"/>
  <c r="AB5461" i="1"/>
  <c r="Y5461" i="1" s="1"/>
  <c r="AA5461" i="1"/>
  <c r="V5461" i="1"/>
  <c r="AB5460" i="1"/>
  <c r="Y5460" i="1" s="1"/>
  <c r="V5460" i="1"/>
  <c r="AB5459" i="1"/>
  <c r="AA5459" i="1"/>
  <c r="V5459" i="1"/>
  <c r="AB5458" i="1"/>
  <c r="Y5458" i="1" s="1"/>
  <c r="AA5458" i="1"/>
  <c r="V5458" i="1"/>
  <c r="AB5457" i="1"/>
  <c r="Y5457" i="1" s="1"/>
  <c r="AA5457" i="1"/>
  <c r="V5457" i="1"/>
  <c r="AB5456" i="1"/>
  <c r="V5456" i="1"/>
  <c r="AB5455" i="1"/>
  <c r="Y5455" i="1" s="1"/>
  <c r="AA5455" i="1"/>
  <c r="V5455" i="1"/>
  <c r="AB5454" i="1"/>
  <c r="Y5454" i="1" s="1"/>
  <c r="AA5454" i="1"/>
  <c r="V5454" i="1"/>
  <c r="AB5453" i="1"/>
  <c r="Y5453" i="1" s="1"/>
  <c r="AA5453" i="1"/>
  <c r="V5453" i="1"/>
  <c r="AB5452" i="1"/>
  <c r="V5452" i="1"/>
  <c r="AB5451" i="1"/>
  <c r="Y5451" i="1" s="1"/>
  <c r="AA5451" i="1"/>
  <c r="V5451" i="1"/>
  <c r="AB5450" i="1"/>
  <c r="AA5450" i="1"/>
  <c r="V5450" i="1"/>
  <c r="AB5449" i="1"/>
  <c r="Y5449" i="1" s="1"/>
  <c r="AA5449" i="1"/>
  <c r="AB5448" i="1"/>
  <c r="AB5447" i="1"/>
  <c r="Y5447" i="1" s="1"/>
  <c r="AA5447" i="1"/>
  <c r="AB5446" i="1"/>
  <c r="Y5446" i="1" s="1"/>
  <c r="AA5446" i="1"/>
  <c r="AB5445" i="1"/>
  <c r="Y5445" i="1" s="1"/>
  <c r="AA5445" i="1"/>
  <c r="AB5444" i="1"/>
  <c r="Y5444" i="1" s="1"/>
  <c r="AB5443" i="1"/>
  <c r="Y5443" i="1" s="1"/>
  <c r="AA5443" i="1"/>
  <c r="AB5442" i="1"/>
  <c r="Y5442" i="1" s="1"/>
  <c r="AA5442" i="1"/>
  <c r="AB5441" i="1"/>
  <c r="Y5441" i="1" s="1"/>
  <c r="AA5441" i="1"/>
  <c r="V5441" i="1"/>
  <c r="AB5440" i="1"/>
  <c r="AB5439" i="1"/>
  <c r="Y5439" i="1" s="1"/>
  <c r="AA5439" i="1"/>
  <c r="AB5438" i="1"/>
  <c r="Y5438" i="1" s="1"/>
  <c r="AA5438" i="1"/>
  <c r="AB5437" i="1"/>
  <c r="Y5437" i="1" s="1"/>
  <c r="AA5437" i="1"/>
  <c r="AB5436" i="1"/>
  <c r="AB5435" i="1"/>
  <c r="AA5435" i="1"/>
  <c r="AB5434" i="1"/>
  <c r="AA5434" i="1"/>
  <c r="AB5433" i="1"/>
  <c r="Y5433" i="1" s="1"/>
  <c r="AA5433" i="1"/>
  <c r="V5433" i="1"/>
  <c r="AB5432" i="1"/>
  <c r="V5432" i="1"/>
  <c r="AB5431" i="1"/>
  <c r="Y5431" i="1" s="1"/>
  <c r="AA5431" i="1"/>
  <c r="AB5430" i="1"/>
  <c r="AA5430" i="1"/>
  <c r="AB5429" i="1"/>
  <c r="Y5429" i="1" s="1"/>
  <c r="AA5429" i="1"/>
  <c r="AB5428" i="1"/>
  <c r="Y5428" i="1" s="1"/>
  <c r="AB5427" i="1"/>
  <c r="Y5427" i="1" s="1"/>
  <c r="AA5427" i="1"/>
  <c r="V5427" i="1"/>
  <c r="AB5426" i="1"/>
  <c r="Y5426" i="1" s="1"/>
  <c r="AA5426" i="1"/>
  <c r="V5426" i="1"/>
  <c r="AB5425" i="1"/>
  <c r="AA5425" i="1"/>
  <c r="V5425" i="1"/>
  <c r="AB5424" i="1"/>
  <c r="Y5424" i="1" s="1"/>
  <c r="V5424" i="1"/>
  <c r="AB5423" i="1"/>
  <c r="Y5423" i="1" s="1"/>
  <c r="AA5423" i="1"/>
  <c r="V5423" i="1"/>
  <c r="AB5422" i="1"/>
  <c r="AA5422" i="1"/>
  <c r="V5422" i="1"/>
  <c r="AB5421" i="1"/>
  <c r="Y5421" i="1" s="1"/>
  <c r="AA5421" i="1"/>
  <c r="V5421" i="1"/>
  <c r="AB5420" i="1"/>
  <c r="V5420" i="1"/>
  <c r="AB5419" i="1"/>
  <c r="AA5419" i="1"/>
  <c r="V5419" i="1"/>
  <c r="AB5418" i="1"/>
  <c r="Y5418" i="1" s="1"/>
  <c r="AA5418" i="1"/>
  <c r="V5418" i="1"/>
  <c r="AB5417" i="1"/>
  <c r="AA5417" i="1"/>
  <c r="V5417" i="1"/>
  <c r="AB5416" i="1"/>
  <c r="V5416" i="1"/>
  <c r="AB5415" i="1"/>
  <c r="Y5415" i="1" s="1"/>
  <c r="AA5415" i="1"/>
  <c r="V5415" i="1"/>
  <c r="AB5414" i="1"/>
  <c r="Y5414" i="1" s="1"/>
  <c r="AA5414" i="1"/>
  <c r="V5414" i="1"/>
  <c r="AB5413" i="1"/>
  <c r="Y5413" i="1" s="1"/>
  <c r="AA5413" i="1"/>
  <c r="V5413" i="1"/>
  <c r="AB5412" i="1"/>
  <c r="V5412" i="1"/>
  <c r="AB5411" i="1"/>
  <c r="V5411" i="1"/>
  <c r="AB5410" i="1"/>
  <c r="AA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Y5406" i="1" s="1"/>
  <c r="AA5406" i="1"/>
  <c r="V5406" i="1"/>
  <c r="AB5405" i="1"/>
  <c r="Y5405" i="1" s="1"/>
  <c r="AA5405" i="1"/>
  <c r="V5405" i="1"/>
  <c r="AB5404" i="1"/>
  <c r="AB5403" i="1"/>
  <c r="Y5403" i="1" s="1"/>
  <c r="AA5403" i="1"/>
  <c r="V5403" i="1"/>
  <c r="AB5402" i="1"/>
  <c r="AA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Y5398" i="1" s="1"/>
  <c r="AA5398" i="1"/>
  <c r="V5398" i="1"/>
  <c r="AB5397" i="1"/>
  <c r="Y5397" i="1" s="1"/>
  <c r="AA5397" i="1"/>
  <c r="V5397" i="1"/>
  <c r="AB5396" i="1"/>
  <c r="V5396" i="1"/>
  <c r="AB5395" i="1"/>
  <c r="Y5395" i="1" s="1"/>
  <c r="AA5395" i="1"/>
  <c r="V5395" i="1"/>
  <c r="AB5394" i="1"/>
  <c r="Y5394" i="1" s="1"/>
  <c r="AA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Y5390" i="1" s="1"/>
  <c r="AA5390" i="1"/>
  <c r="V5390" i="1"/>
  <c r="AB5389" i="1"/>
  <c r="Y5389" i="1" s="1"/>
  <c r="AA5389" i="1"/>
  <c r="V5389" i="1"/>
  <c r="AB5388" i="1"/>
  <c r="V5388" i="1"/>
  <c r="AB5387" i="1"/>
  <c r="AA5387" i="1"/>
  <c r="V5387" i="1"/>
  <c r="AB5386" i="1"/>
  <c r="AA5386" i="1"/>
  <c r="V5386" i="1"/>
  <c r="AB5385" i="1"/>
  <c r="Y5385" i="1" s="1"/>
  <c r="AA5385" i="1"/>
  <c r="V5385" i="1"/>
  <c r="AB5384" i="1"/>
  <c r="V5384" i="1"/>
  <c r="AB5383" i="1"/>
  <c r="AA5383" i="1"/>
  <c r="V5383" i="1"/>
  <c r="AB5382" i="1"/>
  <c r="AA5382" i="1"/>
  <c r="V5382" i="1"/>
  <c r="AB5381" i="1"/>
  <c r="Y5381" i="1" s="1"/>
  <c r="AA5381" i="1"/>
  <c r="V5381" i="1"/>
  <c r="AB5380" i="1"/>
  <c r="V5380" i="1"/>
  <c r="AB5379" i="1"/>
  <c r="Y5379" i="1" s="1"/>
  <c r="AA5379" i="1"/>
  <c r="V5379" i="1"/>
  <c r="AB5378" i="1"/>
  <c r="Y5378" i="1" s="1"/>
  <c r="AA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AA5374" i="1"/>
  <c r="V5374" i="1"/>
  <c r="AB5373" i="1"/>
  <c r="Y5373" i="1" s="1"/>
  <c r="AA5373" i="1"/>
  <c r="V5373" i="1"/>
  <c r="AB5372" i="1"/>
  <c r="Y5372" i="1" s="1"/>
  <c r="V5372" i="1"/>
  <c r="AB5371" i="1"/>
  <c r="Y5371" i="1" s="1"/>
  <c r="AA5371" i="1"/>
  <c r="V5371" i="1"/>
  <c r="AB5370" i="1"/>
  <c r="AA5370" i="1"/>
  <c r="V5370" i="1"/>
  <c r="AB5369" i="1"/>
  <c r="Y5369" i="1" s="1"/>
  <c r="AA5369" i="1"/>
  <c r="V5369" i="1"/>
  <c r="AB5368" i="1"/>
  <c r="Y5368" i="1" s="1"/>
  <c r="AB5367" i="1"/>
  <c r="AA5367" i="1"/>
  <c r="V5367" i="1"/>
  <c r="AB5366" i="1"/>
  <c r="Y5366" i="1" s="1"/>
  <c r="AA5366" i="1"/>
  <c r="V5366" i="1"/>
  <c r="AB5365" i="1"/>
  <c r="Y5365" i="1" s="1"/>
  <c r="AA5365" i="1"/>
  <c r="V5365" i="1"/>
  <c r="AB5364" i="1"/>
  <c r="V5364" i="1"/>
  <c r="AB5363" i="1"/>
  <c r="Y5363" i="1" s="1"/>
  <c r="AA5363" i="1"/>
  <c r="V5363" i="1"/>
  <c r="AB5362" i="1"/>
  <c r="Y5362" i="1" s="1"/>
  <c r="AA5362" i="1"/>
  <c r="V5362" i="1"/>
  <c r="AB5361" i="1"/>
  <c r="Y5361" i="1" s="1"/>
  <c r="AA5361" i="1"/>
  <c r="V5361" i="1"/>
  <c r="AB5360" i="1"/>
  <c r="V5360" i="1"/>
  <c r="AB5359" i="1"/>
  <c r="AA5359" i="1"/>
  <c r="V5359" i="1"/>
  <c r="AB5358" i="1"/>
  <c r="AA5358" i="1"/>
  <c r="V5358" i="1"/>
  <c r="AB5357" i="1"/>
  <c r="Y5357" i="1" s="1"/>
  <c r="AA5357" i="1"/>
  <c r="V5357" i="1"/>
  <c r="AB5356" i="1"/>
  <c r="Y5356" i="1" s="1"/>
  <c r="V5356" i="1"/>
  <c r="AB5355" i="1"/>
  <c r="Y5355" i="1" s="1"/>
  <c r="AA5355" i="1"/>
  <c r="V5355" i="1"/>
  <c r="AB5354" i="1"/>
  <c r="AA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Y5350" i="1" s="1"/>
  <c r="AA5350" i="1"/>
  <c r="V5350" i="1"/>
  <c r="AB5349" i="1"/>
  <c r="AA5349" i="1"/>
  <c r="V5349" i="1"/>
  <c r="AB5348" i="1"/>
  <c r="V5348" i="1"/>
  <c r="AB5347" i="1"/>
  <c r="Y5347" i="1" s="1"/>
  <c r="AA5347" i="1"/>
  <c r="V5347" i="1"/>
  <c r="AB5346" i="1"/>
  <c r="Y5346" i="1" s="1"/>
  <c r="AA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Y5342" i="1" s="1"/>
  <c r="AA5342" i="1"/>
  <c r="AB5341" i="1"/>
  <c r="Y5341" i="1" s="1"/>
  <c r="AA5341" i="1"/>
  <c r="V5341" i="1"/>
  <c r="AB5340" i="1"/>
  <c r="AA5340" i="1"/>
  <c r="V5340" i="1"/>
  <c r="AB5339" i="1"/>
  <c r="Y5339" i="1" s="1"/>
  <c r="AA5339" i="1"/>
  <c r="V5339" i="1"/>
  <c r="AB5338" i="1"/>
  <c r="Y5338" i="1" s="1"/>
  <c r="AA5338" i="1"/>
  <c r="V5338" i="1"/>
  <c r="AB5337" i="1"/>
  <c r="Y5337" i="1" s="1"/>
  <c r="AA5337" i="1"/>
  <c r="V5337" i="1"/>
  <c r="AB5336" i="1"/>
  <c r="AA5336" i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AA5332" i="1"/>
  <c r="V5332" i="1"/>
  <c r="AB5331" i="1"/>
  <c r="Y5331" i="1" s="1"/>
  <c r="AA5331" i="1"/>
  <c r="V5331" i="1"/>
  <c r="AB5330" i="1"/>
  <c r="Y5330" i="1" s="1"/>
  <c r="AA5330" i="1"/>
  <c r="V5330" i="1"/>
  <c r="AB5329" i="1"/>
  <c r="Y5329" i="1" s="1"/>
  <c r="AA5329" i="1"/>
  <c r="V5329" i="1"/>
  <c r="AB5328" i="1"/>
  <c r="AA5328" i="1"/>
  <c r="AB5327" i="1"/>
  <c r="Y5327" i="1" s="1"/>
  <c r="AA5327" i="1"/>
  <c r="V5327" i="1"/>
  <c r="AB5326" i="1"/>
  <c r="Y5326" i="1" s="1"/>
  <c r="AA5326" i="1"/>
  <c r="V5326" i="1"/>
  <c r="AB5325" i="1"/>
  <c r="Y5325" i="1" s="1"/>
  <c r="AA5325" i="1"/>
  <c r="V5325" i="1"/>
  <c r="AB5324" i="1"/>
  <c r="V5324" i="1"/>
  <c r="AB5323" i="1"/>
  <c r="Y5323" i="1" s="1"/>
  <c r="AA5323" i="1"/>
  <c r="V5323" i="1"/>
  <c r="AB5322" i="1"/>
  <c r="Y5322" i="1" s="1"/>
  <c r="AA5322" i="1"/>
  <c r="V5322" i="1"/>
  <c r="AB5321" i="1"/>
  <c r="AA5321" i="1"/>
  <c r="V5321" i="1"/>
  <c r="AB5320" i="1"/>
  <c r="V5320" i="1"/>
  <c r="AB5319" i="1"/>
  <c r="Y5319" i="1" s="1"/>
  <c r="AA5319" i="1"/>
  <c r="V5319" i="1"/>
  <c r="AB5318" i="1"/>
  <c r="AA5318" i="1"/>
  <c r="V5318" i="1"/>
  <c r="AB5317" i="1"/>
  <c r="AA5317" i="1"/>
  <c r="V5317" i="1"/>
  <c r="AB5316" i="1"/>
  <c r="Y5316" i="1" s="1"/>
  <c r="V5316" i="1"/>
  <c r="AB5315" i="1"/>
  <c r="Y5315" i="1" s="1"/>
  <c r="AA5315" i="1"/>
  <c r="V5315" i="1"/>
  <c r="AB5314" i="1"/>
  <c r="AA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Y5310" i="1" s="1"/>
  <c r="AA5310" i="1"/>
  <c r="V5310" i="1"/>
  <c r="AB5309" i="1"/>
  <c r="Y5309" i="1" s="1"/>
  <c r="AA5309" i="1"/>
  <c r="AB5308" i="1"/>
  <c r="V5308" i="1"/>
  <c r="AB5307" i="1"/>
  <c r="AA5307" i="1"/>
  <c r="V5307" i="1"/>
  <c r="AB5306" i="1"/>
  <c r="Y5306" i="1" s="1"/>
  <c r="AA5306" i="1"/>
  <c r="V5306" i="1"/>
  <c r="AB5305" i="1"/>
  <c r="Y5305" i="1" s="1"/>
  <c r="AA5305" i="1"/>
  <c r="AB5304" i="1"/>
  <c r="AB5303" i="1"/>
  <c r="Y5303" i="1" s="1"/>
  <c r="AA5303" i="1"/>
  <c r="V5303" i="1"/>
  <c r="AB5302" i="1"/>
  <c r="Y5302" i="1" s="1"/>
  <c r="AA5302" i="1"/>
  <c r="V5302" i="1"/>
  <c r="AB5301" i="1"/>
  <c r="Y5301" i="1" s="1"/>
  <c r="AA5301" i="1"/>
  <c r="V5301" i="1"/>
  <c r="AB5300" i="1"/>
  <c r="V5300" i="1"/>
  <c r="AB5299" i="1"/>
  <c r="AA5299" i="1"/>
  <c r="V5299" i="1"/>
  <c r="AB5298" i="1"/>
  <c r="Y5298" i="1" s="1"/>
  <c r="AA5298" i="1"/>
  <c r="V5298" i="1"/>
  <c r="AB5297" i="1"/>
  <c r="AA5297" i="1"/>
  <c r="V5297" i="1"/>
  <c r="AB5296" i="1"/>
  <c r="Y5296" i="1" s="1"/>
  <c r="V5296" i="1"/>
  <c r="AB5295" i="1"/>
  <c r="Y5295" i="1" s="1"/>
  <c r="AA5295" i="1"/>
  <c r="V5295" i="1"/>
  <c r="AB5294" i="1"/>
  <c r="AA5294" i="1"/>
  <c r="V5294" i="1"/>
  <c r="AB5293" i="1"/>
  <c r="Y5293" i="1" s="1"/>
  <c r="AA5293" i="1"/>
  <c r="V5293" i="1"/>
  <c r="AB5292" i="1"/>
  <c r="Y5292" i="1" s="1"/>
  <c r="V5292" i="1"/>
  <c r="AB5291" i="1"/>
  <c r="Y5291" i="1" s="1"/>
  <c r="AA5291" i="1"/>
  <c r="V5291" i="1"/>
  <c r="AB5290" i="1"/>
  <c r="Y5290" i="1" s="1"/>
  <c r="AA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AA5286" i="1"/>
  <c r="V5286" i="1"/>
  <c r="AB5285" i="1"/>
  <c r="AA5285" i="1"/>
  <c r="V5285" i="1"/>
  <c r="AB5284" i="1"/>
  <c r="Y5284" i="1" s="1"/>
  <c r="V5284" i="1"/>
  <c r="AB5283" i="1"/>
  <c r="Y5283" i="1" s="1"/>
  <c r="AA5283" i="1"/>
  <c r="V5283" i="1"/>
  <c r="AB5282" i="1"/>
  <c r="Y5282" i="1" s="1"/>
  <c r="AA5282" i="1"/>
  <c r="V5282" i="1"/>
  <c r="AB5281" i="1"/>
  <c r="Y5281" i="1" s="1"/>
  <c r="AA5281" i="1"/>
  <c r="V5281" i="1"/>
  <c r="AB5280" i="1"/>
  <c r="Y5280" i="1" s="1"/>
  <c r="V5280" i="1"/>
  <c r="AB5279" i="1"/>
  <c r="Y5279" i="1" s="1"/>
  <c r="AA5279" i="1"/>
  <c r="V5279" i="1"/>
  <c r="AB5278" i="1"/>
  <c r="AA5278" i="1"/>
  <c r="V5278" i="1"/>
  <c r="AB5277" i="1"/>
  <c r="Y5277" i="1" s="1"/>
  <c r="AA5277" i="1"/>
  <c r="V5277" i="1"/>
  <c r="AB5276" i="1"/>
  <c r="V5276" i="1"/>
  <c r="AB5275" i="1"/>
  <c r="Y5275" i="1" s="1"/>
  <c r="AA5275" i="1"/>
  <c r="V5275" i="1"/>
  <c r="AB5274" i="1"/>
  <c r="Y5274" i="1" s="1"/>
  <c r="AA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Y5270" i="1" s="1"/>
  <c r="AA5270" i="1"/>
  <c r="AB5269" i="1"/>
  <c r="AA5269" i="1"/>
  <c r="V5269" i="1"/>
  <c r="AB5268" i="1"/>
  <c r="Y5268" i="1" s="1"/>
  <c r="V5268" i="1"/>
  <c r="AB5267" i="1"/>
  <c r="Y5267" i="1" s="1"/>
  <c r="AA5267" i="1"/>
  <c r="V5267" i="1"/>
  <c r="AB5266" i="1"/>
  <c r="Y5266" i="1" s="1"/>
  <c r="AA5266" i="1"/>
  <c r="V5266" i="1"/>
  <c r="AB5265" i="1"/>
  <c r="Y5265" i="1" s="1"/>
  <c r="AA5265" i="1"/>
  <c r="V5265" i="1"/>
  <c r="AB5264" i="1"/>
  <c r="V5264" i="1"/>
  <c r="AB5263" i="1"/>
  <c r="Y5263" i="1" s="1"/>
  <c r="AA5263" i="1"/>
  <c r="V5263" i="1"/>
  <c r="AB5262" i="1"/>
  <c r="Y5262" i="1" s="1"/>
  <c r="AA5262" i="1"/>
  <c r="V5262" i="1"/>
  <c r="AB5261" i="1"/>
  <c r="Y5261" i="1" s="1"/>
  <c r="AA5261" i="1"/>
  <c r="V5261" i="1"/>
  <c r="AB5260" i="1"/>
  <c r="V5260" i="1"/>
  <c r="AB5259" i="1"/>
  <c r="Y5259" i="1" s="1"/>
  <c r="AA5259" i="1"/>
  <c r="V5259" i="1"/>
  <c r="AB5258" i="1"/>
  <c r="AA5258" i="1"/>
  <c r="V5258" i="1"/>
  <c r="AB5257" i="1"/>
  <c r="Y5257" i="1" s="1"/>
  <c r="AA5257" i="1"/>
  <c r="V5257" i="1"/>
  <c r="AB5256" i="1"/>
  <c r="H179" i="2" s="1"/>
  <c r="J179" i="2" s="1"/>
  <c r="L179" i="2" s="1"/>
  <c r="V5256" i="1"/>
  <c r="AB5255" i="1"/>
  <c r="Y5255" i="1" s="1"/>
  <c r="AA5255" i="1"/>
  <c r="V5255" i="1"/>
  <c r="AB5254" i="1"/>
  <c r="AA5254" i="1"/>
  <c r="AB5253" i="1"/>
  <c r="AA5253" i="1"/>
  <c r="V5253" i="1"/>
  <c r="AB5252" i="1"/>
  <c r="Y5252" i="1" s="1"/>
  <c r="V5252" i="1"/>
  <c r="AB5251" i="1"/>
  <c r="Y5251" i="1" s="1"/>
  <c r="AA5251" i="1"/>
  <c r="V5251" i="1"/>
  <c r="AB5250" i="1"/>
  <c r="Y5250" i="1" s="1"/>
  <c r="AA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AA5244" i="1"/>
  <c r="V5244" i="1"/>
  <c r="AB5243" i="1"/>
  <c r="Y5243" i="1" s="1"/>
  <c r="AA5243" i="1"/>
  <c r="V5243" i="1"/>
  <c r="AB5242" i="1"/>
  <c r="AA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Y5238" i="1" s="1"/>
  <c r="AA5238" i="1"/>
  <c r="V5238" i="1"/>
  <c r="AB5237" i="1"/>
  <c r="Y5237" i="1" s="1"/>
  <c r="AA5237" i="1"/>
  <c r="V5237" i="1"/>
  <c r="AB5236" i="1"/>
  <c r="Y5236" i="1" s="1"/>
  <c r="AA5236" i="1"/>
  <c r="V5236" i="1"/>
  <c r="AB5235" i="1"/>
  <c r="AA5235" i="1"/>
  <c r="V5235" i="1"/>
  <c r="AB5234" i="1"/>
  <c r="AA5234" i="1"/>
  <c r="V5234" i="1"/>
  <c r="AB5233" i="1"/>
  <c r="Y5233" i="1" s="1"/>
  <c r="AA5233" i="1"/>
  <c r="V5233" i="1"/>
  <c r="AB5232" i="1"/>
  <c r="Y5232" i="1" s="1"/>
  <c r="AA5232" i="1"/>
  <c r="V5232" i="1"/>
  <c r="AB5231" i="1"/>
  <c r="Y5231" i="1" s="1"/>
  <c r="AA5231" i="1"/>
  <c r="V5231" i="1"/>
  <c r="AB5230" i="1"/>
  <c r="AA5230" i="1"/>
  <c r="V5230" i="1"/>
  <c r="AB5229" i="1"/>
  <c r="Y5229" i="1" s="1"/>
  <c r="AA5229" i="1"/>
  <c r="V5229" i="1"/>
  <c r="AB5228" i="1"/>
  <c r="AA5228" i="1"/>
  <c r="V5228" i="1"/>
  <c r="AB5227" i="1"/>
  <c r="Y5227" i="1" s="1"/>
  <c r="AA5227" i="1"/>
  <c r="V5227" i="1"/>
  <c r="AB5226" i="1"/>
  <c r="AA5226" i="1"/>
  <c r="V5226" i="1"/>
  <c r="AB5225" i="1"/>
  <c r="Y5225" i="1" s="1"/>
  <c r="AA5225" i="1"/>
  <c r="V5225" i="1"/>
  <c r="AB5224" i="1"/>
  <c r="Y5224" i="1" s="1"/>
  <c r="AA5224" i="1"/>
  <c r="V5224" i="1"/>
  <c r="AB5223" i="1"/>
  <c r="AA5223" i="1"/>
  <c r="V5223" i="1"/>
  <c r="AB5222" i="1"/>
  <c r="Y5222" i="1" s="1"/>
  <c r="AA5222" i="1"/>
  <c r="V5222" i="1"/>
  <c r="AB5221" i="1"/>
  <c r="Y5221" i="1" s="1"/>
  <c r="AA5221" i="1"/>
  <c r="V5221" i="1"/>
  <c r="AB5220" i="1"/>
  <c r="Y5220" i="1" s="1"/>
  <c r="AA5220" i="1"/>
  <c r="V5220" i="1"/>
  <c r="AB5219" i="1"/>
  <c r="Y5219" i="1" s="1"/>
  <c r="AA5219" i="1"/>
  <c r="V5219" i="1"/>
  <c r="AB5218" i="1"/>
  <c r="AA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AA5214" i="1"/>
  <c r="V5214" i="1"/>
  <c r="AB5213" i="1"/>
  <c r="Y5213" i="1" s="1"/>
  <c r="AA5213" i="1"/>
  <c r="V5213" i="1"/>
  <c r="AB5212" i="1"/>
  <c r="AA5212" i="1"/>
  <c r="V5212" i="1"/>
  <c r="AB5211" i="1"/>
  <c r="AA5211" i="1"/>
  <c r="V5211" i="1"/>
  <c r="AB5210" i="1"/>
  <c r="AA5210" i="1"/>
  <c r="V5210" i="1"/>
  <c r="AB5209" i="1"/>
  <c r="Y5209" i="1" s="1"/>
  <c r="AA5209" i="1"/>
  <c r="V5209" i="1"/>
  <c r="AB5208" i="1"/>
  <c r="Y5208" i="1" s="1"/>
  <c r="AA5208" i="1"/>
  <c r="V5208" i="1"/>
  <c r="AB5207" i="1"/>
  <c r="Y5207" i="1" s="1"/>
  <c r="AA5207" i="1"/>
  <c r="AB5206" i="1"/>
  <c r="Y5206" i="1" s="1"/>
  <c r="AA5206" i="1"/>
  <c r="V5206" i="1"/>
  <c r="AB5205" i="1"/>
  <c r="Y5205" i="1" s="1"/>
  <c r="AA5205" i="1"/>
  <c r="V5205" i="1"/>
  <c r="AB5204" i="1"/>
  <c r="Y5204" i="1" s="1"/>
  <c r="V5204" i="1"/>
  <c r="AB5203" i="1"/>
  <c r="Y5203" i="1" s="1"/>
  <c r="AA5203" i="1"/>
  <c r="V5203" i="1"/>
  <c r="AB5202" i="1"/>
  <c r="Y5202" i="1" s="1"/>
  <c r="AA5202" i="1"/>
  <c r="AB5201" i="1"/>
  <c r="Y5201" i="1" s="1"/>
  <c r="AA5201" i="1"/>
  <c r="V5201" i="1"/>
  <c r="AB5200" i="1"/>
  <c r="Y5200" i="1" s="1"/>
  <c r="AA5200" i="1"/>
  <c r="V5200" i="1"/>
  <c r="AB5199" i="1"/>
  <c r="Y5199" i="1" s="1"/>
  <c r="V5199" i="1"/>
  <c r="AB5198" i="1"/>
  <c r="Y5198" i="1" s="1"/>
  <c r="AA5198" i="1"/>
  <c r="V5198" i="1"/>
  <c r="AB5197" i="1"/>
  <c r="AA5197" i="1"/>
  <c r="V5197" i="1"/>
  <c r="AB5196" i="1"/>
  <c r="Y5196" i="1" s="1"/>
  <c r="AA5196" i="1"/>
  <c r="V5196" i="1"/>
  <c r="AB5195" i="1"/>
  <c r="V5195" i="1"/>
  <c r="AB5194" i="1"/>
  <c r="Y5194" i="1" s="1"/>
  <c r="AA5194" i="1"/>
  <c r="V5194" i="1"/>
  <c r="AB5193" i="1"/>
  <c r="Y5193" i="1" s="1"/>
  <c r="AA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AA5188" i="1"/>
  <c r="V5188" i="1"/>
  <c r="AB5187" i="1"/>
  <c r="Y5187" i="1" s="1"/>
  <c r="AA5187" i="1"/>
  <c r="V5187" i="1"/>
  <c r="AB5186" i="1"/>
  <c r="AA5186" i="1"/>
  <c r="V5186" i="1"/>
  <c r="AB5185" i="1"/>
  <c r="Y5185" i="1" s="1"/>
  <c r="AA5185" i="1"/>
  <c r="V5185" i="1"/>
  <c r="AB5184" i="1"/>
  <c r="V5184" i="1"/>
  <c r="AB5183" i="1"/>
  <c r="Y5183" i="1" s="1"/>
  <c r="AA5183" i="1"/>
  <c r="V5183" i="1"/>
  <c r="AB5182" i="1"/>
  <c r="Y5182" i="1" s="1"/>
  <c r="AA5182" i="1"/>
  <c r="V5182" i="1"/>
  <c r="AB5181" i="1"/>
  <c r="Y5181" i="1" s="1"/>
  <c r="AA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AA5177" i="1"/>
  <c r="V5177" i="1"/>
  <c r="AB5176" i="1"/>
  <c r="AA5176" i="1"/>
  <c r="V5176" i="1"/>
  <c r="AB5175" i="1"/>
  <c r="Y5175" i="1" s="1"/>
  <c r="V5175" i="1"/>
  <c r="AB5174" i="1"/>
  <c r="Y5174" i="1" s="1"/>
  <c r="AA5174" i="1"/>
  <c r="V5174" i="1"/>
  <c r="AB5173" i="1"/>
  <c r="Y5173" i="1" s="1"/>
  <c r="AA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AA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Y5163" i="1" s="1"/>
  <c r="AA5163" i="1"/>
  <c r="V5163" i="1"/>
  <c r="AB5162" i="1"/>
  <c r="Y5162" i="1" s="1"/>
  <c r="AA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AA5155" i="1"/>
  <c r="V5155" i="1"/>
  <c r="AB5154" i="1"/>
  <c r="Y5154" i="1" s="1"/>
  <c r="AA5154" i="1"/>
  <c r="V5154" i="1"/>
  <c r="AB5153" i="1"/>
  <c r="V5153" i="1"/>
  <c r="AB5152" i="1"/>
  <c r="Y5152" i="1" s="1"/>
  <c r="AA5152" i="1"/>
  <c r="AB5151" i="1"/>
  <c r="AA5151" i="1"/>
  <c r="V5151" i="1"/>
  <c r="AB5150" i="1"/>
  <c r="Y5150" i="1" s="1"/>
  <c r="AA5150" i="1"/>
  <c r="AB5149" i="1"/>
  <c r="AA5149" i="1"/>
  <c r="V5149" i="1"/>
  <c r="AB5148" i="1"/>
  <c r="AA5148" i="1"/>
  <c r="V5148" i="1"/>
  <c r="AB5147" i="1"/>
  <c r="Y5147" i="1" s="1"/>
  <c r="AA5147" i="1"/>
  <c r="V5147" i="1"/>
  <c r="AB5146" i="1"/>
  <c r="Y5146" i="1" s="1"/>
  <c r="AA5146" i="1"/>
  <c r="AB5145" i="1"/>
  <c r="V5145" i="1"/>
  <c r="AB5144" i="1"/>
  <c r="Y5144" i="1" s="1"/>
  <c r="AA5144" i="1"/>
  <c r="AB5143" i="1"/>
  <c r="Y5143" i="1" s="1"/>
  <c r="AA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Y5139" i="1" s="1"/>
  <c r="AA5139" i="1"/>
  <c r="AB5138" i="1"/>
  <c r="Y5138" i="1" s="1"/>
  <c r="AA5138" i="1"/>
  <c r="AB5137" i="1"/>
  <c r="Y5137" i="1" s="1"/>
  <c r="AB5136" i="1"/>
  <c r="Y5136" i="1" s="1"/>
  <c r="AA5136" i="1"/>
  <c r="AB5135" i="1"/>
  <c r="AA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Y5131" i="1" s="1"/>
  <c r="AA5131" i="1"/>
  <c r="V5131" i="1"/>
  <c r="AB5130" i="1"/>
  <c r="Y5130" i="1" s="1"/>
  <c r="AA5130" i="1"/>
  <c r="AB5129" i="1"/>
  <c r="AB5128" i="1"/>
  <c r="Y5128" i="1" s="1"/>
  <c r="AA5128" i="1"/>
  <c r="AB5127" i="1"/>
  <c r="Y5127" i="1" s="1"/>
  <c r="AA5127" i="1"/>
  <c r="V5127" i="1"/>
  <c r="AB5126" i="1"/>
  <c r="AA5126" i="1"/>
  <c r="V5126" i="1"/>
  <c r="AB5125" i="1"/>
  <c r="AA5125" i="1"/>
  <c r="V5125" i="1"/>
  <c r="AB5124" i="1"/>
  <c r="Y5124" i="1" s="1"/>
  <c r="AA5124" i="1"/>
  <c r="V5124" i="1"/>
  <c r="AB5123" i="1"/>
  <c r="Y5123" i="1" s="1"/>
  <c r="AA5123" i="1"/>
  <c r="V5123" i="1"/>
  <c r="AB5122" i="1"/>
  <c r="Y5122" i="1" s="1"/>
  <c r="AA5122" i="1"/>
  <c r="V5122" i="1"/>
  <c r="AB5121" i="1"/>
  <c r="Y5121" i="1" s="1"/>
  <c r="AA5121" i="1"/>
  <c r="AB5120" i="1"/>
  <c r="Y5120" i="1" s="1"/>
  <c r="AA5120" i="1"/>
  <c r="AB5119" i="1"/>
  <c r="AA5119" i="1"/>
  <c r="AB5118" i="1"/>
  <c r="Y5118" i="1" s="1"/>
  <c r="AA5118" i="1"/>
  <c r="AB5117" i="1"/>
  <c r="AA5117" i="1"/>
  <c r="AB5116" i="1"/>
  <c r="Y5116" i="1" s="1"/>
  <c r="AA5116" i="1"/>
  <c r="V5116" i="1"/>
  <c r="AB5115" i="1"/>
  <c r="AA5115" i="1"/>
  <c r="V5115" i="1"/>
  <c r="AB5114" i="1"/>
  <c r="Y5114" i="1" s="1"/>
  <c r="AA5114" i="1"/>
  <c r="V5114" i="1"/>
  <c r="AB5113" i="1"/>
  <c r="V5113" i="1"/>
  <c r="AB5112" i="1"/>
  <c r="Y5112" i="1" s="1"/>
  <c r="AA5112" i="1"/>
  <c r="V5112" i="1"/>
  <c r="AB5111" i="1"/>
  <c r="Y5111" i="1" s="1"/>
  <c r="AA5111" i="1"/>
  <c r="V5111" i="1"/>
  <c r="AB5110" i="1"/>
  <c r="Y5110" i="1" s="1"/>
  <c r="AA5110" i="1"/>
  <c r="V5110" i="1"/>
  <c r="AB5109" i="1"/>
  <c r="Y5109" i="1" s="1"/>
  <c r="AA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Y5105" i="1" s="1"/>
  <c r="AA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Y5101" i="1" s="1"/>
  <c r="AA5101" i="1"/>
  <c r="V5101" i="1"/>
  <c r="AB5100" i="1"/>
  <c r="Y5100" i="1" s="1"/>
  <c r="AA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Y5096" i="1" s="1"/>
  <c r="AA5096" i="1"/>
  <c r="V5096" i="1"/>
  <c r="AB5095" i="1"/>
  <c r="Y5095" i="1" s="1"/>
  <c r="AA5095" i="1"/>
  <c r="V5095" i="1"/>
  <c r="AB5094" i="1"/>
  <c r="V5094" i="1"/>
  <c r="AB5093" i="1"/>
  <c r="Y5093" i="1" s="1"/>
  <c r="AA5093" i="1"/>
  <c r="V5093" i="1"/>
  <c r="AB5092" i="1"/>
  <c r="Y5092" i="1" s="1"/>
  <c r="AA5092" i="1"/>
  <c r="V5092" i="1"/>
  <c r="AB5091" i="1"/>
  <c r="AA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AA5087" i="1"/>
  <c r="V5087" i="1"/>
  <c r="AB5086" i="1"/>
  <c r="Y5086" i="1" s="1"/>
  <c r="AA5086" i="1"/>
  <c r="V5086" i="1"/>
  <c r="AB5085" i="1"/>
  <c r="V5085" i="1"/>
  <c r="AB5084" i="1"/>
  <c r="AA5084" i="1"/>
  <c r="AB5083" i="1"/>
  <c r="Y5083" i="1" s="1"/>
  <c r="AA5083" i="1"/>
  <c r="V5083" i="1"/>
  <c r="AB5082" i="1"/>
  <c r="AA5082" i="1"/>
  <c r="V5082" i="1"/>
  <c r="AB5081" i="1"/>
  <c r="Y5081" i="1" s="1"/>
  <c r="AA5081" i="1"/>
  <c r="V5081" i="1"/>
  <c r="AB5080" i="1"/>
  <c r="Y5080" i="1" s="1"/>
  <c r="AA5080" i="1"/>
  <c r="V5080" i="1"/>
  <c r="AB5079" i="1"/>
  <c r="AA5079" i="1"/>
  <c r="V5079" i="1"/>
  <c r="AB5078" i="1"/>
  <c r="Y5078" i="1" s="1"/>
  <c r="AA5078" i="1"/>
  <c r="V5078" i="1"/>
  <c r="AB5077" i="1"/>
  <c r="Y5077" i="1" s="1"/>
  <c r="AA5077" i="1"/>
  <c r="V5077" i="1"/>
  <c r="AB5076" i="1"/>
  <c r="Y5076" i="1" s="1"/>
  <c r="AA5076" i="1"/>
  <c r="V5076" i="1"/>
  <c r="AB5075" i="1"/>
  <c r="Y5075" i="1" s="1"/>
  <c r="AA5075" i="1"/>
  <c r="V5075" i="1"/>
  <c r="AB5074" i="1"/>
  <c r="AA5074" i="1"/>
  <c r="V5074" i="1"/>
  <c r="AB5073" i="1"/>
  <c r="Y5073" i="1" s="1"/>
  <c r="AA5073" i="1"/>
  <c r="V5073" i="1"/>
  <c r="AB5072" i="1"/>
  <c r="AA5072" i="1"/>
  <c r="V5072" i="1"/>
  <c r="AB5071" i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Y5064" i="1" s="1"/>
  <c r="AA5064" i="1"/>
  <c r="V5064" i="1"/>
  <c r="AB5063" i="1"/>
  <c r="Y5063" i="1" s="1"/>
  <c r="AA5063" i="1"/>
  <c r="V5063" i="1"/>
  <c r="AB5062" i="1"/>
  <c r="V5062" i="1"/>
  <c r="AB5061" i="1"/>
  <c r="Y5061" i="1" s="1"/>
  <c r="AA5061" i="1"/>
  <c r="V5061" i="1"/>
  <c r="AB5060" i="1"/>
  <c r="AA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AA5055" i="1"/>
  <c r="V5055" i="1"/>
  <c r="AB5054" i="1"/>
  <c r="Y5054" i="1" s="1"/>
  <c r="AA5054" i="1"/>
  <c r="V5054" i="1"/>
  <c r="AB5053" i="1"/>
  <c r="Y5053" i="1" s="1"/>
  <c r="AA5053" i="1"/>
  <c r="V5053" i="1"/>
  <c r="AB5052" i="1"/>
  <c r="AA5052" i="1"/>
  <c r="V5052" i="1"/>
  <c r="AB5051" i="1"/>
  <c r="Y5051" i="1" s="1"/>
  <c r="AA5051" i="1"/>
  <c r="V5051" i="1"/>
  <c r="AB5050" i="1"/>
  <c r="Y5050" i="1" s="1"/>
  <c r="AA5050" i="1"/>
  <c r="V5050" i="1"/>
  <c r="AB5049" i="1"/>
  <c r="Y5049" i="1" s="1"/>
  <c r="AA5049" i="1"/>
  <c r="V5049" i="1"/>
  <c r="AB5048" i="1"/>
  <c r="Y5048" i="1" s="1"/>
  <c r="AA5048" i="1"/>
  <c r="V5048" i="1"/>
  <c r="AB5047" i="1"/>
  <c r="AA5047" i="1"/>
  <c r="V5047" i="1"/>
  <c r="AB5046" i="1"/>
  <c r="Y5046" i="1" s="1"/>
  <c r="AA5046" i="1"/>
  <c r="V5046" i="1"/>
  <c r="AB5045" i="1"/>
  <c r="AA5045" i="1"/>
  <c r="V5045" i="1"/>
  <c r="AB5044" i="1"/>
  <c r="Y5044" i="1" s="1"/>
  <c r="AA5044" i="1"/>
  <c r="V5044" i="1"/>
  <c r="AB5043" i="1"/>
  <c r="AA5043" i="1"/>
  <c r="V5043" i="1"/>
  <c r="AB5042" i="1"/>
  <c r="Y5042" i="1" s="1"/>
  <c r="AA5042" i="1"/>
  <c r="V5042" i="1"/>
  <c r="AB5041" i="1"/>
  <c r="Y5041" i="1" s="1"/>
  <c r="AA5041" i="1"/>
  <c r="V5041" i="1"/>
  <c r="AB5040" i="1"/>
  <c r="AA5040" i="1"/>
  <c r="V5040" i="1"/>
  <c r="AB5039" i="1"/>
  <c r="AA5039" i="1"/>
  <c r="AB5038" i="1"/>
  <c r="Y5038" i="1" s="1"/>
  <c r="AA5038" i="1"/>
  <c r="V5038" i="1"/>
  <c r="AB5037" i="1"/>
  <c r="AA5037" i="1"/>
  <c r="K156" i="2"/>
  <c r="L143" i="2"/>
  <c r="L135" i="2"/>
  <c r="G132" i="2"/>
  <c r="L129" i="2"/>
  <c r="L128" i="2"/>
  <c r="L124" i="2"/>
  <c r="L123" i="2"/>
  <c r="J120" i="2"/>
  <c r="L120" i="2" s="1"/>
  <c r="G113" i="2"/>
  <c r="V4699" i="1"/>
  <c r="AB5036" i="1"/>
  <c r="V5036" i="1"/>
  <c r="AB5035" i="1"/>
  <c r="Y5035" i="1" s="1"/>
  <c r="AA5035" i="1"/>
  <c r="V5035" i="1"/>
  <c r="V5034" i="1"/>
  <c r="V5033" i="1"/>
  <c r="V3723" i="1"/>
  <c r="AB5032" i="1"/>
  <c r="Y5032" i="1" s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Y4977" i="1" s="1"/>
  <c r="AA4977" i="1"/>
  <c r="AB4976" i="1"/>
  <c r="Y4976" i="1" s="1"/>
  <c r="AA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9" i="1"/>
  <c r="AA4967" i="1"/>
  <c r="V4966" i="1"/>
  <c r="AA4965" i="1"/>
  <c r="V4965" i="1"/>
  <c r="V4964" i="1"/>
  <c r="AA4963" i="1"/>
  <c r="V4963" i="1"/>
  <c r="AA4962" i="1"/>
  <c r="AA4959" i="1"/>
  <c r="V4959" i="1"/>
  <c r="V4958" i="1"/>
  <c r="AA4957" i="1"/>
  <c r="V4957" i="1"/>
  <c r="V4956" i="1"/>
  <c r="V4955" i="1"/>
  <c r="V4954" i="1"/>
  <c r="AA4953" i="1"/>
  <c r="V4953" i="1"/>
  <c r="V4952" i="1"/>
  <c r="AA4951" i="1"/>
  <c r="V4951" i="1"/>
  <c r="V4950" i="1"/>
  <c r="AA4949" i="1"/>
  <c r="V4949" i="1"/>
  <c r="V4948" i="1"/>
  <c r="V4947" i="1"/>
  <c r="V4946" i="1"/>
  <c r="AA4945" i="1"/>
  <c r="V4945" i="1"/>
  <c r="V4944" i="1"/>
  <c r="AA4943" i="1"/>
  <c r="V4943" i="1"/>
  <c r="V4942" i="1"/>
  <c r="AA4941" i="1"/>
  <c r="V4941" i="1"/>
  <c r="V4940" i="1"/>
  <c r="V4939" i="1"/>
  <c r="V4938" i="1"/>
  <c r="V4937" i="1"/>
  <c r="AA4936" i="1"/>
  <c r="V4936" i="1"/>
  <c r="V4935" i="1"/>
  <c r="AA4934" i="1"/>
  <c r="V4934" i="1"/>
  <c r="AA4933" i="1"/>
  <c r="V4933" i="1"/>
  <c r="V4932" i="1"/>
  <c r="V4931" i="1"/>
  <c r="V4930" i="1"/>
  <c r="V4929" i="1"/>
  <c r="V4928" i="1"/>
  <c r="AA4927" i="1"/>
  <c r="V4927" i="1"/>
  <c r="AA4926" i="1"/>
  <c r="V4926" i="1"/>
  <c r="V4920" i="1"/>
  <c r="AA4919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AA4887" i="1"/>
  <c r="V4887" i="1"/>
  <c r="AA4886" i="1"/>
  <c r="V4886" i="1"/>
  <c r="V4885" i="1"/>
  <c r="AA4884" i="1"/>
  <c r="V4884" i="1"/>
  <c r="AA4883" i="1"/>
  <c r="V4883" i="1"/>
  <c r="V4882" i="1"/>
  <c r="V4881" i="1"/>
  <c r="AA4880" i="1"/>
  <c r="V4880" i="1"/>
  <c r="V4879" i="1"/>
  <c r="V4878" i="1"/>
  <c r="AA4875" i="1"/>
  <c r="V4875" i="1"/>
  <c r="V4874" i="1"/>
  <c r="V4873" i="1"/>
  <c r="V4872" i="1"/>
  <c r="V4871" i="1"/>
  <c r="AA4870" i="1"/>
  <c r="V4870" i="1"/>
  <c r="V4869" i="1"/>
  <c r="AA4868" i="1"/>
  <c r="V4868" i="1"/>
  <c r="AA4867" i="1"/>
  <c r="V4867" i="1"/>
  <c r="V4866" i="1"/>
  <c r="V4865" i="1"/>
  <c r="V4864" i="1"/>
  <c r="AA4863" i="1"/>
  <c r="V4863" i="1"/>
  <c r="AA4862" i="1"/>
  <c r="V4862" i="1"/>
  <c r="V4861" i="1"/>
  <c r="AA4860" i="1"/>
  <c r="V4860" i="1"/>
  <c r="AA4859" i="1"/>
  <c r="V4859" i="1"/>
  <c r="V4858" i="1"/>
  <c r="V4857" i="1"/>
  <c r="V4856" i="1"/>
  <c r="V4855" i="1"/>
  <c r="AA4854" i="1"/>
  <c r="V4854" i="1"/>
  <c r="V4853" i="1"/>
  <c r="V4852" i="1"/>
  <c r="AA4851" i="1"/>
  <c r="V4851" i="1"/>
  <c r="V4850" i="1"/>
  <c r="V4849" i="1"/>
  <c r="V4848" i="1"/>
  <c r="V4847" i="1"/>
  <c r="AA4846" i="1"/>
  <c r="V4846" i="1"/>
  <c r="V4845" i="1"/>
  <c r="V4844" i="1"/>
  <c r="AA4843" i="1"/>
  <c r="V4843" i="1"/>
  <c r="V4842" i="1"/>
  <c r="V4841" i="1"/>
  <c r="V4840" i="1"/>
  <c r="AA4839" i="1"/>
  <c r="V4839" i="1"/>
  <c r="AA4838" i="1"/>
  <c r="V4838" i="1"/>
  <c r="V4837" i="1"/>
  <c r="AA4835" i="1"/>
  <c r="AA4834" i="1"/>
  <c r="AA4833" i="1"/>
  <c r="AB4830" i="1"/>
  <c r="Y4830" i="1" s="1"/>
  <c r="V4830" i="1"/>
  <c r="AB4829" i="1"/>
  <c r="AA4829" i="1"/>
  <c r="V4829" i="1"/>
  <c r="AB4828" i="1"/>
  <c r="Y4828" i="1" s="1"/>
  <c r="V4828" i="1"/>
  <c r="AB4827" i="1"/>
  <c r="Y4827" i="1" s="1"/>
  <c r="V4827" i="1"/>
  <c r="AB4826" i="1"/>
  <c r="Y4826" i="1" s="1"/>
  <c r="AA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AA4822" i="1"/>
  <c r="V4822" i="1"/>
  <c r="AB4821" i="1"/>
  <c r="Y4821" i="1" s="1"/>
  <c r="V4821" i="1"/>
  <c r="AB4820" i="1"/>
  <c r="Y4820" i="1" s="1"/>
  <c r="V4820" i="1"/>
  <c r="AB4819" i="1"/>
  <c r="V4819" i="1"/>
  <c r="AB4818" i="1"/>
  <c r="Y4818" i="1" s="1"/>
  <c r="V4818" i="1"/>
  <c r="AB4817" i="1"/>
  <c r="V4817" i="1"/>
  <c r="AB4816" i="1"/>
  <c r="Y4816" i="1" s="1"/>
  <c r="V4816" i="1"/>
  <c r="AB4815" i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Y4810" i="1" s="1"/>
  <c r="AA4810" i="1"/>
  <c r="V4810" i="1"/>
  <c r="AB4809" i="1"/>
  <c r="V4809" i="1"/>
  <c r="AB4808" i="1"/>
  <c r="AA4808" i="1"/>
  <c r="V4808" i="1"/>
  <c r="AB4807" i="1"/>
  <c r="Y4807" i="1" s="1"/>
  <c r="AA4807" i="1"/>
  <c r="V4807" i="1"/>
  <c r="AB4806" i="1"/>
  <c r="Y4806" i="1" s="1"/>
  <c r="V4806" i="1"/>
  <c r="AB4805" i="1"/>
  <c r="AA4805" i="1"/>
  <c r="V4805" i="1"/>
  <c r="AB4804" i="1"/>
  <c r="Y4804" i="1" s="1"/>
  <c r="V4804" i="1"/>
  <c r="AB4803" i="1"/>
  <c r="Y4803" i="1" s="1"/>
  <c r="V4803" i="1"/>
  <c r="AB4802" i="1"/>
  <c r="AA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V4798" i="1"/>
  <c r="AB4797" i="1"/>
  <c r="Y4797" i="1" s="1"/>
  <c r="AA4797" i="1"/>
  <c r="V4797" i="1"/>
  <c r="AB4796" i="1"/>
  <c r="V4796" i="1"/>
  <c r="AB4795" i="1"/>
  <c r="V4795" i="1"/>
  <c r="AB4794" i="1"/>
  <c r="Y4794" i="1" s="1"/>
  <c r="AA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Y4790" i="1" s="1"/>
  <c r="V4790" i="1"/>
  <c r="AB4789" i="1"/>
  <c r="V4789" i="1"/>
  <c r="AB4788" i="1"/>
  <c r="Y4788" i="1" s="1"/>
  <c r="V4788" i="1"/>
  <c r="AB4787" i="1"/>
  <c r="Y4787" i="1" s="1"/>
  <c r="V4787" i="1"/>
  <c r="AB4786" i="1"/>
  <c r="Y4786" i="1" s="1"/>
  <c r="AA4786" i="1"/>
  <c r="V4786" i="1"/>
  <c r="AB4785" i="1"/>
  <c r="V4785" i="1"/>
  <c r="AB4784" i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Y4778" i="1" s="1"/>
  <c r="AA4778" i="1"/>
  <c r="V4778" i="1"/>
  <c r="AB4777" i="1"/>
  <c r="V4777" i="1"/>
  <c r="AB4776" i="1"/>
  <c r="Y4776" i="1" s="1"/>
  <c r="V4776" i="1"/>
  <c r="AB4775" i="1"/>
  <c r="Y4775" i="1" s="1"/>
  <c r="AA4775" i="1"/>
  <c r="V4775" i="1"/>
  <c r="AB4774" i="1"/>
  <c r="Y4774" i="1" s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Y4770" i="1" s="1"/>
  <c r="AA4770" i="1"/>
  <c r="V4770" i="1"/>
  <c r="AB4769" i="1"/>
  <c r="V4769" i="1"/>
  <c r="AB4768" i="1"/>
  <c r="Y4768" i="1" s="1"/>
  <c r="V4768" i="1"/>
  <c r="AB4767" i="1"/>
  <c r="Y4767" i="1" s="1"/>
  <c r="V4767" i="1"/>
  <c r="AB4766" i="1"/>
  <c r="Y4766" i="1" s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Y4762" i="1" s="1"/>
  <c r="AA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AA4758" i="1"/>
  <c r="V4758" i="1"/>
  <c r="AB4757" i="1"/>
  <c r="V4757" i="1"/>
  <c r="AB4756" i="1"/>
  <c r="Y4756" i="1" s="1"/>
  <c r="V4756" i="1"/>
  <c r="AB4755" i="1"/>
  <c r="Y4755" i="1" s="1"/>
  <c r="V4755" i="1"/>
  <c r="AB4754" i="1"/>
  <c r="Y4754" i="1" s="1"/>
  <c r="V4754" i="1"/>
  <c r="AB4753" i="1"/>
  <c r="V4753" i="1"/>
  <c r="AB4752" i="1"/>
  <c r="V4752" i="1"/>
  <c r="AB4751" i="1"/>
  <c r="Y4751" i="1" s="1"/>
  <c r="V4751" i="1"/>
  <c r="AB4750" i="1"/>
  <c r="Y4750" i="1" s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AA4746" i="1"/>
  <c r="V4746" i="1"/>
  <c r="AB4745" i="1"/>
  <c r="Y4745" i="1" s="1"/>
  <c r="V4745" i="1"/>
  <c r="AB4744" i="1"/>
  <c r="V4744" i="1"/>
  <c r="AB4743" i="1"/>
  <c r="Y4743" i="1" s="1"/>
  <c r="V4743" i="1"/>
  <c r="AB4742" i="1"/>
  <c r="Y4742" i="1" s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Y4737" i="1" s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AA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Y4729" i="1" s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V4720" i="1"/>
  <c r="AB4719" i="1"/>
  <c r="V4719" i="1"/>
  <c r="AB4718" i="1"/>
  <c r="Y4718" i="1" s="1"/>
  <c r="V4718" i="1"/>
  <c r="AB4717" i="1"/>
  <c r="Y4717" i="1" s="1"/>
  <c r="AA4717" i="1"/>
  <c r="V4717" i="1"/>
  <c r="AB4716" i="1"/>
  <c r="V4716" i="1"/>
  <c r="AB4715" i="1"/>
  <c r="Y4715" i="1" s="1"/>
  <c r="V4715" i="1"/>
  <c r="AB4714" i="1"/>
  <c r="Y4714" i="1" s="1"/>
  <c r="AA4714" i="1"/>
  <c r="V4714" i="1"/>
  <c r="AB4713" i="1"/>
  <c r="Y4713" i="1" s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Y4705" i="1" s="1"/>
  <c r="V4705" i="1"/>
  <c r="AB4704" i="1"/>
  <c r="Y4704" i="1" s="1"/>
  <c r="AA4704" i="1"/>
  <c r="V4704" i="1"/>
  <c r="AB4703" i="1"/>
  <c r="V4703" i="1"/>
  <c r="AB4702" i="1"/>
  <c r="V4702" i="1"/>
  <c r="AB4701" i="1"/>
  <c r="Y4701" i="1" s="1"/>
  <c r="AA4701" i="1"/>
  <c r="V4701" i="1"/>
  <c r="AB4700" i="1"/>
  <c r="Y4700" i="1" s="1"/>
  <c r="V4700" i="1"/>
  <c r="AB4699" i="1"/>
  <c r="Y4699" i="1" s="1"/>
  <c r="AB4698" i="1"/>
  <c r="AA4698" i="1"/>
  <c r="V4698" i="1"/>
  <c r="AB4697" i="1"/>
  <c r="AA4697" i="1"/>
  <c r="V4697" i="1"/>
  <c r="AB4696" i="1"/>
  <c r="Y4696" i="1" s="1"/>
  <c r="V4696" i="1"/>
  <c r="AB4695" i="1"/>
  <c r="V4695" i="1"/>
  <c r="AB4694" i="1"/>
  <c r="V4694" i="1"/>
  <c r="AB4693" i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Y4689" i="1" s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Y4685" i="1" s="1"/>
  <c r="AA4685" i="1"/>
  <c r="V4685" i="1"/>
  <c r="AB4684" i="1"/>
  <c r="V4684" i="1"/>
  <c r="AB4683" i="1"/>
  <c r="V4683" i="1"/>
  <c r="AB4682" i="1"/>
  <c r="Y4682" i="1" s="1"/>
  <c r="V4682" i="1"/>
  <c r="AB4681" i="1"/>
  <c r="Y4681" i="1" s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Y4677" i="1" s="1"/>
  <c r="V4677" i="1"/>
  <c r="AB4676" i="1"/>
  <c r="Y4676" i="1" s="1"/>
  <c r="V4676" i="1"/>
  <c r="AB4675" i="1"/>
  <c r="V4675" i="1"/>
  <c r="AB4674" i="1"/>
  <c r="Y4674" i="1" s="1"/>
  <c r="AA4674" i="1"/>
  <c r="V4674" i="1"/>
  <c r="AB4673" i="1"/>
  <c r="Y4673" i="1" s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AA4669" i="1"/>
  <c r="V4669" i="1"/>
  <c r="AB4668" i="1"/>
  <c r="V4668" i="1"/>
  <c r="AB4667" i="1"/>
  <c r="V4667" i="1"/>
  <c r="AB4666" i="1"/>
  <c r="Y4666" i="1" s="1"/>
  <c r="V4666" i="1"/>
  <c r="AB4665" i="1"/>
  <c r="Y4665" i="1" s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Y4658" i="1" s="1"/>
  <c r="AA4658" i="1"/>
  <c r="V4658" i="1"/>
  <c r="AB4657" i="1"/>
  <c r="V4657" i="1"/>
  <c r="AB4656" i="1"/>
  <c r="Y4656" i="1" s="1"/>
  <c r="V4656" i="1"/>
  <c r="AB4655" i="1"/>
  <c r="V4655" i="1"/>
  <c r="AB4654" i="1"/>
  <c r="V4654" i="1"/>
  <c r="AB4653" i="1"/>
  <c r="Y4653" i="1" s="1"/>
  <c r="V4653" i="1"/>
  <c r="AB4652" i="1"/>
  <c r="V4652" i="1"/>
  <c r="AB4651" i="1"/>
  <c r="Y4651" i="1" s="1"/>
  <c r="V4651" i="1"/>
  <c r="AB4650" i="1"/>
  <c r="AA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AA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V4639" i="1"/>
  <c r="AB4638" i="1"/>
  <c r="AA4638" i="1"/>
  <c r="V4638" i="1"/>
  <c r="AB4637" i="1"/>
  <c r="Y4637" i="1" s="1"/>
  <c r="V4637" i="1"/>
  <c r="AB4636" i="1"/>
  <c r="AA4636" i="1"/>
  <c r="V4636" i="1"/>
  <c r="AB4635" i="1"/>
  <c r="Y4635" i="1" s="1"/>
  <c r="V4635" i="1"/>
  <c r="AB4634" i="1"/>
  <c r="Y4634" i="1" s="1"/>
  <c r="AA4634" i="1"/>
  <c r="V4634" i="1"/>
  <c r="AB4633" i="1"/>
  <c r="Y4633" i="1" s="1"/>
  <c r="AA4633" i="1"/>
  <c r="V4633" i="1"/>
  <c r="AB4632" i="1"/>
  <c r="V4632" i="1"/>
  <c r="AB4631" i="1"/>
  <c r="Y4631" i="1" s="1"/>
  <c r="V4631" i="1"/>
  <c r="AB4630" i="1"/>
  <c r="AA4630" i="1"/>
  <c r="V4630" i="1"/>
  <c r="AB4629" i="1"/>
  <c r="Y4629" i="1" s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Y4625" i="1" s="1"/>
  <c r="V4625" i="1"/>
  <c r="AB4624" i="1"/>
  <c r="AA4624" i="1"/>
  <c r="V4624" i="1"/>
  <c r="AB4623" i="1"/>
  <c r="Y4623" i="1" s="1"/>
  <c r="V4623" i="1"/>
  <c r="AB4622" i="1"/>
  <c r="Y4622" i="1" s="1"/>
  <c r="V4622" i="1"/>
  <c r="AB4621" i="1"/>
  <c r="Y4621" i="1" s="1"/>
  <c r="AA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Y4617" i="1" s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Y4613" i="1" s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Y4605" i="1" s="1"/>
  <c r="AA4605" i="1"/>
  <c r="V4605" i="1"/>
  <c r="AB4604" i="1"/>
  <c r="V4604" i="1"/>
  <c r="AB4603" i="1"/>
  <c r="V4603" i="1"/>
  <c r="AB4602" i="1"/>
  <c r="Y4602" i="1" s="1"/>
  <c r="AA4602" i="1"/>
  <c r="V4602" i="1"/>
  <c r="AB4601" i="1"/>
  <c r="AA4601" i="1"/>
  <c r="V4601" i="1"/>
  <c r="AB4600" i="1"/>
  <c r="Y4600" i="1" s="1"/>
  <c r="V4600" i="1"/>
  <c r="AB4599" i="1"/>
  <c r="Y4599" i="1" s="1"/>
  <c r="V4599" i="1"/>
  <c r="AB4598" i="1"/>
  <c r="V4598" i="1"/>
  <c r="AB4597" i="1"/>
  <c r="Y4597" i="1" s="1"/>
  <c r="AA4597" i="1"/>
  <c r="V4597" i="1"/>
  <c r="AB4596" i="1"/>
  <c r="AA4596" i="1"/>
  <c r="V4596" i="1"/>
  <c r="AB4595" i="1"/>
  <c r="V4595" i="1"/>
  <c r="AB4594" i="1"/>
  <c r="Y4594" i="1" s="1"/>
  <c r="AA4594" i="1"/>
  <c r="V4594" i="1"/>
  <c r="AB4593" i="1"/>
  <c r="Y4593" i="1" s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Y4589" i="1" s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AB4581" i="1"/>
  <c r="Y4581" i="1" s="1"/>
  <c r="AB4580" i="1"/>
  <c r="AA4580" i="1"/>
  <c r="V4580" i="1"/>
  <c r="AB4579" i="1"/>
  <c r="Y4579" i="1" s="1"/>
  <c r="V4579" i="1"/>
  <c r="AB4578" i="1"/>
  <c r="Y4578" i="1" s="1"/>
  <c r="V4578" i="1"/>
  <c r="AB4577" i="1"/>
  <c r="Y4577" i="1" s="1"/>
  <c r="AA4577" i="1"/>
  <c r="V4577" i="1"/>
  <c r="AB4576" i="1"/>
  <c r="V4576" i="1"/>
  <c r="AB4575" i="1"/>
  <c r="V4575" i="1"/>
  <c r="AB4574" i="1"/>
  <c r="Y4574" i="1" s="1"/>
  <c r="AA4574" i="1"/>
  <c r="V4574" i="1"/>
  <c r="AB4573" i="1"/>
  <c r="Y4573" i="1" s="1"/>
  <c r="V4573" i="1"/>
  <c r="AB4572" i="1"/>
  <c r="Y4572" i="1" s="1"/>
  <c r="AA4572" i="1"/>
  <c r="V4572" i="1"/>
  <c r="AB4571" i="1"/>
  <c r="V4571" i="1"/>
  <c r="AB4570" i="1"/>
  <c r="V4570" i="1"/>
  <c r="AB4569" i="1"/>
  <c r="AA4569" i="1"/>
  <c r="V4569" i="1"/>
  <c r="AB4568" i="1"/>
  <c r="V4568" i="1"/>
  <c r="AB4567" i="1"/>
  <c r="Y4567" i="1" s="1"/>
  <c r="V4567" i="1"/>
  <c r="AB4566" i="1"/>
  <c r="Y4566" i="1" s="1"/>
  <c r="V4566" i="1"/>
  <c r="AB4565" i="1"/>
  <c r="Y4565" i="1" s="1"/>
  <c r="V4565" i="1"/>
  <c r="AB4564" i="1"/>
  <c r="Y4564" i="1" s="1"/>
  <c r="AA4564" i="1"/>
  <c r="V4564" i="1"/>
  <c r="AB4563" i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Y4557" i="1" s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Y4553" i="1" s="1"/>
  <c r="AA4553" i="1"/>
  <c r="V4553" i="1"/>
  <c r="AB4552" i="1"/>
  <c r="Y4552" i="1" s="1"/>
  <c r="V4552" i="1"/>
  <c r="AB4551" i="1"/>
  <c r="V4551" i="1"/>
  <c r="AB4550" i="1"/>
  <c r="Y4550" i="1" s="1"/>
  <c r="AA4550" i="1"/>
  <c r="V4550" i="1"/>
  <c r="AB4549" i="1"/>
  <c r="Y4549" i="1" s="1"/>
  <c r="AA4549" i="1"/>
  <c r="V4549" i="1"/>
  <c r="AB4548" i="1"/>
  <c r="AA4548" i="1"/>
  <c r="V4548" i="1"/>
  <c r="AB4547" i="1"/>
  <c r="Y4547" i="1" s="1"/>
  <c r="V4547" i="1"/>
  <c r="AB4546" i="1"/>
  <c r="Y4546" i="1" s="1"/>
  <c r="V4546" i="1"/>
  <c r="AB4545" i="1"/>
  <c r="Y4545" i="1" s="1"/>
  <c r="AA4545" i="1"/>
  <c r="V4545" i="1"/>
  <c r="AB4544" i="1"/>
  <c r="V4544" i="1"/>
  <c r="AB4543" i="1"/>
  <c r="Y4543" i="1" s="1"/>
  <c r="V4543" i="1"/>
  <c r="AB4542" i="1"/>
  <c r="Y4542" i="1" s="1"/>
  <c r="V4542" i="1"/>
  <c r="AB4541" i="1"/>
  <c r="Y4541" i="1" s="1"/>
  <c r="AA4541" i="1"/>
  <c r="V4541" i="1"/>
  <c r="AB4540" i="1"/>
  <c r="Y4540" i="1" s="1"/>
  <c r="AA4540" i="1"/>
  <c r="V4540" i="1"/>
  <c r="AB4539" i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AA4532" i="1"/>
  <c r="V4532" i="1"/>
  <c r="AB4531" i="1"/>
  <c r="V4531" i="1"/>
  <c r="AB4530" i="1"/>
  <c r="Y4530" i="1" s="1"/>
  <c r="V4530" i="1"/>
  <c r="AB4529" i="1"/>
  <c r="Y4529" i="1" s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Y4525" i="1" s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V4518" i="1"/>
  <c r="AB4517" i="1"/>
  <c r="Y4517" i="1" s="1"/>
  <c r="V4517" i="1"/>
  <c r="AB4516" i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AA4512" i="1"/>
  <c r="V4512" i="1"/>
  <c r="AB4511" i="1"/>
  <c r="V4511" i="1"/>
  <c r="AB4510" i="1"/>
  <c r="Y4510" i="1" s="1"/>
  <c r="V4510" i="1"/>
  <c r="AB4509" i="1"/>
  <c r="Y4509" i="1" s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Y4505" i="1" s="1"/>
  <c r="V4505" i="1"/>
  <c r="AB4504" i="1"/>
  <c r="Y4504" i="1" s="1"/>
  <c r="AA4504" i="1"/>
  <c r="V4504" i="1"/>
  <c r="AB4503" i="1"/>
  <c r="Y4503" i="1" s="1"/>
  <c r="V4503" i="1"/>
  <c r="AB4502" i="1"/>
  <c r="V4502" i="1"/>
  <c r="AB4501" i="1"/>
  <c r="Y4501" i="1" s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AA4494" i="1"/>
  <c r="V4494" i="1"/>
  <c r="AB4493" i="1"/>
  <c r="Y4493" i="1" s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Y4489" i="1" s="1"/>
  <c r="V4489" i="1"/>
  <c r="AB4488" i="1"/>
  <c r="AA4488" i="1"/>
  <c r="V4488" i="1"/>
  <c r="AB4487" i="1"/>
  <c r="Y4487" i="1" s="1"/>
  <c r="V4487" i="1"/>
  <c r="AB4486" i="1"/>
  <c r="Y4486" i="1" s="1"/>
  <c r="V4486" i="1"/>
  <c r="AB4485" i="1"/>
  <c r="Y4485" i="1" s="1"/>
  <c r="AA4485" i="1"/>
  <c r="V4485" i="1"/>
  <c r="AB4484" i="1"/>
  <c r="Y4484" i="1" s="1"/>
  <c r="V4484" i="1"/>
  <c r="AB4483" i="1"/>
  <c r="V4483" i="1"/>
  <c r="AB4482" i="1"/>
  <c r="Y4482" i="1" s="1"/>
  <c r="V4482" i="1"/>
  <c r="AB4481" i="1"/>
  <c r="V4481" i="1"/>
  <c r="AB4480" i="1"/>
  <c r="AA4480" i="1"/>
  <c r="V4480" i="1"/>
  <c r="AB4479" i="1"/>
  <c r="V4479" i="1"/>
  <c r="AB4478" i="1"/>
  <c r="Y4478" i="1" s="1"/>
  <c r="V4478" i="1"/>
  <c r="AB4477" i="1"/>
  <c r="Y4477" i="1" s="1"/>
  <c r="V4477" i="1"/>
  <c r="AB4476" i="1"/>
  <c r="Y4476" i="1" s="1"/>
  <c r="AA4476" i="1"/>
  <c r="V4476" i="1"/>
  <c r="AB4475" i="1"/>
  <c r="Y4475" i="1" s="1"/>
  <c r="V4475" i="1"/>
  <c r="AB4474" i="1"/>
  <c r="V4474" i="1"/>
  <c r="AB4473" i="1"/>
  <c r="Y4473" i="1" s="1"/>
  <c r="V4473" i="1"/>
  <c r="AB4472" i="1"/>
  <c r="AA4472" i="1"/>
  <c r="V4472" i="1"/>
  <c r="AB4471" i="1"/>
  <c r="V4471" i="1"/>
  <c r="AB4470" i="1"/>
  <c r="Y4470" i="1" s="1"/>
  <c r="V4470" i="1"/>
  <c r="AB4469" i="1"/>
  <c r="Y4469" i="1" s="1"/>
  <c r="AA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AA4465" i="1"/>
  <c r="V4465" i="1"/>
  <c r="AB4464" i="1"/>
  <c r="V4464" i="1"/>
  <c r="AB4463" i="1"/>
  <c r="Y4463" i="1" s="1"/>
  <c r="V4463" i="1"/>
  <c r="AB4462" i="1"/>
  <c r="Y4462" i="1" s="1"/>
  <c r="V4462" i="1"/>
  <c r="AB4461" i="1"/>
  <c r="Y4461" i="1" s="1"/>
  <c r="V4461" i="1"/>
  <c r="AB4460" i="1"/>
  <c r="V4460" i="1"/>
  <c r="AB4459" i="1"/>
  <c r="Y4459" i="1" s="1"/>
  <c r="V4459" i="1"/>
  <c r="AB4458" i="1"/>
  <c r="Y4458" i="1" s="1"/>
  <c r="V4458" i="1"/>
  <c r="AB4457" i="1"/>
  <c r="Y4457" i="1" s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Y4453" i="1" s="1"/>
  <c r="V4453" i="1"/>
  <c r="AB4452" i="1"/>
  <c r="Y4452" i="1" s="1"/>
  <c r="V4452" i="1"/>
  <c r="AB4451" i="1"/>
  <c r="V4451" i="1"/>
  <c r="AB4450" i="1"/>
  <c r="Y4450" i="1" s="1"/>
  <c r="V4450" i="1"/>
  <c r="AB4449" i="1"/>
  <c r="V4449" i="1"/>
  <c r="AB4448" i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V4442" i="1"/>
  <c r="AB4441" i="1"/>
  <c r="Y4441" i="1" s="1"/>
  <c r="AA4441" i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Y4433" i="1" s="1"/>
  <c r="V4433" i="1"/>
  <c r="AB4432" i="1"/>
  <c r="Y4432" i="1" s="1"/>
  <c r="AA4432" i="1"/>
  <c r="V4432" i="1"/>
  <c r="AB4431" i="1"/>
  <c r="Y4431" i="1" s="1"/>
  <c r="V4431" i="1"/>
  <c r="AB4430" i="1"/>
  <c r="AA4430" i="1"/>
  <c r="V4430" i="1"/>
  <c r="AB4429" i="1"/>
  <c r="Y4429" i="1" s="1"/>
  <c r="AA4429" i="1"/>
  <c r="V4429" i="1"/>
  <c r="AB4428" i="1"/>
  <c r="Y4428" i="1" s="1"/>
  <c r="V4428" i="1"/>
  <c r="AB4427" i="1"/>
  <c r="V4427" i="1"/>
  <c r="AB4426" i="1"/>
  <c r="Y4426" i="1" s="1"/>
  <c r="V4426" i="1"/>
  <c r="AB4425" i="1"/>
  <c r="Y4425" i="1" s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AA4420" i="1"/>
  <c r="V4420" i="1"/>
  <c r="AB4419" i="1"/>
  <c r="V4419" i="1"/>
  <c r="AB4418" i="1"/>
  <c r="Y4418" i="1" s="1"/>
  <c r="AA4418" i="1"/>
  <c r="V4418" i="1"/>
  <c r="AB4417" i="1"/>
  <c r="Y4417" i="1" s="1"/>
  <c r="AA4417" i="1"/>
  <c r="V4417" i="1"/>
  <c r="AB4416" i="1"/>
  <c r="Y4416" i="1" s="1"/>
  <c r="V4416" i="1"/>
  <c r="AB4415" i="1"/>
  <c r="V4415" i="1"/>
  <c r="AB4414" i="1"/>
  <c r="Y4414" i="1" s="1"/>
  <c r="AA4414" i="1"/>
  <c r="V4414" i="1"/>
  <c r="AB4413" i="1"/>
  <c r="Y4413" i="1" s="1"/>
  <c r="AA4413" i="1"/>
  <c r="V4413" i="1"/>
  <c r="AB4412" i="1"/>
  <c r="V4412" i="1"/>
  <c r="AB4411" i="1"/>
  <c r="Y4411" i="1" s="1"/>
  <c r="V4411" i="1"/>
  <c r="AB4410" i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AA4401" i="1"/>
  <c r="V4401" i="1"/>
  <c r="AB4400" i="1"/>
  <c r="V4400" i="1"/>
  <c r="AB4399" i="1"/>
  <c r="Y4399" i="1" s="1"/>
  <c r="V4399" i="1"/>
  <c r="AB4398" i="1"/>
  <c r="Y4398" i="1" s="1"/>
  <c r="V4398" i="1"/>
  <c r="AB4397" i="1"/>
  <c r="Y4397" i="1" s="1"/>
  <c r="V4397" i="1"/>
  <c r="AB4396" i="1"/>
  <c r="Y4396" i="1" s="1"/>
  <c r="V4396" i="1"/>
  <c r="AB4395" i="1"/>
  <c r="Y4395" i="1" s="1"/>
  <c r="V4395" i="1"/>
  <c r="AB4394" i="1"/>
  <c r="V4394" i="1"/>
  <c r="AB4393" i="1"/>
  <c r="Y4393" i="1" s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Y4389" i="1" s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Y4381" i="1" s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Y4377" i="1" s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Y4373" i="1" s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Y4365" i="1" s="1"/>
  <c r="AA4365" i="1"/>
  <c r="V4365" i="1"/>
  <c r="AB4364" i="1"/>
  <c r="Y4364" i="1" s="1"/>
  <c r="V4364" i="1"/>
  <c r="AB4363" i="1"/>
  <c r="Y4363" i="1" s="1"/>
  <c r="V4363" i="1"/>
  <c r="AB4362" i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Y4357" i="1" s="1"/>
  <c r="V4357" i="1"/>
  <c r="AB4356" i="1"/>
  <c r="AA4356" i="1"/>
  <c r="V4356" i="1"/>
  <c r="AB4355" i="1"/>
  <c r="V4355" i="1"/>
  <c r="AB4354" i="1"/>
  <c r="Y4354" i="1" s="1"/>
  <c r="V4354" i="1"/>
  <c r="AB4353" i="1"/>
  <c r="AA4353" i="1"/>
  <c r="V4353" i="1"/>
  <c r="AB4352" i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V4348" i="1"/>
  <c r="AB4347" i="1"/>
  <c r="V4347" i="1"/>
  <c r="AB4346" i="1"/>
  <c r="Y4346" i="1" s="1"/>
  <c r="AA4346" i="1"/>
  <c r="V4346" i="1"/>
  <c r="AB4345" i="1"/>
  <c r="Y4345" i="1" s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Y4341" i="1" s="1"/>
  <c r="V4341" i="1"/>
  <c r="AB4340" i="1"/>
  <c r="Y4340" i="1" s="1"/>
  <c r="AA4340" i="1"/>
  <c r="AB4339" i="1"/>
  <c r="AB4338" i="1"/>
  <c r="Y4338" i="1" s="1"/>
  <c r="AB4337" i="1"/>
  <c r="AB4336" i="1"/>
  <c r="Y4336" i="1" s="1"/>
  <c r="AB4335" i="1"/>
  <c r="Y4335" i="1" s="1"/>
  <c r="V4335" i="1"/>
  <c r="AB4334" i="1"/>
  <c r="AA4334" i="1"/>
  <c r="V4334" i="1"/>
  <c r="AB4333" i="1"/>
  <c r="Y4333" i="1" s="1"/>
  <c r="AA4333" i="1"/>
  <c r="V4333" i="1"/>
  <c r="AB4332" i="1"/>
  <c r="Y4332" i="1" s="1"/>
  <c r="V4332" i="1"/>
  <c r="AB4331" i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V4327" i="1"/>
  <c r="AB4326" i="1"/>
  <c r="Y4326" i="1" s="1"/>
  <c r="V4326" i="1"/>
  <c r="AB4325" i="1"/>
  <c r="V4325" i="1"/>
  <c r="AB4324" i="1"/>
  <c r="AA4324" i="1"/>
  <c r="V4324" i="1"/>
  <c r="AB4323" i="1"/>
  <c r="AA4323" i="1"/>
  <c r="V4323" i="1"/>
  <c r="AB4322" i="1"/>
  <c r="AA4322" i="1"/>
  <c r="V4322" i="1"/>
  <c r="AB4321" i="1"/>
  <c r="Y4321" i="1" s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Y4317" i="1" s="1"/>
  <c r="V4317" i="1"/>
  <c r="AB4316" i="1"/>
  <c r="AA4316" i="1"/>
  <c r="V4316" i="1"/>
  <c r="AB4315" i="1"/>
  <c r="Y4315" i="1" s="1"/>
  <c r="V4315" i="1"/>
  <c r="AB4314" i="1"/>
  <c r="Y4314" i="1" s="1"/>
  <c r="AA4314" i="1"/>
  <c r="V4314" i="1"/>
  <c r="AB4313" i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Y4309" i="1" s="1"/>
  <c r="AA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V4302" i="1"/>
  <c r="AB4301" i="1"/>
  <c r="Y4301" i="1" s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Y4293" i="1" s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AA4288" i="1"/>
  <c r="V4288" i="1"/>
  <c r="AB4287" i="1"/>
  <c r="Y4287" i="1" s="1"/>
  <c r="V4287" i="1"/>
  <c r="AB4286" i="1"/>
  <c r="V4286" i="1"/>
  <c r="AB4285" i="1"/>
  <c r="Y4285" i="1" s="1"/>
  <c r="V4285" i="1"/>
  <c r="AB4284" i="1"/>
  <c r="Y4284" i="1" s="1"/>
  <c r="AA4284" i="1"/>
  <c r="V4284" i="1"/>
  <c r="AB4283" i="1"/>
  <c r="V4283" i="1"/>
  <c r="AB4282" i="1"/>
  <c r="Y4282" i="1" s="1"/>
  <c r="V4282" i="1"/>
  <c r="AB4281" i="1"/>
  <c r="Y4281" i="1" s="1"/>
  <c r="V4281" i="1"/>
  <c r="AB4280" i="1"/>
  <c r="Y4280" i="1" s="1"/>
  <c r="AA4280" i="1"/>
  <c r="V4280" i="1"/>
  <c r="AB4279" i="1"/>
  <c r="Y4279" i="1" s="1"/>
  <c r="AA4279" i="1"/>
  <c r="V4279" i="1"/>
  <c r="AB4278" i="1"/>
  <c r="V4278" i="1"/>
  <c r="AB4277" i="1"/>
  <c r="Y4277" i="1" s="1"/>
  <c r="V4277" i="1"/>
  <c r="AB4276" i="1"/>
  <c r="Y4276" i="1" s="1"/>
  <c r="V4276" i="1"/>
  <c r="AB4275" i="1"/>
  <c r="Y4275" i="1" s="1"/>
  <c r="V4275" i="1"/>
  <c r="AB4274" i="1"/>
  <c r="AA4274" i="1"/>
  <c r="V4274" i="1"/>
  <c r="AB4273" i="1"/>
  <c r="Y4273" i="1" s="1"/>
  <c r="V4273" i="1"/>
  <c r="AB4272" i="1"/>
  <c r="Y4272" i="1" s="1"/>
  <c r="AA4272" i="1"/>
  <c r="V4272" i="1"/>
  <c r="AB4271" i="1"/>
  <c r="V4271" i="1"/>
  <c r="AB4270" i="1"/>
  <c r="Y4270" i="1" s="1"/>
  <c r="AA4270" i="1"/>
  <c r="V4270" i="1"/>
  <c r="AB4269" i="1"/>
  <c r="Y4269" i="1" s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V4264" i="1"/>
  <c r="AB4263" i="1"/>
  <c r="V4263" i="1"/>
  <c r="AB4262" i="1"/>
  <c r="Y4262" i="1" s="1"/>
  <c r="AA4262" i="1"/>
  <c r="V4262" i="1"/>
  <c r="AB4261" i="1"/>
  <c r="Y4261" i="1" s="1"/>
  <c r="AA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AA4257" i="1"/>
  <c r="V4257" i="1"/>
  <c r="AB4256" i="1"/>
  <c r="Y4256" i="1" s="1"/>
  <c r="AA4256" i="1"/>
  <c r="V4256" i="1"/>
  <c r="AB4255" i="1"/>
  <c r="V4255" i="1"/>
  <c r="AB4254" i="1"/>
  <c r="AA4254" i="1"/>
  <c r="V4254" i="1"/>
  <c r="AB4253" i="1"/>
  <c r="Y4253" i="1" s="1"/>
  <c r="AA4253" i="1"/>
  <c r="V4253" i="1"/>
  <c r="AB4252" i="1"/>
  <c r="V4252" i="1"/>
  <c r="AB4251" i="1"/>
  <c r="Y4251" i="1" s="1"/>
  <c r="AA4251" i="1"/>
  <c r="V4251" i="1"/>
  <c r="AB4250" i="1"/>
  <c r="Y4250" i="1" s="1"/>
  <c r="AA4250" i="1"/>
  <c r="V4250" i="1"/>
  <c r="AB4249" i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Y4245" i="1" s="1"/>
  <c r="V4245" i="1"/>
  <c r="AB4244" i="1"/>
  <c r="Y4244" i="1" s="1"/>
  <c r="V4244" i="1"/>
  <c r="AB4243" i="1"/>
  <c r="V4243" i="1"/>
  <c r="AB4242" i="1"/>
  <c r="Y4242" i="1" s="1"/>
  <c r="V4242" i="1"/>
  <c r="AB4241" i="1"/>
  <c r="AA4241" i="1"/>
  <c r="V4241" i="1"/>
  <c r="AB4240" i="1"/>
  <c r="AA4240" i="1"/>
  <c r="V4240" i="1"/>
  <c r="AB4239" i="1"/>
  <c r="Y4239" i="1" s="1"/>
  <c r="V4239" i="1"/>
  <c r="AB4238" i="1"/>
  <c r="Y4238" i="1" s="1"/>
  <c r="V4238" i="1"/>
  <c r="AB4237" i="1"/>
  <c r="Y4237" i="1" s="1"/>
  <c r="AA4237" i="1"/>
  <c r="V4237" i="1"/>
  <c r="AB4236" i="1"/>
  <c r="Y4236" i="1" s="1"/>
  <c r="V4236" i="1"/>
  <c r="AB4235" i="1"/>
  <c r="AA4235" i="1"/>
  <c r="V4235" i="1"/>
  <c r="AB4234" i="1"/>
  <c r="Y4234" i="1" s="1"/>
  <c r="AA4234" i="1"/>
  <c r="V4234" i="1"/>
  <c r="AB4233" i="1"/>
  <c r="Y4233" i="1" s="1"/>
  <c r="AA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Y4229" i="1" s="1"/>
  <c r="V4229" i="1"/>
  <c r="AB4228" i="1"/>
  <c r="Y4228" i="1" s="1"/>
  <c r="V4228" i="1"/>
  <c r="AB4227" i="1"/>
  <c r="V4227" i="1"/>
  <c r="V4226" i="1"/>
  <c r="AA4225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AA4217" i="1"/>
  <c r="V4217" i="1"/>
  <c r="AA4216" i="1"/>
  <c r="V4216" i="1"/>
  <c r="V4215" i="1"/>
  <c r="AA4214" i="1"/>
  <c r="T4214" i="1"/>
  <c r="V4214" i="1"/>
  <c r="AA4213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Y4205" i="1" s="1"/>
  <c r="V4205" i="1"/>
  <c r="AB4204" i="1"/>
  <c r="Y4204" i="1" s="1"/>
  <c r="V4204" i="1"/>
  <c r="AB4203" i="1"/>
  <c r="V4203" i="1"/>
  <c r="AB4202" i="1"/>
  <c r="Y4202" i="1" s="1"/>
  <c r="V4202" i="1"/>
  <c r="AB4201" i="1"/>
  <c r="Y4201" i="1" s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AA4196" i="1"/>
  <c r="V4196" i="1"/>
  <c r="AB4195" i="1"/>
  <c r="Y4195" i="1" s="1"/>
  <c r="AA4195" i="1"/>
  <c r="V4195" i="1"/>
  <c r="AB4194" i="1"/>
  <c r="AA4194" i="1"/>
  <c r="V4194" i="1"/>
  <c r="AB4193" i="1"/>
  <c r="Y4193" i="1" s="1"/>
  <c r="V4193" i="1"/>
  <c r="AB4192" i="1"/>
  <c r="AA4192" i="1"/>
  <c r="V4192" i="1"/>
  <c r="AB4191" i="1"/>
  <c r="V4191" i="1"/>
  <c r="AB4190" i="1"/>
  <c r="Y4190" i="1" s="1"/>
  <c r="AA4190" i="1"/>
  <c r="V4190" i="1"/>
  <c r="AB4189" i="1"/>
  <c r="Y4189" i="1" s="1"/>
  <c r="AA4189" i="1"/>
  <c r="V4189" i="1"/>
  <c r="AB4188" i="1"/>
  <c r="V4188" i="1"/>
  <c r="AB4187" i="1"/>
  <c r="AB4186" i="1"/>
  <c r="Y4186" i="1" s="1"/>
  <c r="V4186" i="1"/>
  <c r="AB4185" i="1"/>
  <c r="Y4185" i="1" s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Y4181" i="1" s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Y4177" i="1" s="1"/>
  <c r="V4177" i="1"/>
  <c r="AB4176" i="1"/>
  <c r="Y4176" i="1" s="1"/>
  <c r="AA4176" i="1"/>
  <c r="V4176" i="1"/>
  <c r="AB4175" i="1"/>
  <c r="V4175" i="1"/>
  <c r="AB4174" i="1"/>
  <c r="V4174" i="1"/>
  <c r="AB4173" i="1"/>
  <c r="Y4173" i="1" s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Y4165" i="1" s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Y4161" i="1" s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Y4157" i="1" s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AA4150" i="1"/>
  <c r="V4150" i="1"/>
  <c r="AB4149" i="1"/>
  <c r="Y4149" i="1" s="1"/>
  <c r="V4149" i="1"/>
  <c r="AB4148" i="1"/>
  <c r="Y4148" i="1" s="1"/>
  <c r="AA4148" i="1"/>
  <c r="V4148" i="1"/>
  <c r="AB4147" i="1"/>
  <c r="V4147" i="1"/>
  <c r="AB4146" i="1"/>
  <c r="Y4146" i="1" s="1"/>
  <c r="AA4146" i="1"/>
  <c r="V4146" i="1"/>
  <c r="AB4145" i="1"/>
  <c r="Y4145" i="1" s="1"/>
  <c r="AA4145" i="1"/>
  <c r="V4145" i="1"/>
  <c r="AB4144" i="1"/>
  <c r="AA4144" i="1"/>
  <c r="V4144" i="1"/>
  <c r="AB4143" i="1"/>
  <c r="V4143" i="1"/>
  <c r="AB4142" i="1"/>
  <c r="Y4142" i="1" s="1"/>
  <c r="V4142" i="1"/>
  <c r="AB4141" i="1"/>
  <c r="Y4141" i="1" s="1"/>
  <c r="AA4141" i="1"/>
  <c r="V4141" i="1"/>
  <c r="AB4140" i="1"/>
  <c r="Y4140" i="1" s="1"/>
  <c r="V4140" i="1"/>
  <c r="AB4139" i="1"/>
  <c r="V4139" i="1"/>
  <c r="AB4138" i="1"/>
  <c r="Y4138" i="1" s="1"/>
  <c r="V4138" i="1"/>
  <c r="AB4137" i="1"/>
  <c r="Y4137" i="1" s="1"/>
  <c r="AA4137" i="1"/>
  <c r="V4137" i="1"/>
  <c r="AB4136" i="1"/>
  <c r="Y4136" i="1" s="1"/>
  <c r="AA4136" i="1"/>
  <c r="V4136" i="1"/>
  <c r="AB4135" i="1"/>
  <c r="V4135" i="1"/>
  <c r="AB4134" i="1"/>
  <c r="V4134" i="1"/>
  <c r="AB4133" i="1"/>
  <c r="Y4133" i="1" s="1"/>
  <c r="V4133" i="1"/>
  <c r="AB4132" i="1"/>
  <c r="V4132" i="1"/>
  <c r="AB4131" i="1"/>
  <c r="V4131" i="1"/>
  <c r="AB4130" i="1"/>
  <c r="Y4130" i="1" s="1"/>
  <c r="V4130" i="1"/>
  <c r="AB4129" i="1"/>
  <c r="Y4129" i="1" s="1"/>
  <c r="V4129" i="1"/>
  <c r="AB4128" i="1"/>
  <c r="V4128" i="1"/>
  <c r="AB4127" i="1"/>
  <c r="V4127" i="1"/>
  <c r="AB4126" i="1"/>
  <c r="Y4126" i="1" s="1"/>
  <c r="AA4126" i="1"/>
  <c r="V4126" i="1"/>
  <c r="AB4125" i="1"/>
  <c r="Y4125" i="1" s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Y4117" i="1" s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Y4109" i="1" s="1"/>
  <c r="AA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Y4105" i="1" s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Y4101" i="1" s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Y4093" i="1" s="1"/>
  <c r="AA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Y4085" i="1" s="1"/>
  <c r="AA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AA4081" i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Y4077" i="1" s="1"/>
  <c r="AA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Y4069" i="1" s="1"/>
  <c r="AA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Y4065" i="1" s="1"/>
  <c r="V4065" i="1"/>
  <c r="AB4064" i="1"/>
  <c r="Y4064" i="1" s="1"/>
  <c r="V4064" i="1"/>
  <c r="AB4063" i="1"/>
  <c r="Y4063" i="1" s="1"/>
  <c r="V4063" i="1"/>
  <c r="AB4062" i="1"/>
  <c r="V4062" i="1"/>
  <c r="AB4061" i="1"/>
  <c r="Y4061" i="1" s="1"/>
  <c r="AA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Y4053" i="1" s="1"/>
  <c r="AA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Y4045" i="1" s="1"/>
  <c r="AA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Y4037" i="1" s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Y4033" i="1" s="1"/>
  <c r="AA4033" i="1"/>
  <c r="V4033" i="1"/>
  <c r="AB4032" i="1"/>
  <c r="V4032" i="1"/>
  <c r="AB4031" i="1"/>
  <c r="Y4031" i="1" s="1"/>
  <c r="V4031" i="1"/>
  <c r="AB4030" i="1"/>
  <c r="Y4030" i="1" s="1"/>
  <c r="V4030" i="1"/>
  <c r="AB4029" i="1"/>
  <c r="Y4029" i="1" s="1"/>
  <c r="AA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Y4021" i="1" s="1"/>
  <c r="AA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Y4017" i="1" s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Y4013" i="1" s="1"/>
  <c r="AA4013" i="1"/>
  <c r="V4013" i="1"/>
  <c r="AB4012" i="1"/>
  <c r="Y4012" i="1" s="1"/>
  <c r="V4012" i="1"/>
  <c r="AB4011" i="1"/>
  <c r="Y4011" i="1" s="1"/>
  <c r="AA4011" i="1"/>
  <c r="V4011" i="1"/>
  <c r="AB4010" i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Y4005" i="1" s="1"/>
  <c r="V4005" i="1"/>
  <c r="AB4004" i="1"/>
  <c r="Y4004" i="1" s="1"/>
  <c r="V4004" i="1"/>
  <c r="AB4003" i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Y3997" i="1" s="1"/>
  <c r="AA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Y3989" i="1" s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Y3985" i="1" s="1"/>
  <c r="AA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Y3981" i="1" s="1"/>
  <c r="AA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Y3977" i="1" s="1"/>
  <c r="AA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Y3973" i="1" s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Y3969" i="1" s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Y3965" i="1" s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Y3957" i="1" s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Y3949" i="1" s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Y3941" i="1" s="1"/>
  <c r="AA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AA3937" i="1"/>
  <c r="V3937" i="1"/>
  <c r="AB3936" i="1"/>
  <c r="AA3936" i="1"/>
  <c r="V3936" i="1"/>
  <c r="AB3935" i="1"/>
  <c r="Y3935" i="1" s="1"/>
  <c r="V3935" i="1"/>
  <c r="AB3934" i="1"/>
  <c r="Y3934" i="1" s="1"/>
  <c r="V3934" i="1"/>
  <c r="AB3933" i="1"/>
  <c r="Y3933" i="1" s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Y3929" i="1" s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Y3925" i="1" s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Y3909" i="1" s="1"/>
  <c r="AA3909" i="1"/>
  <c r="V3909" i="1"/>
  <c r="AB3908" i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Y3901" i="1" s="1"/>
  <c r="AA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Y3893" i="1" s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Y3885" i="1" s="1"/>
  <c r="AA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AA3881" i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Y3877" i="1" s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Y3869" i="1" s="1"/>
  <c r="AA3869" i="1"/>
  <c r="V3869" i="1"/>
  <c r="AB3868" i="1"/>
  <c r="Y3868" i="1" s="1"/>
  <c r="V3868" i="1"/>
  <c r="AB3867" i="1"/>
  <c r="Y3867" i="1" s="1"/>
  <c r="V3867" i="1"/>
  <c r="AB3866" i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Y3861" i="1" s="1"/>
  <c r="AA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AA3852" i="1"/>
  <c r="V3852" i="1"/>
  <c r="AB3851" i="1"/>
  <c r="Y3851" i="1" s="1"/>
  <c r="AA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Y3847" i="1" s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Y3843" i="1" s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Y3835" i="1" s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Y3831" i="1" s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Y3827" i="1" s="1"/>
  <c r="AA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Y3818" i="1" s="1"/>
  <c r="AA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Y3810" i="1" s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Y3806" i="1" s="1"/>
  <c r="V3806" i="1"/>
  <c r="AB3805" i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Y3794" i="1" s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AA3790" i="1"/>
  <c r="V3790" i="1"/>
  <c r="AB3789" i="1"/>
  <c r="Y3789" i="1" s="1"/>
  <c r="V3789" i="1"/>
  <c r="AB3788" i="1"/>
  <c r="Y3788" i="1" s="1"/>
  <c r="V3788" i="1"/>
  <c r="AB3787" i="1"/>
  <c r="AA3787" i="1"/>
  <c r="V3787" i="1"/>
  <c r="AB3786" i="1"/>
  <c r="AA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Y3778" i="1" s="1"/>
  <c r="AA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Y3770" i="1" s="1"/>
  <c r="AA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Y3762" i="1" s="1"/>
  <c r="AA3762" i="1"/>
  <c r="V3762" i="1"/>
  <c r="AB3761" i="1"/>
  <c r="Y3761" i="1" s="1"/>
  <c r="AA3761" i="1"/>
  <c r="V3761" i="1"/>
  <c r="AB3760" i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Y3754" i="1" s="1"/>
  <c r="AA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Y3746" i="1" s="1"/>
  <c r="AA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Y3742" i="1" s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Y3738" i="1" s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Y3730" i="1" s="1"/>
  <c r="AA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Y3726" i="1" s="1"/>
  <c r="V3726" i="1"/>
  <c r="AB3725" i="1"/>
  <c r="Y3725" i="1" s="1"/>
  <c r="V3725" i="1"/>
  <c r="AB3724" i="1"/>
  <c r="Y3724" i="1" s="1"/>
  <c r="V3724" i="1"/>
  <c r="AB3723" i="1"/>
  <c r="Y3723" i="1" s="1"/>
  <c r="AB3722" i="1"/>
  <c r="AA3722" i="1"/>
  <c r="V3722" i="1"/>
  <c r="AB3721" i="1"/>
  <c r="V3721" i="1"/>
  <c r="AB3720" i="1"/>
  <c r="Y3720" i="1" s="1"/>
  <c r="V3720" i="1"/>
  <c r="AB3719" i="1"/>
  <c r="Y3719" i="1" s="1"/>
  <c r="AA3719" i="1"/>
  <c r="V3719" i="1"/>
  <c r="AB3718" i="1"/>
  <c r="Y3718" i="1" s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Y3714" i="1" s="1"/>
  <c r="AA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Y3706" i="1" s="1"/>
  <c r="AA3706" i="1"/>
  <c r="V3706" i="1"/>
  <c r="AB3705" i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Y3698" i="1" s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Y3690" i="1" s="1"/>
  <c r="V3690" i="1"/>
  <c r="AB3689" i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Y3682" i="1" s="1"/>
  <c r="AA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Y3678" i="1" s="1"/>
  <c r="AA3678" i="1"/>
  <c r="V3678" i="1"/>
  <c r="AB3677" i="1"/>
  <c r="V3677" i="1"/>
  <c r="AB3676" i="1"/>
  <c r="Y3676" i="1" s="1"/>
  <c r="V3676" i="1"/>
  <c r="AB3675" i="1"/>
  <c r="Y3675" i="1" s="1"/>
  <c r="V3675" i="1"/>
  <c r="AB3674" i="1"/>
  <c r="Y3674" i="1" s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Y3666" i="1" s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Y3658" i="1" s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Y3642" i="1" s="1"/>
  <c r="AA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Y3638" i="1" s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Y3634" i="1" s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Y3626" i="1" s="1"/>
  <c r="AA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V3621" i="1"/>
  <c r="AB3620" i="1"/>
  <c r="Y3620" i="1" s="1"/>
  <c r="AA3620" i="1"/>
  <c r="V3620" i="1"/>
  <c r="AB3619" i="1"/>
  <c r="Y3619" i="1" s="1"/>
  <c r="AA3619" i="1"/>
  <c r="V3619" i="1"/>
  <c r="AB3618" i="1"/>
  <c r="Y3618" i="1" s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Y3610" i="1" s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Y3602" i="1" s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Y3594" i="1" s="1"/>
  <c r="V3594" i="1"/>
  <c r="AB3593" i="1"/>
  <c r="AA3593" i="1"/>
  <c r="V3593" i="1"/>
  <c r="AB3592" i="1"/>
  <c r="Y3592" i="1" s="1"/>
  <c r="AA3592" i="1"/>
  <c r="V3592" i="1"/>
  <c r="AB3591" i="1"/>
  <c r="Y3591" i="1" s="1"/>
  <c r="V3591" i="1"/>
  <c r="AB3590" i="1"/>
  <c r="Y3590" i="1" s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Y3586" i="1" s="1"/>
  <c r="AA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Y3577" i="1" s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Y3569" i="1" s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A3565" i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Y3561" i="1" s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Y3557" i="1" s="1"/>
  <c r="AA3557" i="1"/>
  <c r="V3557" i="1"/>
  <c r="AB3556" i="1"/>
  <c r="V3556" i="1"/>
  <c r="AB3555" i="1"/>
  <c r="Y3555" i="1" s="1"/>
  <c r="V3555" i="1"/>
  <c r="AB3554" i="1"/>
  <c r="Y3554" i="1" s="1"/>
  <c r="V3554" i="1"/>
  <c r="AB3553" i="1"/>
  <c r="Y3553" i="1" s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AA3549" i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Y3545" i="1" s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Y3537" i="1" s="1"/>
  <c r="AA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Y3528" i="1" s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AA3515" i="1"/>
  <c r="V3515" i="1"/>
  <c r="AB3514" i="1"/>
  <c r="Y3514" i="1" s="1"/>
  <c r="V3514" i="1"/>
  <c r="AB3513" i="1"/>
  <c r="Y3513" i="1" s="1"/>
  <c r="V3513" i="1"/>
  <c r="AB3512" i="1"/>
  <c r="Y3512" i="1" s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AA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Y3496" i="1" s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Y3488" i="1" s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Y3484" i="1" s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Y3480" i="1" s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Y3472" i="1" s="1"/>
  <c r="AA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Y3464" i="1" s="1"/>
  <c r="AA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Y3456" i="1" s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Y3448" i="1" s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V3443" i="1"/>
  <c r="AB3442" i="1"/>
  <c r="Y3442" i="1" s="1"/>
  <c r="AA3442" i="1"/>
  <c r="V3442" i="1"/>
  <c r="AB3441" i="1"/>
  <c r="Y3441" i="1" s="1"/>
  <c r="AA3441" i="1"/>
  <c r="V3441" i="1"/>
  <c r="AB3440" i="1"/>
  <c r="Y3440" i="1" s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Y3432" i="1" s="1"/>
  <c r="AA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Y3424" i="1" s="1"/>
  <c r="AA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Y3416" i="1" s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Y3408" i="1" s="1"/>
  <c r="V3408" i="1"/>
  <c r="AB3407" i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Y3395" i="1" s="1"/>
  <c r="V3395" i="1"/>
  <c r="AB3394" i="1"/>
  <c r="Y3394" i="1" s="1"/>
  <c r="V3394" i="1"/>
  <c r="AB3393" i="1"/>
  <c r="Y3393" i="1" s="1"/>
  <c r="V3393" i="1"/>
  <c r="AB3392" i="1"/>
  <c r="Y3392" i="1" s="1"/>
  <c r="AA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Y3384" i="1" s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V3378" i="1"/>
  <c r="AB3377" i="1"/>
  <c r="Y3377" i="1" s="1"/>
  <c r="V3377" i="1"/>
  <c r="AB3376" i="1"/>
  <c r="Y3376" i="1" s="1"/>
  <c r="AA3376" i="1"/>
  <c r="V3376" i="1"/>
  <c r="AB3375" i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Y3368" i="1" s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Y3360" i="1" s="1"/>
  <c r="AA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Y3352" i="1" s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V3347" i="1"/>
  <c r="AB3346" i="1"/>
  <c r="Y3346" i="1" s="1"/>
  <c r="V3346" i="1"/>
  <c r="AB3345" i="1"/>
  <c r="Y3345" i="1" s="1"/>
  <c r="V3345" i="1"/>
  <c r="AB3344" i="1"/>
  <c r="Y3344" i="1" s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Y3336" i="1" s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Y3328" i="1" s="1"/>
  <c r="AA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Y3318" i="1" s="1"/>
  <c r="AA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Y3310" i="1" s="1"/>
  <c r="V3310" i="1"/>
  <c r="AB3309" i="1"/>
  <c r="Y3309" i="1" s="1"/>
  <c r="V3309" i="1"/>
  <c r="AB3308" i="1"/>
  <c r="Y3308" i="1" s="1"/>
  <c r="V3308" i="1"/>
  <c r="AB3307" i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Y3302" i="1" s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Y3294" i="1" s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Y3286" i="1" s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Y3278" i="1" s="1"/>
  <c r="AB3277" i="1"/>
  <c r="Y3277" i="1" s="1"/>
  <c r="V3277" i="1"/>
  <c r="AB3276" i="1"/>
  <c r="Y3276" i="1" s="1"/>
  <c r="V3276" i="1"/>
  <c r="AB3275" i="1"/>
  <c r="V3275" i="1"/>
  <c r="AB3274" i="1"/>
  <c r="Y3274" i="1" s="1"/>
  <c r="V3274" i="1"/>
  <c r="AB3273" i="1"/>
  <c r="V3273" i="1"/>
  <c r="AB3272" i="1"/>
  <c r="AA3272" i="1"/>
  <c r="V3272" i="1"/>
  <c r="AB3271" i="1"/>
  <c r="Y3271" i="1" s="1"/>
  <c r="AA3271" i="1"/>
  <c r="V3271" i="1"/>
  <c r="AB3270" i="1"/>
  <c r="Y3270" i="1" s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V3264" i="1"/>
  <c r="AB3263" i="1"/>
  <c r="Y3263" i="1" s="1"/>
  <c r="V3263" i="1"/>
  <c r="AB3262" i="1"/>
  <c r="Y3262" i="1" s="1"/>
  <c r="AA3262" i="1"/>
  <c r="V3262" i="1"/>
  <c r="AB3261" i="1"/>
  <c r="Y3261" i="1" s="1"/>
  <c r="AA3261" i="1"/>
  <c r="V3261" i="1"/>
  <c r="AB3260" i="1"/>
  <c r="Y3260" i="1" s="1"/>
  <c r="V3260" i="1"/>
  <c r="AB3259" i="1"/>
  <c r="V3259" i="1"/>
  <c r="AB3258" i="1"/>
  <c r="Y3258" i="1" s="1"/>
  <c r="V3258" i="1"/>
  <c r="AB3257" i="1"/>
  <c r="AA3257" i="1"/>
  <c r="V3257" i="1"/>
  <c r="AB3256" i="1"/>
  <c r="Y3256" i="1" s="1"/>
  <c r="V3256" i="1"/>
  <c r="AB3255" i="1"/>
  <c r="Y3255" i="1" s="1"/>
  <c r="AA3255" i="1"/>
  <c r="V3255" i="1"/>
  <c r="AB3254" i="1"/>
  <c r="AA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AA3248" i="1"/>
  <c r="V3248" i="1"/>
  <c r="AB3247" i="1"/>
  <c r="Y3247" i="1" s="1"/>
  <c r="AA3247" i="1"/>
  <c r="V3247" i="1"/>
  <c r="AB3246" i="1"/>
  <c r="Y3246" i="1" s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Y3238" i="1" s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V3232" i="1"/>
  <c r="AB3231" i="1"/>
  <c r="Y3231" i="1" s="1"/>
  <c r="AA3231" i="1"/>
  <c r="V3231" i="1"/>
  <c r="AB3230" i="1"/>
  <c r="Y3230" i="1" s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Y3222" i="1" s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Y3214" i="1" s="1"/>
  <c r="AA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Y3206" i="1" s="1"/>
  <c r="AA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V3193" i="1"/>
  <c r="AB3192" i="1"/>
  <c r="Y3192" i="1" s="1"/>
  <c r="V3192" i="1"/>
  <c r="AB3191" i="1"/>
  <c r="Y3191" i="1" s="1"/>
  <c r="AA3191" i="1"/>
  <c r="V3191" i="1"/>
  <c r="AB3190" i="1"/>
  <c r="Y3190" i="1" s="1"/>
  <c r="AA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Y3182" i="1" s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Y3174" i="1" s="1"/>
  <c r="AA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Y3166" i="1" s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Y3158" i="1" s="1"/>
  <c r="AA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Y3150" i="1" s="1"/>
  <c r="AA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Y3142" i="1" s="1"/>
  <c r="AA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Y3134" i="1" s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AA3129" i="1"/>
  <c r="V3129" i="1"/>
  <c r="AB3128" i="1"/>
  <c r="Y3128" i="1" s="1"/>
  <c r="V3128" i="1"/>
  <c r="AB3127" i="1"/>
  <c r="Y3127" i="1" s="1"/>
  <c r="AA3127" i="1"/>
  <c r="V3127" i="1"/>
  <c r="AB3126" i="1"/>
  <c r="Y3126" i="1" s="1"/>
  <c r="AA3126" i="1"/>
  <c r="V3126" i="1"/>
  <c r="AB3125" i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Y3118" i="1" s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Y3110" i="1" s="1"/>
  <c r="AA3110" i="1"/>
  <c r="V3110" i="1"/>
  <c r="AB3109" i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Y3102" i="1" s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Y3094" i="1" s="1"/>
  <c r="AA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Y3078" i="1" s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Y3070" i="1" s="1"/>
  <c r="AA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Y3062" i="1" s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Y3054" i="1" s="1"/>
  <c r="AA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Y3046" i="1" s="1"/>
  <c r="AA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Y3038" i="1" s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Y3030" i="1" s="1"/>
  <c r="AA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Y3022" i="1" s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Y3014" i="1" s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AA3009" i="1"/>
  <c r="V3009" i="1"/>
  <c r="AB3008" i="1"/>
  <c r="Y3008" i="1" s="1"/>
  <c r="AA3008" i="1"/>
  <c r="V3008" i="1"/>
  <c r="AB3007" i="1"/>
  <c r="Y3007" i="1" s="1"/>
  <c r="V3007" i="1"/>
  <c r="AB3006" i="1"/>
  <c r="Y3006" i="1" s="1"/>
  <c r="AA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Y2998" i="1" s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Y2990" i="1" s="1"/>
  <c r="AA2990" i="1"/>
  <c r="V2990" i="1"/>
  <c r="AB2989" i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Y2982" i="1" s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Y2974" i="1" s="1"/>
  <c r="V2974" i="1"/>
  <c r="AB2973" i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Y2966" i="1" s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Y2958" i="1" s="1"/>
  <c r="AA2958" i="1"/>
  <c r="V2958" i="1"/>
  <c r="AB2957" i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Y2950" i="1" s="1"/>
  <c r="AA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Y2942" i="1" s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Y2932" i="1" s="1"/>
  <c r="AA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Y2921" i="1" s="1"/>
  <c r="V2921" i="1"/>
  <c r="AB2920" i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Y2913" i="1" s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Y2905" i="1" s="1"/>
  <c r="AA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AA2900" i="1"/>
  <c r="V2900" i="1"/>
  <c r="AB2899" i="1"/>
  <c r="Y2899" i="1" s="1"/>
  <c r="V2899" i="1"/>
  <c r="AB2898" i="1"/>
  <c r="Y2898" i="1" s="1"/>
  <c r="V2898" i="1"/>
  <c r="AB2897" i="1"/>
  <c r="Y2897" i="1" s="1"/>
  <c r="AA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Y2887" i="1" s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Y2870" i="1" s="1"/>
  <c r="AA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Y2850" i="1" s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Y2835" i="1" s="1"/>
  <c r="AA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Y2826" i="1" s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Y2812" i="1" s="1"/>
  <c r="AA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Y2804" i="1" s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9" i="2"/>
  <c r="L108" i="2"/>
  <c r="L107" i="2"/>
  <c r="H105" i="2"/>
  <c r="J105" i="2" s="1"/>
  <c r="L105" i="2" s="1"/>
  <c r="G105" i="2"/>
  <c r="L103" i="2"/>
  <c r="L100" i="2"/>
  <c r="L98" i="2"/>
  <c r="L97" i="2"/>
  <c r="L95" i="2"/>
  <c r="L89" i="2"/>
  <c r="L88" i="2"/>
  <c r="L85" i="2"/>
  <c r="L84" i="2"/>
  <c r="L83" i="2"/>
  <c r="L81" i="2"/>
  <c r="G81" i="2"/>
  <c r="L80" i="2"/>
  <c r="K79" i="2"/>
  <c r="L79" i="2" s="1"/>
  <c r="L78" i="2"/>
  <c r="L77" i="2"/>
  <c r="L75" i="2"/>
  <c r="L74" i="2"/>
  <c r="L73" i="2"/>
  <c r="L71" i="2"/>
  <c r="L69" i="2"/>
  <c r="L68" i="2"/>
  <c r="L67" i="2"/>
  <c r="L66" i="2"/>
  <c r="L65" i="2"/>
  <c r="L63" i="2"/>
  <c r="H62" i="2"/>
  <c r="J62" i="2" s="1"/>
  <c r="L62" i="2" s="1"/>
  <c r="G62" i="2"/>
  <c r="AA4654" i="1"/>
  <c r="AA4817" i="1"/>
  <c r="AA4338" i="1"/>
  <c r="AA4360" i="1"/>
  <c r="AA4416" i="1"/>
  <c r="AA4440" i="1"/>
  <c r="AA4454" i="1"/>
  <c r="AA4660" i="1"/>
  <c r="AA4942" i="1"/>
  <c r="AA4946" i="1"/>
  <c r="AA4950" i="1"/>
  <c r="AA4954" i="1"/>
  <c r="AA4958" i="1"/>
  <c r="AA4497" i="1"/>
  <c r="AA4655" i="1"/>
  <c r="AA4975" i="1"/>
  <c r="AA4821" i="1"/>
  <c r="AA4871" i="1"/>
  <c r="AA4888" i="1"/>
  <c r="AA4904" i="1"/>
  <c r="AA4912" i="1"/>
  <c r="AA4922" i="1"/>
  <c r="AA4792" i="1"/>
  <c r="AA4226" i="1"/>
  <c r="AA4269" i="1"/>
  <c r="AA4293" i="1"/>
  <c r="AA4317" i="1"/>
  <c r="AA4325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581" i="1"/>
  <c r="AA4600" i="1"/>
  <c r="AA4616" i="1"/>
  <c r="AA4632" i="1"/>
  <c r="AA4940" i="1"/>
  <c r="AA4944" i="1"/>
  <c r="AA4948" i="1"/>
  <c r="AA4952" i="1"/>
  <c r="AA4956" i="1"/>
  <c r="AA4961" i="1"/>
  <c r="AA3903" i="1"/>
  <c r="AA3989" i="1"/>
  <c r="AA4005" i="1"/>
  <c r="AA4101" i="1"/>
  <c r="AA4168" i="1"/>
  <c r="AA4525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V2797" i="1"/>
  <c r="AB2796" i="1"/>
  <c r="Y2796" i="1" s="1"/>
  <c r="V2796" i="1"/>
  <c r="AB2795" i="1"/>
  <c r="V2795" i="1"/>
  <c r="AB2794" i="1"/>
  <c r="Y2794" i="1" s="1"/>
  <c r="V2794" i="1"/>
  <c r="AB2793" i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2" i="2"/>
  <c r="L51" i="2"/>
  <c r="L50" i="2"/>
  <c r="L49" i="2"/>
  <c r="L47" i="2"/>
  <c r="L46" i="2"/>
  <c r="L45" i="2"/>
  <c r="H43" i="2"/>
  <c r="J43" i="2" s="1"/>
  <c r="L43" i="2" s="1"/>
  <c r="L42" i="2"/>
  <c r="L41" i="2"/>
  <c r="L40" i="2"/>
  <c r="L39" i="2"/>
  <c r="L38" i="2"/>
  <c r="L37" i="2"/>
  <c r="L36" i="2"/>
  <c r="L35" i="2"/>
  <c r="L34" i="2"/>
  <c r="H33" i="2"/>
  <c r="J33" i="2" s="1"/>
  <c r="L33" i="2" s="1"/>
  <c r="L32" i="2"/>
  <c r="L31" i="2"/>
  <c r="L30" i="2"/>
  <c r="L29" i="2"/>
  <c r="L28" i="2"/>
  <c r="L27" i="2"/>
  <c r="L26" i="2"/>
  <c r="L25" i="2"/>
  <c r="L24" i="2"/>
  <c r="L23" i="2"/>
  <c r="H21" i="2"/>
  <c r="J21" i="2" s="1"/>
  <c r="L21" i="2" s="1"/>
  <c r="L20" i="2"/>
  <c r="L19" i="2"/>
  <c r="L18" i="2"/>
  <c r="L17" i="2"/>
  <c r="L16" i="2"/>
  <c r="L15" i="2"/>
  <c r="L14" i="2"/>
  <c r="L13" i="2"/>
  <c r="L11" i="2"/>
  <c r="H10" i="2"/>
  <c r="J10" i="2" s="1"/>
  <c r="L10" i="2" s="1"/>
  <c r="L9" i="2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V2719" i="1"/>
  <c r="AB2718" i="1"/>
  <c r="Y2718" i="1" s="1"/>
  <c r="V2718" i="1"/>
  <c r="AB2717" i="1"/>
  <c r="Y2717" i="1" s="1"/>
  <c r="V2717" i="1"/>
  <c r="AB2716" i="1"/>
  <c r="Y2716" i="1" s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Y2708" i="1" s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AA2692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AA2546" i="1"/>
  <c r="V2546" i="1"/>
  <c r="V2545" i="1"/>
  <c r="AA2544" i="1"/>
  <c r="V2544" i="1"/>
  <c r="V2543" i="1"/>
  <c r="AA2542" i="1"/>
  <c r="V2542" i="1"/>
  <c r="AA2541" i="1"/>
  <c r="V2541" i="1"/>
  <c r="V2539" i="1"/>
  <c r="AA2538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AA2506" i="1"/>
  <c r="V2506" i="1"/>
  <c r="AA2505" i="1"/>
  <c r="V2505" i="1"/>
  <c r="V2504" i="1"/>
  <c r="AA2503" i="1"/>
  <c r="V2503" i="1"/>
  <c r="V2502" i="1"/>
  <c r="V2501" i="1"/>
  <c r="V2500" i="1"/>
  <c r="V2499" i="1"/>
  <c r="AA2498" i="1"/>
  <c r="V2498" i="1"/>
  <c r="V2497" i="1"/>
  <c r="V2496" i="1"/>
  <c r="V2495" i="1"/>
  <c r="V2494" i="1"/>
  <c r="AA2493" i="1"/>
  <c r="V2493" i="1"/>
  <c r="V2492" i="1"/>
  <c r="V2491" i="1"/>
  <c r="AA2490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AA2442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AA2426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AA2402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Y2393" i="1" s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V2378" i="1"/>
  <c r="AB2377" i="1"/>
  <c r="Y2377" i="1" s="1"/>
  <c r="V2377" i="1"/>
  <c r="AB2376" i="1"/>
  <c r="Y2376" i="1" s="1"/>
  <c r="V2376" i="1"/>
  <c r="AB2375" i="1"/>
  <c r="Y2375" i="1" s="1"/>
  <c r="V2375" i="1"/>
  <c r="AB2374" i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Y2369" i="1" s="1"/>
  <c r="AA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V2365" i="1"/>
  <c r="AB2364" i="1"/>
  <c r="Y2364" i="1" s="1"/>
  <c r="V2364" i="1"/>
  <c r="AB2363" i="1"/>
  <c r="V2363" i="1"/>
  <c r="AB2362" i="1"/>
  <c r="Y2362" i="1" s="1"/>
  <c r="V2362" i="1"/>
  <c r="AB2361" i="1"/>
  <c r="Y2361" i="1" s="1"/>
  <c r="V2361" i="1"/>
  <c r="AB2360" i="1"/>
  <c r="Y2360" i="1" s="1"/>
  <c r="V2360" i="1"/>
  <c r="AB2359" i="1"/>
  <c r="V2359" i="1"/>
  <c r="AB2358" i="1"/>
  <c r="Y2358" i="1" s="1"/>
  <c r="V2358" i="1"/>
  <c r="AB2357" i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Y2353" i="1" s="1"/>
  <c r="V2353" i="1"/>
  <c r="AB2352" i="1"/>
  <c r="Y2352" i="1" s="1"/>
  <c r="V2352" i="1"/>
  <c r="AB2351" i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Y2345" i="1" s="1"/>
  <c r="V2345" i="1"/>
  <c r="AB2344" i="1"/>
  <c r="Y2344" i="1" s="1"/>
  <c r="V2344" i="1"/>
  <c r="AB2343" i="1"/>
  <c r="Y2343" i="1" s="1"/>
  <c r="V2343" i="1"/>
  <c r="AB2342" i="1"/>
  <c r="Y2342" i="1" s="1"/>
  <c r="AB2341" i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Y2329" i="1" s="1"/>
  <c r="V2329" i="1"/>
  <c r="AB2328" i="1"/>
  <c r="Y2328" i="1" s="1"/>
  <c r="V2328" i="1"/>
  <c r="AB2327" i="1"/>
  <c r="V2327" i="1"/>
  <c r="AB2326" i="1"/>
  <c r="Y2326" i="1" s="1"/>
  <c r="V2326" i="1"/>
  <c r="AB2325" i="1"/>
  <c r="V2325" i="1"/>
  <c r="AB2324" i="1"/>
  <c r="Y2324" i="1" s="1"/>
  <c r="V2324" i="1"/>
  <c r="AB2323" i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Y2313" i="1" s="1"/>
  <c r="V2313" i="1"/>
  <c r="AB2312" i="1"/>
  <c r="Y2312" i="1" s="1"/>
  <c r="V2312" i="1"/>
  <c r="AB2311" i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Y2305" i="1" s="1"/>
  <c r="V2305" i="1"/>
  <c r="AB2304" i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Y2297" i="1" s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V2291" i="1"/>
  <c r="AB2290" i="1"/>
  <c r="Y2290" i="1" s="1"/>
  <c r="V2290" i="1"/>
  <c r="AB2289" i="1"/>
  <c r="V2289" i="1"/>
  <c r="AB2288" i="1"/>
  <c r="Y2288" i="1" s="1"/>
  <c r="V2288" i="1"/>
  <c r="AB2287" i="1"/>
  <c r="V2287" i="1"/>
  <c r="AB2286" i="1"/>
  <c r="Y2286" i="1" s="1"/>
  <c r="V2286" i="1"/>
  <c r="AB2285" i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Y2281" i="1" s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Y2273" i="1" s="1"/>
  <c r="V2273" i="1"/>
  <c r="AB2272" i="1"/>
  <c r="Y2272" i="1" s="1"/>
  <c r="V2272" i="1"/>
  <c r="AB2271" i="1"/>
  <c r="V2271" i="1"/>
  <c r="AB2270" i="1"/>
  <c r="Y2270" i="1" s="1"/>
  <c r="V2270" i="1"/>
  <c r="AB2269" i="1"/>
  <c r="V2269" i="1"/>
  <c r="AB2268" i="1"/>
  <c r="Y2268" i="1" s="1"/>
  <c r="V2268" i="1"/>
  <c r="AB2267" i="1"/>
  <c r="V2267" i="1"/>
  <c r="AB2266" i="1"/>
  <c r="Y2266" i="1" s="1"/>
  <c r="V2266" i="1"/>
  <c r="AB2265" i="1"/>
  <c r="Y2265" i="1" s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V2261" i="1"/>
  <c r="AB2260" i="1"/>
  <c r="Y2260" i="1" s="1"/>
  <c r="V2260" i="1"/>
  <c r="AB2259" i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AA2250" i="1"/>
  <c r="V2250" i="1"/>
  <c r="AB2249" i="1"/>
  <c r="Y2249" i="1" s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Y2241" i="1" s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V2232" i="1"/>
  <c r="AB2231" i="1"/>
  <c r="Y2231" i="1" s="1"/>
  <c r="V2231" i="1"/>
  <c r="AB2230" i="1"/>
  <c r="V2230" i="1"/>
  <c r="AB2229" i="1"/>
  <c r="Y2229" i="1" s="1"/>
  <c r="V2229" i="1"/>
  <c r="AB2228" i="1"/>
  <c r="V2228" i="1"/>
  <c r="AB2227" i="1"/>
  <c r="Y2227" i="1" s="1"/>
  <c r="V2227" i="1"/>
  <c r="AB2226" i="1"/>
  <c r="V2226" i="1"/>
  <c r="AB2225" i="1"/>
  <c r="Y2225" i="1" s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Y2217" i="1" s="1"/>
  <c r="V2217" i="1"/>
  <c r="AB2216" i="1"/>
  <c r="V2216" i="1"/>
  <c r="AB2215" i="1"/>
  <c r="Y2215" i="1" s="1"/>
  <c r="V2215" i="1"/>
  <c r="AB2214" i="1"/>
  <c r="V2214" i="1"/>
  <c r="AB2213" i="1"/>
  <c r="Y2213" i="1" s="1"/>
  <c r="V2213" i="1"/>
  <c r="AB2212" i="1"/>
  <c r="AA2212" i="1"/>
  <c r="V2212" i="1"/>
  <c r="AB2211" i="1"/>
  <c r="Y2211" i="1" s="1"/>
  <c r="V2211" i="1"/>
  <c r="AB2210" i="1"/>
  <c r="Y2210" i="1" s="1"/>
  <c r="V2210" i="1"/>
  <c r="AB2209" i="1"/>
  <c r="Y2209" i="1" s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Y2201" i="1" s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V2195" i="1"/>
  <c r="AB2194" i="1"/>
  <c r="Y2194" i="1" s="1"/>
  <c r="V2194" i="1"/>
  <c r="AB2193" i="1"/>
  <c r="Y2193" i="1" s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AA2169" i="1"/>
  <c r="V2169" i="1"/>
  <c r="V2168" i="1"/>
  <c r="AA2167" i="1"/>
  <c r="V2167" i="1"/>
  <c r="AA2166" i="1"/>
  <c r="V2166" i="1"/>
  <c r="V2165" i="1"/>
  <c r="V2164" i="1"/>
  <c r="V2163" i="1"/>
  <c r="V2162" i="1"/>
  <c r="AA2161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AA2145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AA2113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AA1977" i="1"/>
  <c r="V1977" i="1"/>
  <c r="AA1976" i="1"/>
  <c r="V1976" i="1"/>
  <c r="V1975" i="1"/>
  <c r="V1974" i="1"/>
  <c r="V1973" i="1"/>
  <c r="V1972" i="1"/>
  <c r="V1971" i="1"/>
  <c r="V1970" i="1"/>
  <c r="AA1969" i="1"/>
  <c r="V1969" i="1"/>
  <c r="AA1968" i="1"/>
  <c r="V1968" i="1"/>
  <c r="V1967" i="1"/>
  <c r="V1966" i="1"/>
  <c r="V1965" i="1"/>
  <c r="V1964" i="1"/>
  <c r="V1963" i="1"/>
  <c r="V1962" i="1"/>
  <c r="AA1961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AA1945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AA1905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AA1881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AA1865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AA1841" i="1"/>
  <c r="V1841" i="1"/>
  <c r="V1840" i="1"/>
  <c r="V1839" i="1"/>
  <c r="V1838" i="1"/>
  <c r="V1837" i="1"/>
  <c r="V1836" i="1"/>
  <c r="AA1835" i="1"/>
  <c r="V1835" i="1"/>
  <c r="V1834" i="1"/>
  <c r="AA1833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AA1800" i="1"/>
  <c r="V1800" i="1"/>
  <c r="V1799" i="1"/>
  <c r="AA1798" i="1"/>
  <c r="V1798" i="1"/>
  <c r="AA1797" i="1"/>
  <c r="V1797" i="1"/>
  <c r="V1796" i="1"/>
  <c r="V1795" i="1"/>
  <c r="V1794" i="1"/>
  <c r="V1793" i="1"/>
  <c r="AA1792" i="1"/>
  <c r="V1792" i="1"/>
  <c r="V1791" i="1"/>
  <c r="V1790" i="1"/>
  <c r="V1789" i="1"/>
  <c r="V1788" i="1"/>
  <c r="V1787" i="1"/>
  <c r="AA1786" i="1"/>
  <c r="V1786" i="1"/>
  <c r="AA1785" i="1"/>
  <c r="V1785" i="1"/>
  <c r="AA1784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AA1687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AA1663" i="1"/>
  <c r="V1663" i="1"/>
  <c r="V1662" i="1"/>
  <c r="V1661" i="1"/>
  <c r="AA1660" i="1"/>
  <c r="V1660" i="1"/>
  <c r="V1659" i="1"/>
  <c r="V1658" i="1"/>
  <c r="AA1657" i="1"/>
  <c r="V1657" i="1"/>
  <c r="AA1655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AA1574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AA1526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AA1478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AA1374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AA1267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AA1131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AA1091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AA1051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AA1019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AA1003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AA963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AA947" i="1"/>
  <c r="V947" i="1"/>
  <c r="V946" i="1"/>
  <c r="V945" i="1"/>
  <c r="V944" i="1"/>
  <c r="V943" i="1"/>
  <c r="V942" i="1"/>
  <c r="V941" i="1"/>
  <c r="V940" i="1"/>
  <c r="AA939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AA907" i="1"/>
  <c r="V907" i="1"/>
  <c r="V906" i="1"/>
  <c r="AA905" i="1"/>
  <c r="V905" i="1"/>
  <c r="V904" i="1"/>
  <c r="V902" i="1"/>
  <c r="V901" i="1"/>
  <c r="AA900" i="1"/>
  <c r="V900" i="1"/>
  <c r="AA899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AA883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AA835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AA755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AA715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AA699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AA675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AA627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AA539" i="1"/>
  <c r="V539" i="1"/>
  <c r="V538" i="1"/>
  <c r="V537" i="1"/>
  <c r="V536" i="1"/>
  <c r="V535" i="1"/>
  <c r="V534" i="1"/>
  <c r="V533" i="1"/>
  <c r="AA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AA467" i="1"/>
  <c r="V467" i="1"/>
  <c r="AA466" i="1"/>
  <c r="V466" i="1"/>
  <c r="V465" i="1"/>
  <c r="V464" i="1"/>
  <c r="V463" i="1"/>
  <c r="AA459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AA443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117" i="1"/>
  <c r="AA4098" i="1"/>
  <c r="AA4161" i="1"/>
  <c r="AA3791" i="1"/>
  <c r="AA4066" i="1"/>
  <c r="AA4290" i="1"/>
  <c r="AA3740" i="1"/>
  <c r="AA4725" i="1"/>
  <c r="AA4682" i="1"/>
  <c r="AA4046" i="1"/>
  <c r="AA4373" i="1"/>
  <c r="AA4785" i="1"/>
  <c r="AA3789" i="1"/>
  <c r="AA3945" i="1"/>
  <c r="AA3965" i="1"/>
  <c r="AA3976" i="1"/>
  <c r="AA4076" i="1"/>
  <c r="AA4092" i="1"/>
  <c r="AA4228" i="1"/>
  <c r="AA4308" i="1"/>
  <c r="AA4505" i="1"/>
  <c r="AA3724" i="1"/>
  <c r="AA3805" i="1"/>
  <c r="AA3641" i="1"/>
  <c r="AA3733" i="1"/>
  <c r="AA4461" i="1"/>
  <c r="AA4328" i="1"/>
  <c r="AA3587" i="1"/>
  <c r="AA4139" i="1"/>
  <c r="AA3650" i="1"/>
  <c r="AA4104" i="1"/>
  <c r="AA4355" i="1"/>
  <c r="AA4292" i="1"/>
  <c r="AA4236" i="1"/>
  <c r="AA4729" i="1"/>
  <c r="AA3698" i="1"/>
  <c r="AA3493" i="1"/>
  <c r="AA3306" i="1"/>
  <c r="AA3772" i="1"/>
  <c r="AA4116" i="1"/>
  <c r="AA3902" i="1"/>
  <c r="AA36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34" i="1"/>
  <c r="AA3683" i="1"/>
  <c r="AA3386" i="1"/>
  <c r="AA3556" i="1"/>
  <c r="AA3582" i="1"/>
  <c r="AA3038" i="1"/>
  <c r="AA3630" i="1"/>
  <c r="AA3788" i="1"/>
  <c r="AA3732" i="1"/>
  <c r="AA3564" i="1"/>
  <c r="AA4030" i="1"/>
  <c r="AA3966" i="1"/>
  <c r="AA4038" i="1"/>
  <c r="AA4094" i="1"/>
  <c r="AA4153" i="1"/>
  <c r="AA3872" i="1"/>
  <c r="AA4037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81" i="1"/>
  <c r="AA4326" i="1"/>
  <c r="AA3880" i="1"/>
  <c r="AA4097" i="1"/>
  <c r="AA4617" i="1"/>
  <c r="AA4689" i="1"/>
  <c r="AA3510" i="1"/>
  <c r="AA3745" i="1"/>
  <c r="AA3785" i="1"/>
  <c r="AA3879" i="1"/>
  <c r="AA3886" i="1"/>
  <c r="AA3925" i="1"/>
  <c r="AA3996" i="1"/>
  <c r="AA4060" i="1"/>
  <c r="AA4068" i="1"/>
  <c r="AA4220" i="1"/>
  <c r="AA2848" i="1"/>
  <c r="AA3265" i="1"/>
  <c r="AA3286" i="1"/>
  <c r="AA3314" i="1"/>
  <c r="AA3489" i="1"/>
  <c r="AA3594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4405" i="1"/>
  <c r="AA3246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68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062" i="1"/>
  <c r="AA3141" i="1"/>
  <c r="AA3358" i="1"/>
  <c r="AA3398" i="1"/>
  <c r="AA3610" i="1"/>
  <c r="AA3690" i="1"/>
  <c r="AA3697" i="1"/>
  <c r="AA3423" i="1"/>
  <c r="AA3359" i="1"/>
  <c r="AA3234" i="1"/>
  <c r="AA2936" i="1"/>
  <c r="AA4301" i="1"/>
  <c r="AA4229" i="1"/>
  <c r="AA3076" i="1"/>
  <c r="AA2804" i="1"/>
  <c r="AA3890" i="1"/>
  <c r="AA2982" i="1"/>
  <c r="AA4242" i="1"/>
  <c r="AA4181" i="1"/>
  <c r="AA3921" i="1"/>
  <c r="AA3917" i="1"/>
  <c r="AA3741" i="1"/>
  <c r="AA4666" i="1"/>
  <c r="AA4197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02" i="1"/>
  <c r="AA3130" i="1"/>
  <c r="AA3182" i="1"/>
  <c r="AA3194" i="1"/>
  <c r="AA3258" i="1"/>
  <c r="AA3287" i="1"/>
  <c r="AA3327" i="1"/>
  <c r="AA3379" i="1"/>
  <c r="AA3395" i="1"/>
  <c r="AA3462" i="1"/>
  <c r="AA3561" i="1"/>
  <c r="AA3623" i="1"/>
  <c r="AA3631" i="1"/>
  <c r="AA3702" i="1"/>
  <c r="AA3773" i="1"/>
  <c r="AA3802" i="1"/>
  <c r="AA3810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294" i="1"/>
  <c r="AA3302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166" i="1"/>
  <c r="AA3222" i="1"/>
  <c r="AA3230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53" i="1"/>
  <c r="AA3591" i="1"/>
  <c r="AA3615" i="1"/>
  <c r="AA3651" i="1"/>
  <c r="AA3675" i="1"/>
  <c r="AA3691" i="1"/>
  <c r="AA3781" i="1"/>
  <c r="AA3814" i="1"/>
  <c r="AA3822" i="1"/>
  <c r="AA3742" i="1"/>
  <c r="AA3251" i="1"/>
  <c r="AA2921" i="1"/>
  <c r="AA4585" i="1"/>
  <c r="AA4172" i="1"/>
  <c r="AA4140" i="1"/>
  <c r="AA4105" i="1"/>
  <c r="AA4073" i="1"/>
  <c r="AA4041" i="1"/>
  <c r="AA4009" i="1"/>
  <c r="AA3969" i="1"/>
  <c r="AA3934" i="1"/>
  <c r="AA3907" i="1"/>
  <c r="AA3545" i="1"/>
  <c r="AA3403" i="1"/>
  <c r="AA3347" i="1"/>
  <c r="AA3295" i="1"/>
  <c r="AA3198" i="1"/>
  <c r="AA2975" i="1"/>
  <c r="AA4310" i="1"/>
  <c r="AA4182" i="1"/>
  <c r="AA2913" i="1"/>
  <c r="AA3020" i="1"/>
  <c r="AA3061" i="1"/>
  <c r="AA3072" i="1"/>
  <c r="AA3171" i="1"/>
  <c r="AA3227" i="1"/>
  <c r="AA3344" i="1"/>
  <c r="AA3352" i="1"/>
  <c r="AA3416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05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05" i="1"/>
  <c r="AA4713" i="1"/>
  <c r="AA4737" i="1"/>
  <c r="AA4745" i="1"/>
  <c r="AA4761" i="1"/>
  <c r="AA4769" i="1"/>
  <c r="AA4793" i="1"/>
  <c r="AA4809" i="1"/>
  <c r="AA4825" i="1"/>
  <c r="AA3933" i="1"/>
  <c r="AA3957" i="1"/>
  <c r="AA4032" i="1"/>
  <c r="AA4072" i="1"/>
  <c r="AA4088" i="1"/>
  <c r="AA4112" i="1"/>
  <c r="AA4185" i="1"/>
  <c r="AA4188" i="1"/>
  <c r="AA4204" i="1"/>
  <c r="AA2831" i="1"/>
  <c r="AA2962" i="1"/>
  <c r="AA2966" i="1"/>
  <c r="AA2998" i="1"/>
  <c r="AA3014" i="1"/>
  <c r="AA3018" i="1"/>
  <c r="AA3042" i="1"/>
  <c r="AA3078" i="1"/>
  <c r="AA3086" i="1"/>
  <c r="AA3113" i="1"/>
  <c r="AA3121" i="1"/>
  <c r="AA3145" i="1"/>
  <c r="AA3153" i="1"/>
  <c r="AA3177" i="1"/>
  <c r="AA3185" i="1"/>
  <c r="AA3221" i="1"/>
  <c r="AA3245" i="1"/>
  <c r="AA3282" i="1"/>
  <c r="AA3310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18" i="1"/>
  <c r="AA3654" i="1"/>
  <c r="AA3666" i="1"/>
  <c r="AA3674" i="1"/>
  <c r="AA3686" i="1"/>
  <c r="AA3728" i="1"/>
  <c r="AA3736" i="1"/>
  <c r="AA3768" i="1"/>
  <c r="AA3776" i="1"/>
  <c r="AA3809" i="1"/>
  <c r="AA3817" i="1"/>
  <c r="AA3839" i="1"/>
  <c r="AA3850" i="1"/>
  <c r="AA3469" i="1"/>
  <c r="AA3022" i="1"/>
  <c r="AA3883" i="1"/>
  <c r="AA3169" i="1"/>
  <c r="AA3105" i="1"/>
  <c r="AA3034" i="1"/>
  <c r="AA2911" i="1"/>
  <c r="AA3536" i="1"/>
  <c r="AA3949" i="1"/>
  <c r="AA2931" i="1"/>
  <c r="AA3744" i="1"/>
  <c r="AA2855" i="1"/>
  <c r="AA3209" i="1"/>
  <c r="AA3560" i="1"/>
  <c r="AA2974" i="1"/>
  <c r="AA3910" i="1"/>
  <c r="AA4796" i="1"/>
  <c r="AA4732" i="1"/>
  <c r="AA4673" i="1"/>
  <c r="AA2923" i="1"/>
  <c r="AA2847" i="1"/>
  <c r="AA3075" i="1"/>
  <c r="AA3219" i="1"/>
  <c r="AA3368" i="1"/>
  <c r="AA3408" i="1"/>
  <c r="AA356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2887" i="1"/>
  <c r="AA3470" i="1"/>
  <c r="AA3238" i="1"/>
  <c r="AA3384" i="1"/>
  <c r="AA3099" i="1"/>
  <c r="AA2857" i="1"/>
  <c r="AA3090" i="1"/>
  <c r="AA3125" i="1"/>
  <c r="AA3278" i="1"/>
  <c r="AA3434" i="1"/>
  <c r="AA3063" i="1"/>
  <c r="AA3483" i="1"/>
  <c r="AA3400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533" i="1"/>
  <c r="AA4445" i="1"/>
  <c r="AA4573" i="1"/>
  <c r="AA4509" i="1"/>
  <c r="AA4407" i="1"/>
  <c r="AA4657" i="1"/>
  <c r="AA2598" i="1"/>
  <c r="AA4444" i="1"/>
  <c r="AA4035" i="1"/>
  <c r="AA4557" i="1"/>
  <c r="AA4453" i="1"/>
  <c r="AA4383" i="1"/>
  <c r="AA2477" i="1"/>
  <c r="AA4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2570" i="1"/>
  <c r="AA1428" i="1"/>
  <c r="AA2355" i="1"/>
  <c r="AA2363" i="1"/>
  <c r="AA2253" i="1"/>
  <c r="AA2383" i="1"/>
  <c r="AA4869" i="1"/>
  <c r="AA3862" i="1"/>
  <c r="AA4831" i="1"/>
  <c r="AA4565" i="1"/>
  <c r="AA4501" i="1"/>
  <c r="AA4296" i="1"/>
  <c r="AA4232" i="1"/>
  <c r="AA4056" i="1"/>
  <c r="AA4720" i="1"/>
  <c r="AA4529" i="1"/>
  <c r="AA4665" i="1"/>
  <c r="AA3771" i="1"/>
  <c r="AA1964" i="1"/>
  <c r="AA1960" i="1"/>
  <c r="AA2377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1727" i="1"/>
  <c r="AA2228" i="1"/>
  <c r="AA2345" i="1"/>
  <c r="AA2000" i="1"/>
  <c r="AA2361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40" i="1"/>
  <c r="AA3448" i="1"/>
  <c r="AA3452" i="1"/>
  <c r="AA3456" i="1"/>
  <c r="AA3460" i="1"/>
  <c r="AA3468" i="1"/>
  <c r="AA3476" i="1"/>
  <c r="AA3480" i="1"/>
  <c r="AA3488" i="1"/>
  <c r="AA3492" i="1"/>
  <c r="AA3496" i="1"/>
  <c r="AA3508" i="1"/>
  <c r="AA3520" i="1"/>
  <c r="AA3524" i="1"/>
  <c r="AA3528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794" i="1"/>
  <c r="AA3800" i="1"/>
  <c r="AA3812" i="1"/>
  <c r="AA3816" i="1"/>
  <c r="AA3828" i="1"/>
  <c r="AA3832" i="1"/>
  <c r="AA3842" i="1"/>
  <c r="AA2806" i="1"/>
  <c r="AA2850" i="1"/>
  <c r="AA2942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7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512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173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3893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2826" i="1"/>
  <c r="AA3293" i="1"/>
  <c r="AA3309" i="1"/>
  <c r="AA3433" i="1"/>
  <c r="AA3444" i="1"/>
  <c r="AA3377" i="1"/>
  <c r="AA2715" i="1"/>
  <c r="AA4795" i="1"/>
  <c r="AA4739" i="1"/>
  <c r="AA4923" i="1"/>
  <c r="AA4968" i="1"/>
  <c r="AA4582" i="1"/>
  <c r="AA1283" i="1"/>
  <c r="AA4787" i="1"/>
  <c r="AA4731" i="1"/>
  <c r="AA4876" i="1"/>
  <c r="AA4524" i="1"/>
  <c r="AA2859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716" i="1"/>
  <c r="AA2186" i="1"/>
  <c r="AA2274" i="1"/>
  <c r="AA1245" i="1"/>
  <c r="AA2676" i="1"/>
  <c r="AA1222" i="1"/>
  <c r="AA1275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517" i="1"/>
  <c r="AA4493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971" i="1"/>
  <c r="AA785" i="1"/>
  <c r="AA134" i="1"/>
  <c r="AA691" i="1"/>
  <c r="AA874" i="1"/>
  <c r="AA448" i="1"/>
  <c r="AA54" i="1"/>
  <c r="AA2488" i="1"/>
  <c r="AA2705" i="1"/>
  <c r="AA31" i="1"/>
  <c r="AA2502" i="1"/>
  <c r="AA603" i="1"/>
  <c r="AA728" i="1"/>
  <c r="AA601" i="1"/>
  <c r="AA1336" i="1"/>
  <c r="AA1310" i="1"/>
  <c r="AA122" i="1"/>
  <c r="AA50" i="1"/>
  <c r="AA101" i="1"/>
  <c r="AA776" i="1"/>
  <c r="AA2238" i="1"/>
  <c r="AA643" i="1"/>
  <c r="AA596" i="1"/>
  <c r="AA555" i="1"/>
  <c r="AA1435" i="1"/>
  <c r="AA819" i="1"/>
  <c r="AA802" i="1"/>
  <c r="AA1069" i="1"/>
  <c r="AA604" i="1"/>
  <c r="AA1350" i="1"/>
  <c r="AA1340" i="1"/>
  <c r="AA1486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683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1430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2579" i="1"/>
  <c r="AA812" i="1"/>
  <c r="AA614" i="1"/>
  <c r="AA810" i="1"/>
  <c r="AA2004" i="1"/>
  <c r="AA1994" i="1"/>
  <c r="AA1916" i="1"/>
  <c r="AA1648" i="1"/>
  <c r="AA2338" i="1"/>
  <c r="AA2247" i="1"/>
  <c r="AA1980" i="1"/>
  <c r="AA659" i="1"/>
  <c r="AA2674" i="1"/>
  <c r="AA2554" i="1"/>
  <c r="AA2365" i="1"/>
  <c r="AA2353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1307" i="1"/>
  <c r="AA1243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3843" i="1"/>
  <c r="AA1553" i="1"/>
  <c r="AA112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1873" i="1"/>
  <c r="AA2014" i="1"/>
  <c r="AA2137" i="1"/>
  <c r="AA2241" i="1"/>
  <c r="AA2362" i="1"/>
  <c r="AA2459" i="1"/>
  <c r="AA2523" i="1"/>
  <c r="AA2525" i="1"/>
  <c r="AA2628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738" i="1"/>
  <c r="AA3123" i="1"/>
  <c r="AA3336" i="1"/>
  <c r="AA3292" i="1"/>
  <c r="AA3459" i="1"/>
  <c r="AA3139" i="1"/>
  <c r="AA2700" i="1"/>
  <c r="AA3577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1107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3" i="1"/>
  <c r="AA1912" i="1"/>
  <c r="AA2853" i="1"/>
  <c r="AA380" i="1"/>
  <c r="AA440" i="1"/>
  <c r="AA2688" i="1"/>
  <c r="AA2445" i="1"/>
  <c r="AA1252" i="1"/>
  <c r="AA4341" i="1"/>
  <c r="AA607" i="1"/>
  <c r="AA452" i="1"/>
  <c r="AA3904" i="1"/>
  <c r="AA4006" i="1"/>
  <c r="AA4062" i="1"/>
  <c r="AA3923" i="1"/>
  <c r="AA90" i="1"/>
  <c r="AA779" i="1"/>
  <c r="AA595" i="1"/>
  <c r="AA593" i="1"/>
  <c r="AA4042" i="1"/>
  <c r="AA4872" i="1"/>
  <c r="AA4385" i="1"/>
  <c r="AA3939" i="1"/>
  <c r="AA4742" i="1"/>
  <c r="AA4901" i="1"/>
  <c r="AA4932" i="1"/>
  <c r="AA4637" i="1"/>
  <c r="AA4930" i="1"/>
  <c r="AA4726" i="1"/>
  <c r="AA4629" i="1"/>
  <c r="AA220" i="1"/>
  <c r="AA2257" i="1"/>
  <c r="AA421" i="1"/>
  <c r="AA763" i="1"/>
  <c r="AA1555" i="1"/>
  <c r="AA1274" i="1"/>
  <c r="AA1024" i="1"/>
  <c r="AA2235" i="1"/>
  <c r="AA1364" i="1"/>
  <c r="AA1308" i="1"/>
  <c r="AA1312" i="1"/>
  <c r="AA1366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1937" i="1"/>
  <c r="AA2300" i="1"/>
  <c r="AA38" i="1"/>
  <c r="AA771" i="1"/>
  <c r="AA711" i="1"/>
  <c r="AA92" i="1"/>
  <c r="AA341" i="1"/>
  <c r="AA444" i="1"/>
  <c r="AA803" i="1"/>
  <c r="AA1258" i="1"/>
  <c r="AA648" i="1"/>
  <c r="AA34" i="1"/>
  <c r="AA829" i="1"/>
  <c r="AA1443" i="1"/>
  <c r="AA111" i="1"/>
  <c r="AA293" i="1"/>
  <c r="AA1144" i="1"/>
  <c r="AA1158" i="1"/>
  <c r="AA1187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787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043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06" i="1"/>
  <c r="AA1429" i="1"/>
  <c r="AA1450" i="1"/>
  <c r="AA1464" i="1"/>
  <c r="AA1483" i="1"/>
  <c r="AA1492" i="1"/>
  <c r="AA1496" i="1"/>
  <c r="AA1500" i="1"/>
  <c r="AA1518" i="1"/>
  <c r="AA1520" i="1"/>
  <c r="AA1524" i="1"/>
  <c r="AA1531" i="1"/>
  <c r="AA1539" i="1"/>
  <c r="AA1541" i="1"/>
  <c r="AA1641" i="1"/>
  <c r="AA1653" i="1"/>
  <c r="AA1774" i="1"/>
  <c r="AA1776" i="1"/>
  <c r="AA1778" i="1"/>
  <c r="AA1919" i="1"/>
  <c r="AA1931" i="1"/>
  <c r="AA1933" i="1"/>
  <c r="AA1935" i="1"/>
  <c r="AA1939" i="1"/>
  <c r="AA1943" i="1"/>
  <c r="AA1947" i="1"/>
  <c r="AA1953" i="1"/>
  <c r="AA1987" i="1"/>
  <c r="AA2204" i="1"/>
  <c r="AA2242" i="1"/>
  <c r="AA2249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2595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073" i="1"/>
  <c r="AA2165" i="1"/>
  <c r="AA2173" i="1"/>
  <c r="AA2491" i="1"/>
  <c r="AA2517" i="1"/>
  <c r="AA538" i="1"/>
  <c r="AA2659" i="1"/>
  <c r="AA2618" i="1"/>
  <c r="AA2616" i="1"/>
  <c r="AA145" i="1"/>
  <c r="AA2393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620" i="1"/>
  <c r="AA2403" i="1"/>
  <c r="AA919" i="1"/>
  <c r="AA1139" i="1"/>
  <c r="AA1147" i="1"/>
  <c r="AA2714" i="1"/>
  <c r="AA2718" i="1"/>
  <c r="AA227" i="1"/>
  <c r="AA544" i="1"/>
  <c r="AA1027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955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2177" i="1"/>
  <c r="AA1909" i="1"/>
  <c r="AA1620" i="1"/>
  <c r="AA1198" i="1"/>
  <c r="AA739" i="1"/>
  <c r="AA1510" i="1"/>
  <c r="AA352" i="1"/>
  <c r="AA1558" i="1"/>
  <c r="AA1606" i="1"/>
  <c r="AA1795" i="1"/>
  <c r="AA1871" i="1"/>
  <c r="AA1889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636" i="1"/>
  <c r="AA2421" i="1"/>
  <c r="AA1351" i="1"/>
  <c r="AA1035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4907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877" i="1"/>
  <c r="AA3970" i="1"/>
  <c r="AA4495" i="1"/>
  <c r="AA4899" i="1"/>
  <c r="AA4357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59" i="1"/>
  <c r="AA1063" i="1"/>
  <c r="AA135" i="1"/>
  <c r="AA680" i="1"/>
  <c r="AA456" i="1"/>
  <c r="AA646" i="1"/>
  <c r="AA1268" i="1"/>
  <c r="AA822" i="1"/>
  <c r="AA611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851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1985" i="1"/>
  <c r="AA609" i="1"/>
  <c r="AA772" i="1"/>
  <c r="AA386" i="1"/>
  <c r="AA2398" i="1"/>
  <c r="AA2265" i="1"/>
  <c r="AA2387" i="1"/>
  <c r="AA464" i="1"/>
  <c r="AA1782" i="1"/>
  <c r="AA1925" i="1"/>
  <c r="AA1454" i="1"/>
  <c r="AA1963" i="1"/>
  <c r="AA2288" i="1"/>
  <c r="AA1439" i="1"/>
  <c r="AA813" i="1"/>
  <c r="AA423" i="1"/>
  <c r="AA17" i="1"/>
  <c r="AA623" i="1"/>
  <c r="AA765" i="1"/>
  <c r="AA30" i="1"/>
  <c r="AA781" i="1"/>
  <c r="AA795" i="1"/>
  <c r="AA892" i="1"/>
  <c r="AA789" i="1"/>
  <c r="AA1447" i="1"/>
  <c r="AA446" i="1"/>
  <c r="AA635" i="1"/>
  <c r="AA66" i="1"/>
  <c r="AA827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21" i="1"/>
  <c r="AA1941" i="1"/>
  <c r="AA1951" i="1"/>
  <c r="AA1957" i="1"/>
  <c r="AA1959" i="1"/>
  <c r="AA1981" i="1"/>
  <c r="AA1989" i="1"/>
  <c r="AA1999" i="1"/>
  <c r="AA2003" i="1"/>
  <c r="AA2196" i="1"/>
  <c r="AA2200" i="1"/>
  <c r="AA2273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233" i="1"/>
  <c r="AA2396" i="1"/>
  <c r="AA1950" i="1"/>
  <c r="AA2002" i="1"/>
  <c r="AA3888" i="1"/>
  <c r="AA4830" i="1"/>
  <c r="AA4790" i="1"/>
  <c r="AA4702" i="1"/>
  <c r="AA4864" i="1"/>
  <c r="AA4844" i="1"/>
  <c r="AA4184" i="1"/>
  <c r="AA4613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91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1" i="1"/>
  <c r="AA935" i="1"/>
  <c r="AA1089" i="1"/>
  <c r="AA1118" i="1"/>
  <c r="AA1127" i="1"/>
  <c r="AA1129" i="1"/>
  <c r="AA1207" i="1"/>
  <c r="AA1219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49" i="1"/>
  <c r="AA185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1897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19" i="1"/>
  <c r="AA660" i="1"/>
  <c r="AA666" i="1"/>
  <c r="AA670" i="1"/>
  <c r="AA684" i="1"/>
  <c r="AA687" i="1"/>
  <c r="AA70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291" i="1"/>
  <c r="AA1323" i="1"/>
  <c r="AA1505" i="1"/>
  <c r="AA1535" i="1"/>
  <c r="AA1647" i="1"/>
  <c r="AA2097" i="1"/>
  <c r="AA2129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149" i="1"/>
  <c r="AA4393" i="1"/>
  <c r="AA4915" i="1"/>
  <c r="AA4874" i="1"/>
  <c r="AA4842" i="1"/>
  <c r="AA4475" i="1"/>
  <c r="AA4421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79" i="1"/>
  <c r="AA591" i="1"/>
  <c r="AA720" i="1"/>
  <c r="AA751" i="1"/>
  <c r="AA923" i="1"/>
  <c r="AA925" i="1"/>
  <c r="AA933" i="1"/>
  <c r="AA985" i="1"/>
  <c r="AA1083" i="1"/>
  <c r="AA1087" i="1"/>
  <c r="AA1095" i="1"/>
  <c r="AA1116" i="1"/>
  <c r="AA1122" i="1"/>
  <c r="AA1159" i="1"/>
  <c r="AA1184" i="1"/>
  <c r="AA1188" i="1"/>
  <c r="AA1250" i="1"/>
  <c r="AA1254" i="1"/>
  <c r="AA1380" i="1"/>
  <c r="AA1382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571" i="1"/>
  <c r="AA215" i="1"/>
  <c r="AA2011" i="1"/>
  <c r="AA1300" i="1"/>
  <c r="AA1460" i="1"/>
  <c r="AA317" i="1"/>
  <c r="AA397" i="1"/>
  <c r="AA954" i="1"/>
  <c r="AA1422" i="1"/>
  <c r="AA1502" i="1"/>
  <c r="AA1545" i="1"/>
  <c r="AA1673" i="1"/>
  <c r="AA2193" i="1"/>
  <c r="AA2209" i="1"/>
  <c r="AA2360" i="1"/>
  <c r="AA2623" i="1"/>
  <c r="AA2625" i="1"/>
  <c r="AA2683" i="1"/>
  <c r="AA1054" i="1"/>
  <c r="AA1074" i="1"/>
  <c r="AA1160" i="1"/>
  <c r="AA1193" i="1"/>
  <c r="AA469" i="1"/>
  <c r="AA2148" i="1"/>
  <c r="AA2025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475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599" i="1"/>
  <c r="AA1631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08" i="1"/>
  <c r="AA1870" i="1"/>
  <c r="AA1872" i="1"/>
  <c r="AA2015" i="1"/>
  <c r="AA2029" i="1"/>
  <c r="AA2037" i="1"/>
  <c r="AA2045" i="1"/>
  <c r="AA2049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01" i="1"/>
  <c r="AA2217" i="1"/>
  <c r="AA2225" i="1"/>
  <c r="AA2243" i="1"/>
  <c r="AA2301" i="1"/>
  <c r="AA2317" i="1"/>
  <c r="AA2321" i="1"/>
  <c r="AA2333" i="1"/>
  <c r="AA2344" i="1"/>
  <c r="AA2368" i="1"/>
  <c r="AA2376" i="1"/>
  <c r="AA2384" i="1"/>
  <c r="AA2395" i="1"/>
  <c r="AA2416" i="1"/>
  <c r="AA2434" i="1"/>
  <c r="AA2444" i="1"/>
  <c r="AA2450" i="1"/>
  <c r="AA2452" i="1"/>
  <c r="AA2458" i="1"/>
  <c r="AA2474" i="1"/>
  <c r="AA2482" i="1"/>
  <c r="AA2486" i="1"/>
  <c r="AA2492" i="1"/>
  <c r="AA2518" i="1"/>
  <c r="AA2522" i="1"/>
  <c r="AA2530" i="1"/>
  <c r="AA2578" i="1"/>
  <c r="AA2602" i="1"/>
  <c r="AA2619" i="1"/>
  <c r="AA2627" i="1"/>
  <c r="AA2631" i="1"/>
  <c r="AA2639" i="1"/>
  <c r="AA2641" i="1"/>
  <c r="AA2652" i="1"/>
  <c r="AA2660" i="1"/>
  <c r="AA2689" i="1"/>
  <c r="AA2697" i="1"/>
  <c r="AA113" i="1"/>
  <c r="AA236" i="1"/>
  <c r="AA1197" i="1"/>
  <c r="AA1070" i="1"/>
  <c r="AA1204" i="1"/>
  <c r="AA1140" i="1"/>
  <c r="AA2080" i="1"/>
  <c r="AA2041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418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289" i="1"/>
  <c r="AA2112" i="1"/>
  <c r="AA1396" i="1"/>
  <c r="AA2647" i="1"/>
  <c r="AA2565" i="1"/>
  <c r="AA2372" i="1"/>
  <c r="AA2297" i="1"/>
  <c r="AA2132" i="1"/>
  <c r="AA2341" i="1"/>
  <c r="AA2158" i="1"/>
  <c r="AA2643" i="1"/>
  <c r="AA1583" i="1"/>
  <c r="AA2150" i="1"/>
  <c r="AA9" i="1"/>
  <c r="AA26" i="1"/>
  <c r="AA208" i="1"/>
  <c r="AA1115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2009" i="1"/>
  <c r="AA952" i="1"/>
  <c r="AA2685" i="1"/>
  <c r="AA1609" i="1"/>
  <c r="AA2027" i="1"/>
  <c r="AA439" i="1"/>
  <c r="AA2701" i="1"/>
  <c r="AA2500" i="1"/>
  <c r="AA2277" i="1"/>
  <c r="AA2281" i="1"/>
  <c r="AA2019" i="1"/>
  <c r="AA2635" i="1"/>
  <c r="AA2084" i="1"/>
  <c r="AA1860" i="1"/>
  <c r="AA1607" i="1"/>
  <c r="AA2693" i="1"/>
  <c r="AA2629" i="1"/>
  <c r="AA2076" i="1"/>
  <c r="AA723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2708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067" i="1"/>
  <c r="AA1265" i="1"/>
  <c r="AA1339" i="1"/>
  <c r="AA4114" i="1"/>
  <c r="AA4559" i="1"/>
  <c r="AA4903" i="1"/>
  <c r="AA4467" i="1"/>
  <c r="AA3835" i="1"/>
  <c r="AA4165" i="1"/>
  <c r="AA4106" i="1"/>
  <c r="AA3892" i="1"/>
  <c r="AA3711" i="1"/>
  <c r="AA4266" i="1"/>
  <c r="AA4879" i="1"/>
  <c r="AA4397" i="1"/>
  <c r="AA4157" i="1"/>
  <c r="AA4818" i="1"/>
  <c r="AA4110" i="1"/>
  <c r="AA4389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07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1" i="1"/>
  <c r="AA1253" i="1"/>
  <c r="AA1282" i="1"/>
  <c r="AA1299" i="1"/>
  <c r="AA1320" i="1"/>
  <c r="AA1322" i="1"/>
  <c r="AA1346" i="1"/>
  <c r="AA1354" i="1"/>
  <c r="AA1361" i="1"/>
  <c r="AA1368" i="1"/>
  <c r="AA1370" i="1"/>
  <c r="AA1372" i="1"/>
  <c r="AA1381" i="1"/>
  <c r="AA1383" i="1"/>
  <c r="AA1398" i="1"/>
  <c r="AA1408" i="1"/>
  <c r="AA1414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1179" i="1"/>
  <c r="AA522" i="1"/>
  <c r="AA1189" i="1"/>
  <c r="AA1617" i="1"/>
  <c r="AA1629" i="1"/>
  <c r="AA1659" i="1"/>
  <c r="AA1667" i="1"/>
  <c r="AA1679" i="1"/>
  <c r="AA1683" i="1"/>
  <c r="AA1705" i="1"/>
  <c r="AA1721" i="1"/>
  <c r="AA1725" i="1"/>
  <c r="AA1763" i="1"/>
  <c r="AA1794" i="1"/>
  <c r="AA1817" i="1"/>
  <c r="AA1819" i="1"/>
  <c r="AA1825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66" i="1"/>
  <c r="AA2476" i="1"/>
  <c r="AA2510" i="1"/>
  <c r="AA2514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305" i="1"/>
  <c r="AA2168" i="1"/>
  <c r="AA2189" i="1"/>
  <c r="AA1709" i="1"/>
  <c r="AA1615" i="1"/>
  <c r="AA2512" i="1"/>
  <c r="AA2337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47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5" i="1"/>
  <c r="AA1697" i="1"/>
  <c r="AA1842" i="1"/>
  <c r="AA1874" i="1"/>
  <c r="AA1888" i="1"/>
  <c r="AA1894" i="1"/>
  <c r="AA2033" i="1"/>
  <c r="AA2060" i="1"/>
  <c r="AA2088" i="1"/>
  <c r="AA2098" i="1"/>
  <c r="AA2100" i="1"/>
  <c r="AA2138" i="1"/>
  <c r="AA1117" i="1"/>
  <c r="AA1099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81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1195" i="1"/>
  <c r="AA1703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51" i="1"/>
  <c r="AA413" i="1"/>
  <c r="AA565" i="1"/>
  <c r="AA583" i="1"/>
  <c r="AA587" i="1"/>
  <c r="AA563" i="1"/>
  <c r="AA73" i="1"/>
  <c r="AA339" i="1"/>
  <c r="AA453" i="1"/>
  <c r="AA989" i="1"/>
  <c r="AA100" i="1"/>
  <c r="AA79" i="1"/>
  <c r="AA903" i="1"/>
  <c r="AA569" i="1"/>
  <c r="AA515" i="1"/>
  <c r="AA917" i="1"/>
  <c r="AA747" i="1"/>
  <c r="AA527" i="1"/>
  <c r="AA43" i="1"/>
  <c r="AA1710" i="1"/>
  <c r="AA1750" i="1"/>
  <c r="AA2030" i="1"/>
  <c r="AA2065" i="1"/>
  <c r="AA39" i="1"/>
  <c r="AA125" i="1"/>
  <c r="AA272" i="1"/>
  <c r="AA504" i="1"/>
  <c r="AA506" i="1"/>
  <c r="AA523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36" i="1"/>
  <c r="AA1742" i="1"/>
  <c r="AA1744" i="1"/>
  <c r="AA1760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57" i="1"/>
  <c r="AA2063" i="1"/>
  <c r="AA2087" i="1"/>
  <c r="AA2099" i="1"/>
  <c r="AA2105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03" i="1"/>
  <c r="AA2644" i="1"/>
  <c r="AA2653" i="1"/>
  <c r="AA2686" i="1"/>
  <c r="AA10" i="1"/>
  <c r="AA136" i="1"/>
  <c r="AA148" i="1"/>
  <c r="AA460" i="1"/>
  <c r="AA610" i="1"/>
  <c r="AA616" i="1"/>
  <c r="AA685" i="1"/>
  <c r="AA841" i="1"/>
  <c r="AA843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5" i="1"/>
  <c r="AA1317" i="1"/>
  <c r="AA1335" i="1"/>
  <c r="AA1424" i="1"/>
  <c r="AA1426" i="1"/>
  <c r="AA1432" i="1"/>
  <c r="AA1438" i="1"/>
  <c r="AA1461" i="1"/>
  <c r="AA1482" i="1"/>
  <c r="AA1484" i="1"/>
  <c r="AA1493" i="1"/>
  <c r="AA1053" i="1"/>
  <c r="AA71" i="1"/>
  <c r="AA1576" i="1"/>
  <c r="AA2020" i="1"/>
  <c r="AA1235" i="1"/>
  <c r="AA2050" i="1"/>
  <c r="AA1550" i="1"/>
  <c r="AA875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639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3973" i="1"/>
  <c r="AA4578" i="1"/>
  <c r="AA4490" i="1"/>
  <c r="AA4458" i="1"/>
  <c r="AA4396" i="1"/>
  <c r="AA4285" i="1"/>
  <c r="AA4245" i="1"/>
  <c r="AA4757" i="1"/>
  <c r="AA4518" i="1"/>
  <c r="AA4400" i="1"/>
  <c r="AA4329" i="1"/>
  <c r="AA4721" i="1"/>
  <c r="AA4584" i="1"/>
  <c r="AA4514" i="1"/>
  <c r="AA4277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390" i="1"/>
  <c r="AA1462" i="1"/>
  <c r="AA1490" i="1"/>
  <c r="AA1551" i="1"/>
  <c r="AA1587" i="1"/>
  <c r="AA1591" i="1"/>
  <c r="AA1595" i="1"/>
  <c r="Y1595" i="1" s="1"/>
  <c r="AA1603" i="1"/>
  <c r="AA1619" i="1"/>
  <c r="AA1623" i="1"/>
  <c r="AA1693" i="1"/>
  <c r="AA1699" i="1"/>
  <c r="AA171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13" i="1"/>
  <c r="AA2329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667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587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33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534" i="1"/>
  <c r="AA1077" i="1"/>
  <c r="AA1066" i="1"/>
  <c r="AA1729" i="1"/>
  <c r="AA1395" i="1"/>
  <c r="AA1100" i="1"/>
  <c r="AA979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349" i="1"/>
  <c r="AA1442" i="1"/>
  <c r="AA842" i="1"/>
  <c r="AA200" i="1"/>
  <c r="AA242" i="1"/>
  <c r="AA170" i="1"/>
  <c r="AA210" i="1"/>
  <c r="AA222" i="1"/>
  <c r="AA1061" i="1"/>
  <c r="AA1081" i="1"/>
  <c r="AA1180" i="1"/>
  <c r="AA1033" i="1"/>
  <c r="AA1470" i="1"/>
  <c r="AA1186" i="1"/>
  <c r="AA1446" i="1"/>
  <c r="AA686" i="1"/>
  <c r="AA849" i="1"/>
  <c r="AA853" i="1"/>
  <c r="AA863" i="1"/>
  <c r="AA867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29" i="1"/>
  <c r="AA1975" i="1"/>
  <c r="AA2001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121" i="1"/>
  <c r="AA2185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1671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711" i="1"/>
  <c r="AA483" i="1"/>
  <c r="AA1942" i="1"/>
  <c r="AA2529" i="1"/>
  <c r="AA1962" i="1"/>
  <c r="AA1992" i="1"/>
  <c r="AA1940" i="1"/>
  <c r="AA1988" i="1"/>
  <c r="AA2684" i="1"/>
  <c r="AA2334" i="1"/>
  <c r="AA1998" i="1"/>
  <c r="AA2385" i="1"/>
  <c r="AA3514" i="1"/>
  <c r="AA4282" i="1"/>
  <c r="AA3700" i="1"/>
  <c r="AA4012" i="1"/>
  <c r="AA3988" i="1"/>
  <c r="AA4722" i="1"/>
  <c r="AA4483" i="1"/>
  <c r="AA4437" i="1"/>
  <c r="AA4349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87" i="1"/>
  <c r="AA995" i="1"/>
  <c r="AA997" i="1"/>
  <c r="AA1041" i="1"/>
  <c r="AA1316" i="1"/>
  <c r="AA1357" i="1"/>
  <c r="AA2115" i="1"/>
  <c r="AA2123" i="1"/>
  <c r="AA2127" i="1"/>
  <c r="AA2131" i="1"/>
  <c r="AA2135" i="1"/>
  <c r="AA2139" i="1"/>
  <c r="AA2141" i="1"/>
  <c r="AA2151" i="1"/>
  <c r="AA2153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1993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31" i="1"/>
  <c r="AA756" i="1"/>
  <c r="AA877" i="1"/>
  <c r="AA879" i="1"/>
  <c r="AA966" i="1"/>
  <c r="AA1058" i="1"/>
  <c r="AA1494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1582" i="1"/>
  <c r="AA1155" i="1"/>
  <c r="AA1203" i="1"/>
  <c r="AA2682" i="1"/>
  <c r="AA2473" i="1"/>
  <c r="AA2081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768" i="1"/>
  <c r="AA1801" i="1"/>
  <c r="AA1843" i="1"/>
  <c r="AA2184" i="1"/>
  <c r="AA2218" i="1"/>
  <c r="AA2229" i="1"/>
  <c r="AA2271" i="1"/>
  <c r="AA2306" i="1"/>
  <c r="AA2562" i="1"/>
  <c r="AA2622" i="1"/>
  <c r="AA2774" i="1"/>
  <c r="AA1469" i="1"/>
  <c r="AA1515" i="1"/>
  <c r="AA1542" i="1"/>
  <c r="AA1566" i="1"/>
  <c r="AA1789" i="1"/>
  <c r="AA1971" i="1"/>
  <c r="AA2071" i="1"/>
  <c r="AA2089" i="1"/>
  <c r="AA2107" i="1"/>
  <c r="AA2471" i="1"/>
  <c r="AA2485" i="1"/>
  <c r="AA2487" i="1"/>
  <c r="AA2640" i="1"/>
  <c r="AA2668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52" i="1"/>
  <c r="AA1762" i="1"/>
  <c r="AA1733" i="1"/>
  <c r="AA488" i="1"/>
  <c r="AA1754" i="1"/>
  <c r="AA936" i="1"/>
  <c r="AA710" i="1"/>
  <c r="AA845" i="1"/>
  <c r="AA1772" i="1"/>
  <c r="AA1748" i="1"/>
  <c r="AA1400" i="1"/>
  <c r="AA1227" i="1"/>
  <c r="AA750" i="1"/>
  <c r="AA639" i="1"/>
  <c r="AA1215" i="1"/>
  <c r="AA1907" i="1"/>
  <c r="AA1211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221" i="1"/>
  <c r="AA4300" i="1"/>
  <c r="AA4376" i="1"/>
  <c r="AA4422" i="1"/>
  <c r="AA4895" i="1"/>
  <c r="AA4911" i="1"/>
  <c r="AA234" i="1"/>
  <c r="AA558" i="1"/>
  <c r="AA651" i="1"/>
  <c r="AA725" i="1"/>
  <c r="AA3873" i="1"/>
  <c r="AA3935" i="1"/>
  <c r="AA4026" i="1"/>
  <c r="AA4561" i="1"/>
  <c r="AA4677" i="1"/>
  <c r="AA4700" i="1"/>
  <c r="AA4754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499" i="1"/>
  <c r="AA533" i="1"/>
  <c r="AA252" i="1"/>
  <c r="AA478" i="1"/>
  <c r="AA149" i="1"/>
  <c r="AA371" i="1"/>
  <c r="AA45" i="1"/>
  <c r="AA308" i="1"/>
  <c r="AA1223" i="1"/>
  <c r="AA77" i="1"/>
  <c r="AA18" i="1"/>
  <c r="AA891" i="1"/>
  <c r="AA491" i="1"/>
  <c r="AA299" i="1"/>
  <c r="AA526" i="1"/>
  <c r="AA857" i="1"/>
  <c r="AA859" i="1"/>
  <c r="AA4351" i="1"/>
  <c r="AA4010" i="1"/>
  <c r="AA4460" i="1"/>
  <c r="AA4244" i="1"/>
  <c r="AA4891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589" i="1"/>
  <c r="AA4882" i="1"/>
  <c r="AA4474" i="1"/>
  <c r="AA4111" i="1"/>
  <c r="AA4542" i="1"/>
  <c r="AA3420" i="1"/>
  <c r="AA3865" i="1"/>
  <c r="Y7125" i="1"/>
  <c r="Y6976" i="1"/>
  <c r="Y6960" i="1"/>
  <c r="Y6896" i="1"/>
  <c r="Y6888" i="1"/>
  <c r="Y6816" i="1"/>
  <c r="Y6808" i="1"/>
  <c r="Y6783" i="1"/>
  <c r="Y6657" i="1"/>
  <c r="Y6645" i="1"/>
  <c r="Y5349" i="1"/>
  <c r="Y512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Q95" i="2" s="1"/>
  <c r="R95" i="2" s="1"/>
  <c r="S95" i="2" s="1"/>
  <c r="Y7136" i="1"/>
  <c r="Y7100" i="1"/>
  <c r="Y7072" i="1"/>
  <c r="Y6945" i="1"/>
  <c r="Y6149" i="1"/>
  <c r="Y7102" i="1"/>
  <c r="Y7034" i="1"/>
  <c r="Y7316" i="1"/>
  <c r="Y7149" i="1"/>
  <c r="Y7145" i="1"/>
  <c r="Y7137" i="1"/>
  <c r="Y7093" i="1"/>
  <c r="Y7085" i="1"/>
  <c r="Y7061" i="1"/>
  <c r="Y7053" i="1"/>
  <c r="Y7045" i="1"/>
  <c r="Y7037" i="1"/>
  <c r="Y7025" i="1"/>
  <c r="Y7013" i="1"/>
  <c r="Y7009" i="1"/>
  <c r="Y7001" i="1"/>
  <c r="Y6993" i="1"/>
  <c r="Y6935" i="1"/>
  <c r="Y6924" i="1"/>
  <c r="Y6916" i="1"/>
  <c r="Y6912" i="1"/>
  <c r="Y6876" i="1"/>
  <c r="Y6872" i="1"/>
  <c r="Y6804" i="1"/>
  <c r="Y6800" i="1"/>
  <c r="Y6778" i="1"/>
  <c r="Y6774" i="1"/>
  <c r="Y6759" i="1"/>
  <c r="Y6751" i="1"/>
  <c r="Y6743" i="1"/>
  <c r="Y6735" i="1"/>
  <c r="Y6727" i="1"/>
  <c r="Y6714" i="1"/>
  <c r="Y6710" i="1"/>
  <c r="Y6701" i="1"/>
  <c r="Y6581" i="1"/>
  <c r="Y6573" i="1"/>
  <c r="Y6565" i="1"/>
  <c r="Y6557" i="1"/>
  <c r="Y6553" i="1"/>
  <c r="Y6549" i="1"/>
  <c r="Y6541" i="1"/>
  <c r="Y6533" i="1"/>
  <c r="Y6491" i="1"/>
  <c r="Y6454" i="1"/>
  <c r="Y6449" i="1"/>
  <c r="Y6445" i="1"/>
  <c r="Y6429" i="1"/>
  <c r="Y6413" i="1"/>
  <c r="Y6405" i="1"/>
  <c r="Y6333" i="1"/>
  <c r="Y6325" i="1"/>
  <c r="Y6301" i="1"/>
  <c r="Y6277" i="1"/>
  <c r="Y6261" i="1"/>
  <c r="Y6253" i="1"/>
  <c r="Y6245" i="1"/>
  <c r="Y6233" i="1"/>
  <c r="Y6217" i="1"/>
  <c r="Y6209" i="1"/>
  <c r="Y6201" i="1"/>
  <c r="Y6185" i="1"/>
  <c r="Y6173" i="1"/>
  <c r="Y6134" i="1"/>
  <c r="Y6090" i="1"/>
  <c r="Y6078" i="1"/>
  <c r="Y6058" i="1"/>
  <c r="Y6030" i="1"/>
  <c r="Y5981" i="1"/>
  <c r="Y5960" i="1"/>
  <c r="Y5956" i="1"/>
  <c r="Y5952" i="1"/>
  <c r="Y5884" i="1"/>
  <c r="Y5859" i="1"/>
  <c r="Y5835" i="1"/>
  <c r="Y5791" i="1"/>
  <c r="Y5787" i="1"/>
  <c r="Y5771" i="1"/>
  <c r="Y5747" i="1"/>
  <c r="Y5743" i="1"/>
  <c r="Y5735" i="1"/>
  <c r="Y5727" i="1"/>
  <c r="Y5691" i="1"/>
  <c r="Y5683" i="1"/>
  <c r="Y5577" i="1"/>
  <c r="Y5489" i="1"/>
  <c r="Y5481" i="1"/>
  <c r="Y5425" i="1"/>
  <c r="Y5417" i="1"/>
  <c r="Y5321" i="1"/>
  <c r="Y5317" i="1"/>
  <c r="Y5297" i="1"/>
  <c r="Y5285" i="1"/>
  <c r="Y5269" i="1"/>
  <c r="Y5176" i="1"/>
  <c r="Y7140" i="1"/>
  <c r="Y7124" i="1"/>
  <c r="Y7116" i="1"/>
  <c r="Y7104" i="1"/>
  <c r="Y7056" i="1"/>
  <c r="Y7048" i="1"/>
  <c r="Y7040" i="1"/>
  <c r="Y7032" i="1"/>
  <c r="Y7028" i="1"/>
  <c r="Y7012" i="1"/>
  <c r="Y7000" i="1"/>
  <c r="Y6979" i="1"/>
  <c r="Y6971" i="1"/>
  <c r="Y6963" i="1"/>
  <c r="Y6955" i="1"/>
  <c r="Y6934" i="1"/>
  <c r="Y6907" i="1"/>
  <c r="Y6891" i="1"/>
  <c r="Y6867" i="1"/>
  <c r="Y6843" i="1"/>
  <c r="Y6819" i="1"/>
  <c r="Y6786" i="1"/>
  <c r="Y6730" i="1"/>
  <c r="Y6684" i="1"/>
  <c r="Y6668" i="1"/>
  <c r="Y6652" i="1"/>
  <c r="Y6620" i="1"/>
  <c r="Y6604" i="1"/>
  <c r="Y6560" i="1"/>
  <c r="Y6503" i="1"/>
  <c r="Y6478" i="1"/>
  <c r="Y6470" i="1"/>
  <c r="Y6466" i="1"/>
  <c r="Y6344" i="1"/>
  <c r="Y6272" i="1"/>
  <c r="Y6212" i="1"/>
  <c r="Y6137" i="1"/>
  <c r="Y6113" i="1"/>
  <c r="Y5980" i="1"/>
  <c r="Y5790" i="1"/>
  <c r="Y5758" i="1"/>
  <c r="Y5654" i="1"/>
  <c r="Y5618" i="1"/>
  <c r="Y5552" i="1"/>
  <c r="Y7135" i="1"/>
  <c r="Y7119" i="1"/>
  <c r="Y7071" i="1"/>
  <c r="Y7055" i="1"/>
  <c r="Y7035" i="1"/>
  <c r="Y6974" i="1"/>
  <c r="Y6937" i="1"/>
  <c r="Y6918" i="1"/>
  <c r="Y6910" i="1"/>
  <c r="Y6906" i="1"/>
  <c r="Y6898" i="1"/>
  <c r="Y6882" i="1"/>
  <c r="Y6878" i="1"/>
  <c r="Y6862" i="1"/>
  <c r="Y6850" i="1"/>
  <c r="Y6846" i="1"/>
  <c r="Y6842" i="1"/>
  <c r="Y6838" i="1"/>
  <c r="Y6826" i="1"/>
  <c r="Y6818" i="1"/>
  <c r="Y6810" i="1"/>
  <c r="Y6806" i="1"/>
  <c r="Y6780" i="1"/>
  <c r="Y6776" i="1"/>
  <c r="Y6761" i="1"/>
  <c r="Y6753" i="1"/>
  <c r="Y6737" i="1"/>
  <c r="Y6733" i="1"/>
  <c r="Y6729" i="1"/>
  <c r="Y6716" i="1"/>
  <c r="Y6703" i="1"/>
  <c r="Y6699" i="1"/>
  <c r="Y6695" i="1"/>
  <c r="Y6687" i="1"/>
  <c r="Y6683" i="1"/>
  <c r="Y6667" i="1"/>
  <c r="Y7317" i="1"/>
  <c r="Y7142" i="1"/>
  <c r="Y7138" i="1"/>
  <c r="Y7126" i="1"/>
  <c r="Y7118" i="1"/>
  <c r="Y7090" i="1"/>
  <c r="Y7082" i="1"/>
  <c r="Y7074" i="1"/>
  <c r="Y7030" i="1"/>
  <c r="Y7022" i="1"/>
  <c r="Y7014" i="1"/>
  <c r="Y7006" i="1"/>
  <c r="Y6998" i="1"/>
  <c r="Y6990" i="1"/>
  <c r="Y6986" i="1"/>
  <c r="Y6981" i="1"/>
  <c r="Y6973" i="1"/>
  <c r="Y6965" i="1"/>
  <c r="Y6957" i="1"/>
  <c r="Y6953" i="1"/>
  <c r="Y6936" i="1"/>
  <c r="Y6932" i="1"/>
  <c r="Y6927" i="1"/>
  <c r="Y6913" i="1"/>
  <c r="Y6901" i="1"/>
  <c r="Y6889" i="1"/>
  <c r="Y6885" i="1"/>
  <c r="Y6869" i="1"/>
  <c r="Y6865" i="1"/>
  <c r="Y6861" i="1"/>
  <c r="Y6853" i="1"/>
  <c r="Y6849" i="1"/>
  <c r="Y6845" i="1"/>
  <c r="Y6841" i="1"/>
  <c r="Y6829" i="1"/>
  <c r="Y6825" i="1"/>
  <c r="Y6821" i="1"/>
  <c r="Y6813" i="1"/>
  <c r="Y6797" i="1"/>
  <c r="Y6775" i="1"/>
  <c r="Y6771" i="1"/>
  <c r="Y6756" i="1"/>
  <c r="Y6728" i="1"/>
  <c r="Y6724" i="1"/>
  <c r="Y6719" i="1"/>
  <c r="Y6711" i="1"/>
  <c r="Y6702" i="1"/>
  <c r="Y6690" i="1"/>
  <c r="Y6678" i="1"/>
  <c r="Y6674" i="1"/>
  <c r="Y6670" i="1"/>
  <c r="Y6659" i="1"/>
  <c r="Y6651" i="1"/>
  <c r="Y6635" i="1"/>
  <c r="Y6619" i="1"/>
  <c r="Y6607" i="1"/>
  <c r="Y6583" i="1"/>
  <c r="Y6575" i="1"/>
  <c r="Y6567" i="1"/>
  <c r="Y6559" i="1"/>
  <c r="Y6551" i="1"/>
  <c r="Y6547" i="1"/>
  <c r="Y6543" i="1"/>
  <c r="Y6535" i="1"/>
  <c r="Y6493" i="1"/>
  <c r="Y6485" i="1"/>
  <c r="Y6469" i="1"/>
  <c r="Y6465" i="1"/>
  <c r="Y6439" i="1"/>
  <c r="Y6431" i="1"/>
  <c r="Y6427" i="1"/>
  <c r="Y6423" i="1"/>
  <c r="Y6415" i="1"/>
  <c r="Y6407" i="1"/>
  <c r="Y6399" i="1"/>
  <c r="Y6391" i="1"/>
  <c r="Y6379" i="1"/>
  <c r="Y6371" i="1"/>
  <c r="Y6351" i="1"/>
  <c r="Y6335" i="1"/>
  <c r="Y6327" i="1"/>
  <c r="Y6319" i="1"/>
  <c r="Y6311" i="1"/>
  <c r="Y6307" i="1"/>
  <c r="Y6295" i="1"/>
  <c r="Y6287" i="1"/>
  <c r="Y6271" i="1"/>
  <c r="Y6263" i="1"/>
  <c r="Y6259" i="1"/>
  <c r="Y6255" i="1"/>
  <c r="Y6247" i="1"/>
  <c r="Y6211" i="1"/>
  <c r="Y6179" i="1"/>
  <c r="Y6171" i="1"/>
  <c r="Y6159" i="1"/>
  <c r="Y6148" i="1"/>
  <c r="Y6140" i="1"/>
  <c r="Y6128" i="1"/>
  <c r="Y6104" i="1"/>
  <c r="Y6100" i="1"/>
  <c r="Y6084" i="1"/>
  <c r="Y5991" i="1"/>
  <c r="Y5975" i="1"/>
  <c r="Y6662" i="1"/>
  <c r="Y6658" i="1"/>
  <c r="Y6654" i="1"/>
  <c r="Y6638" i="1"/>
  <c r="Y6630" i="1"/>
  <c r="Y6622" i="1"/>
  <c r="Y6614" i="1"/>
  <c r="Y6610" i="1"/>
  <c r="Y6606" i="1"/>
  <c r="Y6594" i="1"/>
  <c r="Y6590" i="1"/>
  <c r="Y6586" i="1"/>
  <c r="Y6554" i="1"/>
  <c r="Y6538" i="1"/>
  <c r="Y6455" i="1"/>
  <c r="Y6442" i="1"/>
  <c r="Y6426" i="1"/>
  <c r="Y6414" i="1"/>
  <c r="Y6410" i="1"/>
  <c r="Y6394" i="1"/>
  <c r="Y6382" i="1"/>
  <c r="Y6374" i="1"/>
  <c r="Y6366" i="1"/>
  <c r="Y6354" i="1"/>
  <c r="Y6338" i="1"/>
  <c r="Y6330" i="1"/>
  <c r="Y6322" i="1"/>
  <c r="Y6318" i="1"/>
  <c r="Y6302" i="1"/>
  <c r="Y6290" i="1"/>
  <c r="Y6274" i="1"/>
  <c r="Y6238" i="1"/>
  <c r="Y6234" i="1"/>
  <c r="Y6230" i="1"/>
  <c r="Y6206" i="1"/>
  <c r="Y6202" i="1"/>
  <c r="Y6198" i="1"/>
  <c r="Y6143" i="1"/>
  <c r="Y6123" i="1"/>
  <c r="Y6111" i="1"/>
  <c r="Y6087" i="1"/>
  <c r="Y6083" i="1"/>
  <c r="Y6067" i="1"/>
  <c r="Y6059" i="1"/>
  <c r="Y6051" i="1"/>
  <c r="Y6039" i="1"/>
  <c r="Y6035" i="1"/>
  <c r="Y6010" i="1"/>
  <c r="Y6002" i="1"/>
  <c r="Y5998" i="1"/>
  <c r="Y5986" i="1"/>
  <c r="Y5923" i="1"/>
  <c r="Y5915" i="1"/>
  <c r="Y5907" i="1"/>
  <c r="Y5899" i="1"/>
  <c r="Y5877" i="1"/>
  <c r="Y5869" i="1"/>
  <c r="Y5861" i="1"/>
  <c r="Y5853" i="1"/>
  <c r="Y5837" i="1"/>
  <c r="Y5829" i="1"/>
  <c r="Y5805" i="1"/>
  <c r="Y5797" i="1"/>
  <c r="Y5789" i="1"/>
  <c r="Y5773" i="1"/>
  <c r="Y5769" i="1"/>
  <c r="Y5701" i="1"/>
  <c r="Y5693" i="1"/>
  <c r="Y5677" i="1"/>
  <c r="Y5673" i="1"/>
  <c r="Y5661" i="1"/>
  <c r="Y5645" i="1"/>
  <c r="Y5633" i="1"/>
  <c r="Y5625" i="1"/>
  <c r="Y5617" i="1"/>
  <c r="Y5599" i="1"/>
  <c r="Y5587" i="1"/>
  <c r="Y5579" i="1"/>
  <c r="Y5571" i="1"/>
  <c r="Y5559" i="1"/>
  <c r="Y5551" i="1"/>
  <c r="Y5531" i="1"/>
  <c r="Y5527" i="1"/>
  <c r="Y5519" i="1"/>
  <c r="Y5978" i="1"/>
  <c r="Y5970" i="1"/>
  <c r="Y5961" i="1"/>
  <c r="Y5944" i="1"/>
  <c r="Y5934" i="1"/>
  <c r="Y5930" i="1"/>
  <c r="Y5926" i="1"/>
  <c r="Y5918" i="1"/>
  <c r="Y5910" i="1"/>
  <c r="Y5894" i="1"/>
  <c r="Y5889" i="1"/>
  <c r="Y5856" i="1"/>
  <c r="Y5840" i="1"/>
  <c r="Y5808" i="1"/>
  <c r="Y5796" i="1"/>
  <c r="Y5776" i="1"/>
  <c r="Y5760" i="1"/>
  <c r="Y5740" i="1"/>
  <c r="Y5732" i="1"/>
  <c r="Y5724" i="1"/>
  <c r="Y5688" i="1"/>
  <c r="Y5672" i="1"/>
  <c r="Y5668" i="1"/>
  <c r="Y5628" i="1"/>
  <c r="Y5475" i="1"/>
  <c r="Y5459" i="1"/>
  <c r="Y5435" i="1"/>
  <c r="Y5419" i="1"/>
  <c r="Y5387" i="1"/>
  <c r="Y5383" i="1"/>
  <c r="Y5307" i="1"/>
  <c r="Y5299" i="1"/>
  <c r="Y5235" i="1"/>
  <c r="Y5223" i="1"/>
  <c r="Y5211" i="1"/>
  <c r="Y5148" i="1"/>
  <c r="Y5620" i="1"/>
  <c r="Y5604" i="1"/>
  <c r="Y5590" i="1"/>
  <c r="Y5578" i="1"/>
  <c r="Y5574" i="1"/>
  <c r="Y5550" i="1"/>
  <c r="Y5546" i="1"/>
  <c r="Y5538" i="1"/>
  <c r="X7004" i="1"/>
  <c r="Z7004" i="1" s="1"/>
  <c r="Y7004" i="1"/>
  <c r="X6908" i="1"/>
  <c r="Z6908" i="1" s="1"/>
  <c r="Y6908" i="1"/>
  <c r="X6790" i="1"/>
  <c r="Z6790" i="1" s="1"/>
  <c r="X6789" i="1"/>
  <c r="Z6789" i="1" s="1"/>
  <c r="X6788" i="1"/>
  <c r="Z6788" i="1" s="1"/>
  <c r="Y6788" i="1"/>
  <c r="X6787" i="1"/>
  <c r="Z6787" i="1" s="1"/>
  <c r="O119" i="2"/>
  <c r="Q119" i="2" s="1"/>
  <c r="R119" i="2" s="1"/>
  <c r="S119" i="2" s="1"/>
  <c r="Y6745" i="1"/>
  <c r="X6286" i="1"/>
  <c r="Z6286" i="1" s="1"/>
  <c r="X6279" i="1"/>
  <c r="Z6279" i="1" s="1"/>
  <c r="Y6279" i="1"/>
  <c r="X6266" i="1"/>
  <c r="Z6266" i="1" s="1"/>
  <c r="X6242" i="1"/>
  <c r="Z6242" i="1" s="1"/>
  <c r="X6239" i="1"/>
  <c r="Z6239" i="1" s="1"/>
  <c r="X6205" i="1"/>
  <c r="Z6205" i="1" s="1"/>
  <c r="Y6205" i="1"/>
  <c r="X6189" i="1"/>
  <c r="Z6189" i="1" s="1"/>
  <c r="Y6189" i="1"/>
  <c r="X6182" i="1"/>
  <c r="Z6182" i="1" s="1"/>
  <c r="X6181" i="1"/>
  <c r="Z6181" i="1" s="1"/>
  <c r="X6175" i="1"/>
  <c r="Z6175" i="1" s="1"/>
  <c r="Y6175" i="1"/>
  <c r="X6167" i="1"/>
  <c r="Z6167" i="1" s="1"/>
  <c r="Y6167" i="1"/>
  <c r="X6166" i="1"/>
  <c r="Z6166" i="1" s="1"/>
  <c r="X6165" i="1"/>
  <c r="Z6165" i="1" s="1"/>
  <c r="X6162" i="1"/>
  <c r="Z6162" i="1" s="1"/>
  <c r="Y6162" i="1"/>
  <c r="X6161" i="1"/>
  <c r="Z6161" i="1" s="1"/>
  <c r="Y6161" i="1"/>
  <c r="Y6141" i="1"/>
  <c r="X6099" i="1"/>
  <c r="Z6099" i="1" s="1"/>
  <c r="X6098" i="1"/>
  <c r="Y6098" i="1"/>
  <c r="X6095" i="1"/>
  <c r="Z6095" i="1" s="1"/>
  <c r="X6094" i="1"/>
  <c r="Z6094" i="1" s="1"/>
  <c r="Y6093" i="1"/>
  <c r="X6092" i="1"/>
  <c r="Z6092" i="1" s="1"/>
  <c r="X5804" i="1"/>
  <c r="Z5804" i="1" s="1"/>
  <c r="X5803" i="1"/>
  <c r="Z5803" i="1" s="1"/>
  <c r="X5800" i="1"/>
  <c r="Z5800" i="1" s="1"/>
  <c r="Y5800" i="1"/>
  <c r="X5640" i="1"/>
  <c r="Z5640" i="1" s="1"/>
  <c r="Y5640" i="1"/>
  <c r="Z5379" i="1"/>
  <c r="Z5367" i="1"/>
  <c r="Y5367" i="1"/>
  <c r="Z5363" i="1"/>
  <c r="Z5359" i="1"/>
  <c r="Y5359" i="1"/>
  <c r="Z5355" i="1"/>
  <c r="Z5351" i="1"/>
  <c r="Z5347" i="1"/>
  <c r="Z5343" i="1"/>
  <c r="Z5339" i="1"/>
  <c r="Z5335" i="1"/>
  <c r="Z5331" i="1"/>
  <c r="Z5188" i="1"/>
  <c r="Y5188" i="1"/>
  <c r="Z5163" i="1"/>
  <c r="Z5083" i="1"/>
  <c r="Z5079" i="1"/>
  <c r="Y5079" i="1"/>
  <c r="Y5540" i="1"/>
  <c r="Y5536" i="1"/>
  <c r="Y5524" i="1"/>
  <c r="Y5520" i="1"/>
  <c r="Y5508" i="1"/>
  <c r="Y5504" i="1"/>
  <c r="Y5492" i="1"/>
  <c r="Y5476" i="1"/>
  <c r="Y5456" i="1"/>
  <c r="Y5432" i="1"/>
  <c r="Y5416" i="1"/>
  <c r="Y5412" i="1"/>
  <c r="Y5364" i="1"/>
  <c r="Y5348" i="1"/>
  <c r="Y5340" i="1"/>
  <c r="Y5336" i="1"/>
  <c r="Y5320" i="1"/>
  <c r="Y5312" i="1"/>
  <c r="Y5300" i="1"/>
  <c r="Y5276" i="1"/>
  <c r="Y5264" i="1"/>
  <c r="Y5256" i="1"/>
  <c r="Y5195" i="1"/>
  <c r="Y5184" i="1"/>
  <c r="Y5145" i="1"/>
  <c r="Y5129" i="1"/>
  <c r="Y5125" i="1"/>
  <c r="Y5113" i="1"/>
  <c r="Y5052" i="1"/>
  <c r="Y4808" i="1"/>
  <c r="Y4784" i="1"/>
  <c r="Y4752" i="1"/>
  <c r="Y4719" i="1"/>
  <c r="Y4703" i="1"/>
  <c r="Y4675" i="1"/>
  <c r="Y4652" i="1"/>
  <c r="Y4639" i="1"/>
  <c r="Y4595" i="1"/>
  <c r="Y4571" i="1"/>
  <c r="Y4563" i="1"/>
  <c r="Y4551" i="1"/>
  <c r="Y4539" i="1"/>
  <c r="Y4479" i="1"/>
  <c r="Y4451" i="1"/>
  <c r="Y4427" i="1"/>
  <c r="Y4415" i="1"/>
  <c r="Y4355" i="1"/>
  <c r="Y4347" i="1"/>
  <c r="Y4331" i="1"/>
  <c r="Y4327" i="1"/>
  <c r="Y4283" i="1"/>
  <c r="Y4271" i="1"/>
  <c r="Y4255" i="1"/>
  <c r="Y4235" i="1"/>
  <c r="AA4187" i="1"/>
  <c r="Y4187" i="1"/>
  <c r="Y4147" i="1"/>
  <c r="Y4139" i="1"/>
  <c r="Y4135" i="1"/>
  <c r="Y4003" i="1"/>
  <c r="Y3760" i="1"/>
  <c r="Y3378" i="1"/>
  <c r="Y3264" i="1"/>
  <c r="Y3248" i="1"/>
  <c r="Y3232" i="1"/>
  <c r="Y2797" i="1"/>
  <c r="Y2793" i="1"/>
  <c r="Y2789" i="1"/>
  <c r="Y2363" i="1"/>
  <c r="Y2359" i="1"/>
  <c r="Y2351" i="1"/>
  <c r="Y2335" i="1"/>
  <c r="Y2327" i="1"/>
  <c r="Y2323" i="1"/>
  <c r="Y2311" i="1"/>
  <c r="Y2291" i="1"/>
  <c r="Y2287" i="1"/>
  <c r="Y2271" i="1"/>
  <c r="Y2267" i="1"/>
  <c r="Y2259" i="1"/>
  <c r="Y2195" i="1"/>
  <c r="Y5071" i="1"/>
  <c r="Y5047" i="1"/>
  <c r="Y5043" i="1"/>
  <c r="Y5039" i="1"/>
  <c r="Y5029" i="1"/>
  <c r="Z4977" i="1"/>
  <c r="Z4973" i="1"/>
  <c r="Y4819" i="1"/>
  <c r="Y4815" i="1"/>
  <c r="Y4795" i="1"/>
  <c r="X4767" i="1"/>
  <c r="Z4767" i="1" s="1"/>
  <c r="Z4763" i="1"/>
  <c r="Z4759" i="1"/>
  <c r="Z4755" i="1"/>
  <c r="Z4751" i="1"/>
  <c r="Z4747" i="1"/>
  <c r="Z4743" i="1"/>
  <c r="Z4739" i="1"/>
  <c r="Y4702" i="1"/>
  <c r="Y4698" i="1"/>
  <c r="Y4694" i="1"/>
  <c r="Z4659" i="1"/>
  <c r="Z4655" i="1"/>
  <c r="Y4655" i="1"/>
  <c r="Z4651" i="1"/>
  <c r="Z4647" i="1"/>
  <c r="Z4638" i="1"/>
  <c r="Y4638" i="1"/>
  <c r="Z4634" i="1"/>
  <c r="Z4630" i="1"/>
  <c r="Y4630" i="1"/>
  <c r="Z4626" i="1"/>
  <c r="Z4622" i="1"/>
  <c r="Z4618" i="1"/>
  <c r="Z4614" i="1"/>
  <c r="Z4610" i="1"/>
  <c r="Z4606" i="1"/>
  <c r="Y4598" i="1"/>
  <c r="Y4582" i="1"/>
  <c r="Y4570" i="1"/>
  <c r="Y4518" i="1"/>
  <c r="Y4502" i="1"/>
  <c r="Y4494" i="1"/>
  <c r="Y4474" i="1"/>
  <c r="Y4442" i="1"/>
  <c r="Y4430" i="1"/>
  <c r="Y4410" i="1"/>
  <c r="Y4394" i="1"/>
  <c r="Y4362" i="1"/>
  <c r="Y4334" i="1"/>
  <c r="Y4322" i="1"/>
  <c r="Z4318" i="1"/>
  <c r="Z4314" i="1"/>
  <c r="Z4302" i="1"/>
  <c r="Y4302" i="1"/>
  <c r="Z4298" i="1"/>
  <c r="Z4294" i="1"/>
  <c r="Z4290" i="1"/>
  <c r="Z4286" i="1"/>
  <c r="Y4286" i="1"/>
  <c r="Z4282" i="1"/>
  <c r="Z4278" i="1"/>
  <c r="Y4278" i="1"/>
  <c r="Z4274" i="1"/>
  <c r="Y4274" i="1"/>
  <c r="Z4270" i="1"/>
  <c r="Z4266" i="1"/>
  <c r="Y4254" i="1"/>
  <c r="Y4194" i="1"/>
  <c r="Y4174" i="1"/>
  <c r="Y4150" i="1"/>
  <c r="AA4134" i="1"/>
  <c r="Y4134" i="1"/>
  <c r="AA4118" i="1"/>
  <c r="Y4062" i="1"/>
  <c r="Y4010" i="1"/>
  <c r="X3970" i="1"/>
  <c r="Z3970" i="1" s="1"/>
  <c r="X3870" i="1"/>
  <c r="Z3870" i="1" s="1"/>
  <c r="X3866" i="1"/>
  <c r="Z3866" i="1" s="1"/>
  <c r="Y3866" i="1"/>
  <c r="X3862" i="1"/>
  <c r="Z3862" i="1" s="1"/>
  <c r="X3856" i="1"/>
  <c r="Z3856" i="1" s="1"/>
  <c r="Y3852" i="1"/>
  <c r="Y3787" i="1"/>
  <c r="X3595" i="1"/>
  <c r="Z3595" i="1" s="1"/>
  <c r="Y3307" i="1"/>
  <c r="Y3275" i="1"/>
  <c r="Y3259" i="1"/>
  <c r="O52" i="2"/>
  <c r="Q52" i="2" s="1"/>
  <c r="R52" i="2" s="1"/>
  <c r="S52" i="2" s="1"/>
  <c r="Y2378" i="1"/>
  <c r="Y2374" i="1"/>
  <c r="Y2250" i="1"/>
  <c r="Y2230" i="1"/>
  <c r="Y2226" i="1"/>
  <c r="Y2214" i="1"/>
  <c r="Y5530" i="1"/>
  <c r="Y5522" i="1"/>
  <c r="Y5514" i="1"/>
  <c r="Y5506" i="1"/>
  <c r="Y5502" i="1"/>
  <c r="Y5478" i="1"/>
  <c r="Y5470" i="1"/>
  <c r="Y5462" i="1"/>
  <c r="Y5450" i="1"/>
  <c r="Y5434" i="1"/>
  <c r="Y5430" i="1"/>
  <c r="Y5422" i="1"/>
  <c r="Y5410" i="1"/>
  <c r="Y5402" i="1"/>
  <c r="Y5386" i="1"/>
  <c r="Y5382" i="1"/>
  <c r="Y5374" i="1"/>
  <c r="Y5370" i="1"/>
  <c r="Y5358" i="1"/>
  <c r="Y5354" i="1"/>
  <c r="Y5334" i="1"/>
  <c r="Y5318" i="1"/>
  <c r="Y5314" i="1"/>
  <c r="Y5294" i="1"/>
  <c r="Y5286" i="1"/>
  <c r="Y5278" i="1"/>
  <c r="Y5258" i="1"/>
  <c r="Y5254" i="1"/>
  <c r="Y5246" i="1"/>
  <c r="Y5242" i="1"/>
  <c r="Y5234" i="1"/>
  <c r="Y5230" i="1"/>
  <c r="Y5226" i="1"/>
  <c r="Y5218" i="1"/>
  <c r="Y5214" i="1"/>
  <c r="Y5210" i="1"/>
  <c r="Y5197" i="1"/>
  <c r="Y5186" i="1"/>
  <c r="Y5177" i="1"/>
  <c r="Y5167" i="1"/>
  <c r="Y5155" i="1"/>
  <c r="Y5151" i="1"/>
  <c r="Y5135" i="1"/>
  <c r="Y5119" i="1"/>
  <c r="Y5115" i="1"/>
  <c r="Y5091" i="1"/>
  <c r="Y5087" i="1"/>
  <c r="Y5082" i="1"/>
  <c r="Y5074" i="1"/>
  <c r="Y5060" i="1"/>
  <c r="Y5055" i="1"/>
  <c r="Y5028" i="1"/>
  <c r="Y4972" i="1"/>
  <c r="Y4802" i="1"/>
  <c r="Y4798" i="1"/>
  <c r="Y4782" i="1"/>
  <c r="Y4758" i="1"/>
  <c r="Y4746" i="1"/>
  <c r="Y4733" i="1"/>
  <c r="Y4721" i="1"/>
  <c r="Y4697" i="1"/>
  <c r="Y4693" i="1"/>
  <c r="Y4654" i="1"/>
  <c r="Y4650" i="1"/>
  <c r="Y4645" i="1"/>
  <c r="Y4641" i="1"/>
  <c r="Y4609" i="1"/>
  <c r="Y4601" i="1"/>
  <c r="Y4569" i="1"/>
  <c r="Y4533" i="1"/>
  <c r="Y4521" i="1"/>
  <c r="Y4481" i="1"/>
  <c r="Y4449" i="1"/>
  <c r="Y4445" i="1"/>
  <c r="Y4437" i="1"/>
  <c r="Y4421" i="1"/>
  <c r="Y4405" i="1"/>
  <c r="Y4401" i="1"/>
  <c r="Y4353" i="1"/>
  <c r="Y4349" i="1"/>
  <c r="Y4337" i="1"/>
  <c r="Y4325" i="1"/>
  <c r="Y4313" i="1"/>
  <c r="Y4297" i="1"/>
  <c r="Y4257" i="1"/>
  <c r="Y4249" i="1"/>
  <c r="Y4241" i="1"/>
  <c r="Y4197" i="1"/>
  <c r="Y4169" i="1"/>
  <c r="Y4153" i="1"/>
  <c r="AA4133" i="1"/>
  <c r="AA4129" i="1"/>
  <c r="Y4049" i="1"/>
  <c r="X3993" i="1"/>
  <c r="Z3993" i="1" s="1"/>
  <c r="X3985" i="1"/>
  <c r="Z3985" i="1" s="1"/>
  <c r="X3937" i="1"/>
  <c r="Z3937" i="1" s="1"/>
  <c r="Y3917" i="1"/>
  <c r="X3901" i="1"/>
  <c r="X3885" i="1"/>
  <c r="Z3885" i="1" s="1"/>
  <c r="X3877" i="1"/>
  <c r="Z3877" i="1" s="1"/>
  <c r="X3869" i="1"/>
  <c r="Z3869" i="1" s="1"/>
  <c r="Y3802" i="1"/>
  <c r="Y3786" i="1"/>
  <c r="Y3722" i="1"/>
  <c r="Y3650" i="1"/>
  <c r="Y3520" i="1"/>
  <c r="Y3504" i="1"/>
  <c r="Y3400" i="1"/>
  <c r="Y3254" i="1"/>
  <c r="Y3198" i="1"/>
  <c r="Y3086" i="1"/>
  <c r="Y3026" i="1"/>
  <c r="Y2859" i="1"/>
  <c r="Y2795" i="1"/>
  <c r="Y2787" i="1"/>
  <c r="Y2385" i="1"/>
  <c r="Y2365" i="1"/>
  <c r="Y2357" i="1"/>
  <c r="Y2341" i="1"/>
  <c r="Y2337" i="1"/>
  <c r="Y2325" i="1"/>
  <c r="Y2321" i="1"/>
  <c r="Y2317" i="1"/>
  <c r="Y2289" i="1"/>
  <c r="Y2285" i="1"/>
  <c r="Y2277" i="1"/>
  <c r="Y2269" i="1"/>
  <c r="Y2261" i="1"/>
  <c r="Y2257" i="1"/>
  <c r="Y5045" i="1"/>
  <c r="Y5037" i="1"/>
  <c r="Y4829" i="1"/>
  <c r="Y4817" i="1"/>
  <c r="Y4809" i="1"/>
  <c r="Y4805" i="1"/>
  <c r="Y4789" i="1"/>
  <c r="Y4785" i="1"/>
  <c r="Y4777" i="1"/>
  <c r="Y4769" i="1"/>
  <c r="Y4757" i="1"/>
  <c r="Y4753" i="1"/>
  <c r="Y4720" i="1"/>
  <c r="Y4716" i="1"/>
  <c r="Y4684" i="1"/>
  <c r="Y4668" i="1"/>
  <c r="Y4657" i="1"/>
  <c r="Y4636" i="1"/>
  <c r="Y4632" i="1"/>
  <c r="Y4624" i="1"/>
  <c r="Y4604" i="1"/>
  <c r="Y4596" i="1"/>
  <c r="Y4580" i="1"/>
  <c r="Y4576" i="1"/>
  <c r="Y4568" i="1"/>
  <c r="Y4548" i="1"/>
  <c r="Y4544" i="1"/>
  <c r="Y4532" i="1"/>
  <c r="Y4516" i="1"/>
  <c r="Y4512" i="1"/>
  <c r="Y4488" i="1"/>
  <c r="Y4480" i="1"/>
  <c r="Y4472" i="1"/>
  <c r="Y4464" i="1"/>
  <c r="Y4460" i="1"/>
  <c r="Y4448" i="1"/>
  <c r="Y4420" i="1"/>
  <c r="Y4412" i="1"/>
  <c r="Y4400" i="1"/>
  <c r="Y4356" i="1"/>
  <c r="Y4352" i="1"/>
  <c r="Y4348" i="1"/>
  <c r="Y4324" i="1"/>
  <c r="Y4316" i="1"/>
  <c r="Y4288" i="1"/>
  <c r="Y4264" i="1"/>
  <c r="Y4252" i="1"/>
  <c r="Y4240" i="1"/>
  <c r="Y4196" i="1"/>
  <c r="Y4192" i="1"/>
  <c r="Y4188" i="1"/>
  <c r="Y4144" i="1"/>
  <c r="Y4132" i="1"/>
  <c r="Y4128" i="1"/>
  <c r="Y4032" i="1"/>
  <c r="Y3936" i="1"/>
  <c r="Y3908" i="1"/>
  <c r="X3876" i="1"/>
  <c r="Z3876" i="1" s="1"/>
  <c r="Y3822" i="1"/>
  <c r="Y3805" i="1"/>
  <c r="Y3721" i="1"/>
  <c r="Y3705" i="1"/>
  <c r="Y3689" i="1"/>
  <c r="Y3677" i="1"/>
  <c r="Y3621" i="1"/>
  <c r="X3597" i="1"/>
  <c r="Z3597" i="1" s="1"/>
  <c r="Y3593" i="1"/>
  <c r="Y3556" i="1"/>
  <c r="Y3532" i="1"/>
  <c r="Y3515" i="1"/>
  <c r="Y3443" i="1"/>
  <c r="Y3407" i="1"/>
  <c r="Y3375" i="1"/>
  <c r="Y3347" i="1"/>
  <c r="X3343" i="1"/>
  <c r="Y3273" i="1"/>
  <c r="Y3257" i="1"/>
  <c r="Y3193" i="1"/>
  <c r="Y3129" i="1"/>
  <c r="Y3125" i="1"/>
  <c r="Y3109" i="1"/>
  <c r="Y3009" i="1"/>
  <c r="Y2989" i="1"/>
  <c r="Y2973" i="1"/>
  <c r="Y2957" i="1"/>
  <c r="Y2920" i="1"/>
  <c r="Y2900" i="1"/>
  <c r="Y2719" i="1"/>
  <c r="Y2304" i="1"/>
  <c r="Y2232" i="1"/>
  <c r="Y2228" i="1"/>
  <c r="Y2216" i="1"/>
  <c r="Y2212" i="1"/>
  <c r="X2549" i="1"/>
  <c r="Z2549" i="1" s="1"/>
  <c r="X2533" i="1"/>
  <c r="Z2533" i="1" s="1"/>
  <c r="Q89" i="2"/>
  <c r="R89" i="2" s="1"/>
  <c r="S89" i="2" s="1"/>
  <c r="Q50" i="2"/>
  <c r="R50" i="2" s="1"/>
  <c r="S50" i="2" s="1"/>
  <c r="Q84" i="2"/>
  <c r="R84" i="2" s="1"/>
  <c r="S84" i="2" s="1"/>
  <c r="Q112" i="2"/>
  <c r="R112" i="2" s="1"/>
  <c r="S112" i="2" s="1"/>
  <c r="Q86" i="2"/>
  <c r="R86" i="2" s="1"/>
  <c r="S86" i="2" s="1"/>
  <c r="Q49" i="2"/>
  <c r="R49" i="2" s="1"/>
  <c r="S49" i="2" s="1"/>
  <c r="Q37" i="2"/>
  <c r="R37" i="2" s="1"/>
  <c r="S37" i="2" s="1"/>
  <c r="Q55" i="2"/>
  <c r="R55" i="2" s="1"/>
  <c r="S55" i="2" s="1"/>
  <c r="Q53" i="2"/>
  <c r="R53" i="2" s="1"/>
  <c r="S53" i="2" s="1"/>
  <c r="Q39" i="2"/>
  <c r="R39" i="2" s="1"/>
  <c r="S39" i="2" s="1"/>
  <c r="Q26" i="2"/>
  <c r="R26" i="2" s="1"/>
  <c r="S26" i="2" s="1"/>
  <c r="Q78" i="2"/>
  <c r="R78" i="2" s="1"/>
  <c r="S78" i="2" s="1"/>
  <c r="Q54" i="2"/>
  <c r="R54" i="2" s="1"/>
  <c r="S54" i="2" s="1"/>
  <c r="Q35" i="2"/>
  <c r="R35" i="2" s="1"/>
  <c r="S35" i="2" s="1"/>
  <c r="O72" i="2"/>
  <c r="Q72" i="2" s="1"/>
  <c r="R72" i="2" s="1"/>
  <c r="S72" i="2" s="1"/>
  <c r="O122" i="2"/>
  <c r="Q122" i="2" s="1"/>
  <c r="R122" i="2" s="1"/>
  <c r="S122" i="2" s="1"/>
  <c r="O144" i="2"/>
  <c r="Q144" i="2" s="1"/>
  <c r="R144" i="2" s="1"/>
  <c r="S144" i="2" s="1"/>
  <c r="O71" i="2"/>
  <c r="Q71" i="2" s="1"/>
  <c r="R71" i="2" s="1"/>
  <c r="S71" i="2" s="1"/>
  <c r="O27" i="2"/>
  <c r="Q27" i="2" s="1"/>
  <c r="R27" i="2" s="1"/>
  <c r="S27" i="2" s="1"/>
  <c r="X587" i="1"/>
  <c r="Z587" i="1" s="1"/>
  <c r="O162" i="2"/>
  <c r="O160" i="2"/>
  <c r="Q160" i="2" s="1"/>
  <c r="R160" i="2" s="1"/>
  <c r="S160" i="2" s="1"/>
  <c r="O157" i="2"/>
  <c r="O154" i="2"/>
  <c r="O148" i="2"/>
  <c r="Q148" i="2" s="1"/>
  <c r="R148" i="2" s="1"/>
  <c r="S148" i="2" s="1"/>
  <c r="O151" i="2"/>
  <c r="O138" i="2"/>
  <c r="Q138" i="2" s="1"/>
  <c r="R138" i="2" s="1"/>
  <c r="S138" i="2" s="1"/>
  <c r="O141" i="2"/>
  <c r="Q141" i="2" s="1"/>
  <c r="R141" i="2" s="1"/>
  <c r="S141" i="2" s="1"/>
  <c r="Z5029" i="1"/>
  <c r="Z496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Q99" i="2" s="1"/>
  <c r="R99" i="2" s="1"/>
  <c r="S99" i="2" s="1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120" i="2"/>
  <c r="O106" i="2"/>
  <c r="Q106" i="2" s="1"/>
  <c r="R106" i="2" s="1"/>
  <c r="S106" i="2" s="1"/>
  <c r="O65" i="2"/>
  <c r="Q65" i="2" s="1"/>
  <c r="R65" i="2" s="1"/>
  <c r="S65" i="2" s="1"/>
  <c r="O130" i="2"/>
  <c r="Q130" i="2" s="1"/>
  <c r="R130" i="2" s="1"/>
  <c r="S130" i="2" s="1"/>
  <c r="O114" i="2"/>
  <c r="Q114" i="2" s="1"/>
  <c r="R114" i="2" s="1"/>
  <c r="S114" i="2" s="1"/>
  <c r="O74" i="2"/>
  <c r="Q74" i="2" s="1"/>
  <c r="R74" i="2" s="1"/>
  <c r="S74" i="2" s="1"/>
  <c r="O105" i="2"/>
  <c r="O92" i="2"/>
  <c r="Q92" i="2" s="1"/>
  <c r="R92" i="2" s="1"/>
  <c r="S92" i="2" s="1"/>
  <c r="O115" i="2"/>
  <c r="Q115" i="2" s="1"/>
  <c r="R115" i="2" s="1"/>
  <c r="S115" i="2" s="1"/>
  <c r="O116" i="2"/>
  <c r="Q116" i="2" s="1"/>
  <c r="R116" i="2" s="1"/>
  <c r="S116" i="2" s="1"/>
  <c r="O64" i="2"/>
  <c r="Q64" i="2" s="1"/>
  <c r="R64" i="2" s="1"/>
  <c r="S64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82" i="2"/>
  <c r="Q82" i="2" s="1"/>
  <c r="R82" i="2" s="1"/>
  <c r="S82" i="2" s="1"/>
  <c r="O69" i="2"/>
  <c r="Q69" i="2" s="1"/>
  <c r="R69" i="2" s="1"/>
  <c r="S69" i="2" s="1"/>
  <c r="O70" i="2"/>
  <c r="O145" i="2"/>
  <c r="Q145" i="2" s="1"/>
  <c r="R145" i="2" s="1"/>
  <c r="S145" i="2" s="1"/>
  <c r="O113" i="2"/>
  <c r="Q113" i="2" s="1"/>
  <c r="R113" i="2" s="1"/>
  <c r="S113" i="2" s="1"/>
  <c r="O126" i="2"/>
  <c r="Q126" i="2" s="1"/>
  <c r="R126" i="2" s="1"/>
  <c r="S126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85" i="2"/>
  <c r="Q85" i="2" s="1"/>
  <c r="R85" i="2" s="1"/>
  <c r="S85" i="2" s="1"/>
  <c r="O11" i="2"/>
  <c r="Q11" i="2" s="1"/>
  <c r="R11" i="2" s="1"/>
  <c r="S11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Z1039" i="1" s="1"/>
  <c r="Z6098" i="1"/>
  <c r="Z3901" i="1"/>
  <c r="O67" i="2"/>
  <c r="Q67" i="2" s="1"/>
  <c r="R67" i="2" s="1"/>
  <c r="S67" i="2" s="1"/>
  <c r="O20" i="2"/>
  <c r="Q20" i="2" s="1"/>
  <c r="R20" i="2" s="1"/>
  <c r="S20" i="2" s="1"/>
  <c r="O62" i="2"/>
  <c r="X2538" i="1"/>
  <c r="Z2538" i="1" s="1"/>
  <c r="Z3343" i="1"/>
  <c r="O81" i="2"/>
  <c r="Q81" i="2" s="1"/>
  <c r="R81" i="2" s="1"/>
  <c r="S81" i="2" s="1"/>
  <c r="AA5411" i="1"/>
  <c r="O121" i="2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5" i="2"/>
  <c r="Q45" i="2" s="1"/>
  <c r="R45" i="2" s="1"/>
  <c r="S45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O16" i="2"/>
  <c r="Q16" i="2" s="1"/>
  <c r="R16" i="2" s="1"/>
  <c r="S1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X3964" i="1"/>
  <c r="Z3964" i="1" s="1"/>
  <c r="X3940" i="1"/>
  <c r="Z3940" i="1" s="1"/>
  <c r="X3884" i="1"/>
  <c r="Z3884" i="1" s="1"/>
  <c r="X3868" i="1"/>
  <c r="X3900" i="1"/>
  <c r="O68" i="2" s="1"/>
  <c r="Q68" i="2" s="1"/>
  <c r="R68" i="2" s="1"/>
  <c r="S68" i="2" s="1"/>
  <c r="X6791" i="1"/>
  <c r="O125" i="2" s="1"/>
  <c r="Q125" i="2" s="1"/>
  <c r="R125" i="2" s="1"/>
  <c r="S125" i="2" s="1"/>
  <c r="X5937" i="1"/>
  <c r="Z5937" i="1" s="1"/>
  <c r="X6264" i="1"/>
  <c r="Z6264" i="1" s="1"/>
  <c r="X6184" i="1"/>
  <c r="Z6184" i="1" s="1"/>
  <c r="Q6" i="2" l="1"/>
  <c r="R6" i="2" s="1"/>
  <c r="S6" i="2" s="1"/>
  <c r="Q121" i="2"/>
  <c r="R121" i="2" s="1"/>
  <c r="S121" i="2" s="1"/>
  <c r="Q70" i="2"/>
  <c r="R70" i="2" s="1"/>
  <c r="S70" i="2" s="1"/>
  <c r="Y2955" i="1"/>
  <c r="H176" i="2"/>
  <c r="J176" i="2" s="1"/>
  <c r="L176" i="2" s="1"/>
  <c r="Y5253" i="1"/>
  <c r="H178" i="2"/>
  <c r="J178" i="2" s="1"/>
  <c r="L178" i="2" s="1"/>
  <c r="Y5555" i="1"/>
  <c r="H180" i="2"/>
  <c r="J180" i="2" s="1"/>
  <c r="L180" i="2" s="1"/>
  <c r="Y1099" i="1"/>
  <c r="O173" i="2"/>
  <c r="Q173" i="2" s="1"/>
  <c r="R173" i="2" s="1"/>
  <c r="S173" i="2" s="1"/>
  <c r="Y2944" i="1"/>
  <c r="H175" i="2"/>
  <c r="J175" i="2" s="1"/>
  <c r="L175" i="2" s="1"/>
  <c r="O178" i="2"/>
  <c r="Y1158" i="1"/>
  <c r="O174" i="2"/>
  <c r="Q174" i="2" s="1"/>
  <c r="R174" i="2" s="1"/>
  <c r="S174" i="2" s="1"/>
  <c r="Y1098" i="1"/>
  <c r="O172" i="2"/>
  <c r="Q172" i="2" s="1"/>
  <c r="R172" i="2" s="1"/>
  <c r="S172" i="2" s="1"/>
  <c r="O179" i="2"/>
  <c r="Q179" i="2" s="1"/>
  <c r="R179" i="2" s="1"/>
  <c r="S179" i="2" s="1"/>
  <c r="O177" i="2"/>
  <c r="O175" i="2"/>
  <c r="Q175" i="2" s="1"/>
  <c r="R175" i="2" s="1"/>
  <c r="S175" i="2" s="1"/>
  <c r="Y3272" i="1"/>
  <c r="H177" i="2"/>
  <c r="J177" i="2" s="1"/>
  <c r="L177" i="2" s="1"/>
  <c r="Q88" i="2"/>
  <c r="R88" i="2" s="1"/>
  <c r="S88" i="2" s="1"/>
  <c r="O180" i="2"/>
  <c r="Q180" i="2" s="1"/>
  <c r="R180" i="2" s="1"/>
  <c r="S180" i="2" s="1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Z2276" i="1"/>
  <c r="O19" i="2"/>
  <c r="Q19" i="2" s="1"/>
  <c r="R19" i="2" s="1"/>
  <c r="S19" i="2" s="1"/>
  <c r="Q151" i="2"/>
  <c r="R151" i="2" s="1"/>
  <c r="S151" i="2" s="1"/>
  <c r="Q157" i="2"/>
  <c r="R157" i="2" s="1"/>
  <c r="S157" i="2" s="1"/>
  <c r="O142" i="2"/>
  <c r="O91" i="2"/>
  <c r="Q91" i="2" s="1"/>
  <c r="R91" i="2" s="1"/>
  <c r="S91" i="2" s="1"/>
  <c r="Q155" i="2"/>
  <c r="R155" i="2" s="1"/>
  <c r="S155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AA6950" i="1"/>
  <c r="Z6950" i="1"/>
  <c r="AA6946" i="1"/>
  <c r="Z6946" i="1"/>
  <c r="AA6942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AA6512" i="1"/>
  <c r="Z6512" i="1"/>
  <c r="AA6508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AA6460" i="1"/>
  <c r="Z6460" i="1"/>
  <c r="AA6456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AA5030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AA4203" i="1"/>
  <c r="Z4203" i="1"/>
  <c r="AA4131" i="1"/>
  <c r="Z4131" i="1"/>
  <c r="AA4123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Y7391" i="1"/>
  <c r="Y7396" i="1"/>
  <c r="Y7404" i="1"/>
  <c r="X1685" i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AA1171" i="1"/>
  <c r="Y1167" i="1"/>
  <c r="AA1167" i="1"/>
  <c r="Y1163" i="1"/>
  <c r="AA1163" i="1"/>
  <c r="Y1151" i="1"/>
  <c r="AA1151" i="1"/>
  <c r="Y1143" i="1"/>
  <c r="AA1143" i="1"/>
  <c r="Y1103" i="1"/>
  <c r="AA1103" i="1"/>
  <c r="Y1178" i="1"/>
  <c r="AA1178" i="1"/>
  <c r="Y1170" i="1"/>
  <c r="AA1170" i="1"/>
  <c r="Y1162" i="1"/>
  <c r="AA1162" i="1"/>
  <c r="Y1150" i="1"/>
  <c r="AA1150" i="1"/>
  <c r="Y1146" i="1"/>
  <c r="AA1146" i="1"/>
  <c r="Y1142" i="1"/>
  <c r="AA1142" i="1"/>
  <c r="O23" i="2"/>
  <c r="Q23" i="2" s="1"/>
  <c r="R23" i="2" s="1"/>
  <c r="S23" i="2" s="1"/>
  <c r="AA2572" i="1"/>
  <c r="Y1169" i="1"/>
  <c r="AA1169" i="1"/>
  <c r="Y1161" i="1"/>
  <c r="AA1161" i="1"/>
  <c r="Y1149" i="1"/>
  <c r="AA1149" i="1"/>
  <c r="Y1145" i="1"/>
  <c r="AA1145" i="1"/>
  <c r="Y1141" i="1"/>
  <c r="AA1141" i="1"/>
  <c r="Y1113" i="1"/>
  <c r="AA1113" i="1"/>
  <c r="Q51" i="2"/>
  <c r="R51" i="2" s="1"/>
  <c r="S51" i="2" s="1"/>
  <c r="Q140" i="2"/>
  <c r="R140" i="2" s="1"/>
  <c r="S140" i="2" s="1"/>
  <c r="Q150" i="2"/>
  <c r="R150" i="2" s="1"/>
  <c r="S150" i="2" s="1"/>
  <c r="Q137" i="2"/>
  <c r="R137" i="2" s="1"/>
  <c r="S137" i="2" s="1"/>
  <c r="Q103" i="2"/>
  <c r="R103" i="2" s="1"/>
  <c r="S103" i="2" s="1"/>
  <c r="O159" i="2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Z3900" i="1"/>
  <c r="O132" i="2"/>
  <c r="Q132" i="2" s="1"/>
  <c r="R132" i="2" s="1"/>
  <c r="S132" i="2" s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59" i="2"/>
  <c r="R159" i="2" s="1"/>
  <c r="S159" i="2" s="1"/>
  <c r="Q162" i="2"/>
  <c r="R162" i="2" s="1"/>
  <c r="S162" i="2" s="1"/>
  <c r="Q134" i="2"/>
  <c r="R134" i="2" s="1"/>
  <c r="S134" i="2" s="1"/>
  <c r="Q164" i="2"/>
  <c r="R164" i="2" s="1"/>
  <c r="S164" i="2" s="1"/>
  <c r="Q165" i="2"/>
  <c r="R165" i="2" s="1"/>
  <c r="S165" i="2" s="1"/>
  <c r="Q104" i="2"/>
  <c r="R104" i="2" s="1"/>
  <c r="S104" i="2" s="1"/>
  <c r="Q149" i="2"/>
  <c r="R149" i="2" s="1"/>
  <c r="S149" i="2" s="1"/>
  <c r="Q152" i="2"/>
  <c r="R152" i="2" s="1"/>
  <c r="S152" i="2" s="1"/>
  <c r="L149" i="2"/>
  <c r="Q147" i="2"/>
  <c r="R147" i="2" s="1"/>
  <c r="S147" i="2" s="1"/>
  <c r="Q142" i="2"/>
  <c r="R142" i="2" s="1"/>
  <c r="S142" i="2" s="1"/>
  <c r="Q111" i="2"/>
  <c r="R111" i="2" s="1"/>
  <c r="S111" i="2" s="1"/>
  <c r="Q129" i="2"/>
  <c r="R129" i="2" s="1"/>
  <c r="S129" i="2" s="1"/>
  <c r="Q7" i="2"/>
  <c r="R7" i="2" s="1"/>
  <c r="S7" i="2" s="1"/>
  <c r="Q153" i="2"/>
  <c r="R153" i="2" s="1"/>
  <c r="S153" i="2" s="1"/>
  <c r="Q21" i="2"/>
  <c r="R21" i="2" s="1"/>
  <c r="S21" i="2" s="1"/>
  <c r="Q120" i="2"/>
  <c r="R120" i="2" s="1"/>
  <c r="S120" i="2" s="1"/>
  <c r="Q161" i="2"/>
  <c r="R161" i="2" s="1"/>
  <c r="S161" i="2" s="1"/>
  <c r="Q146" i="2"/>
  <c r="R146" i="2" s="1"/>
  <c r="S146" i="2" s="1"/>
  <c r="Q83" i="2"/>
  <c r="R83" i="2" s="1"/>
  <c r="S83" i="2" s="1"/>
  <c r="L48" i="2"/>
  <c r="Q43" i="2"/>
  <c r="R43" i="2" s="1"/>
  <c r="S43" i="2" s="1"/>
  <c r="Q33" i="2"/>
  <c r="R33" i="2" s="1"/>
  <c r="S33" i="2" s="1"/>
  <c r="Q62" i="2"/>
  <c r="R62" i="2" s="1"/>
  <c r="S62" i="2" s="1"/>
  <c r="Q105" i="2"/>
  <c r="R105" i="2" s="1"/>
  <c r="S105" i="2" s="1"/>
  <c r="Q154" i="2"/>
  <c r="R154" i="2" s="1"/>
  <c r="S154" i="2" s="1"/>
  <c r="O77" i="2"/>
  <c r="Q77" i="2" s="1"/>
  <c r="R77" i="2" s="1"/>
  <c r="S77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Z1685" i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O171" i="2"/>
  <c r="Q171" i="2" s="1"/>
  <c r="R171" i="2" s="1"/>
  <c r="S171" i="2" s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7385" i="1"/>
  <c r="O128" i="2"/>
  <c r="Q128" i="2" s="1"/>
  <c r="R128" i="2" s="1"/>
  <c r="S128" i="2" s="1"/>
  <c r="Z3868" i="1"/>
  <c r="Z6791" i="1"/>
  <c r="Z2465" i="1"/>
  <c r="Z1038" i="1"/>
  <c r="O17" i="2"/>
  <c r="Q17" i="2" s="1"/>
  <c r="R17" i="2" s="1"/>
  <c r="S17" i="2" s="1"/>
  <c r="O5" i="2"/>
  <c r="Q5" i="2" s="1"/>
  <c r="R5" i="2" s="1"/>
  <c r="S5" i="2" s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Q176" i="2" l="1"/>
  <c r="R176" i="2" s="1"/>
  <c r="S176" i="2" s="1"/>
  <c r="Q178" i="2"/>
  <c r="R178" i="2" s="1"/>
  <c r="S178" i="2" s="1"/>
  <c r="Q177" i="2"/>
  <c r="R177" i="2" s="1"/>
  <c r="S177" i="2" s="1"/>
  <c r="O133" i="2"/>
  <c r="Q133" i="2" s="1"/>
  <c r="R133" i="2" s="1"/>
  <c r="S133" i="2" s="1"/>
  <c r="O2" i="2"/>
  <c r="Q2" i="2" s="1"/>
  <c r="R2" i="2" s="1"/>
  <c r="S2" i="2" s="1"/>
  <c r="Z273" i="1"/>
  <c r="O10" i="2"/>
  <c r="Q10" i="2" s="1"/>
  <c r="R10" i="2" s="1"/>
  <c r="S10" i="2" s="1"/>
  <c r="Z6093" i="1"/>
  <c r="O131" i="2"/>
  <c r="Q131" i="2" s="1"/>
  <c r="R131" i="2" s="1"/>
  <c r="S131" i="2" s="1"/>
  <c r="O22" i="2"/>
  <c r="Q22" i="2" s="1"/>
  <c r="R22" i="2" s="1"/>
  <c r="S22" i="2" s="1"/>
  <c r="O4" i="2"/>
  <c r="Q4" i="2" s="1"/>
  <c r="R4" i="2" s="1"/>
  <c r="S4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<sst xmlns="http://schemas.openxmlformats.org/spreadsheetml/2006/main" count="112349" uniqueCount="4501">
  <si>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</si>
  <si>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</si>
  <si>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</si>
  <si>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</si>
  <si>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</si>
  <si>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</si>
  <si>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</si>
  <si>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</si>
  <si>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</si>
  <si>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</si>
  <si>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</si>
  <si>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</si>
  <si>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</si>
  <si>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</si>
  <si>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</si>
  <si>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</si>
  <si>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</si>
  <si>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</si>
  <si>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</si>
  <si>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</si>
  <si>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</si>
  <si>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</si>
  <si>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</si>
  <si>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</si>
  <si>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</si>
  <si>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</si>
  <si>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</si>
  <si>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</si>
  <si>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</si>
  <si>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</si>
  <si>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</si>
  <si>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</si>
  <si>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</si>
  <si>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</si>
  <si>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</si>
  <si>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</si>
  <si>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</si>
  <si>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</si>
  <si>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</si>
  <si>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</si>
  <si>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</si>
  <si>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</si>
  <si>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</si>
  <si>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</si>
  <si>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</si>
  <si>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</si>
  <si>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</si>
  <si>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</si>
  <si>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</si>
  <si>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</si>
  <si>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</si>
  <si>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</si>
  <si>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</si>
  <si>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</si>
  <si>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</si>
  <si>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</si>
  <si>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</si>
  <si>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</si>
  <si>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</si>
  <si>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</si>
  <si>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</si>
  <si>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</si>
  <si>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</si>
  <si>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</si>
  <si>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</si>
  <si>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</si>
  <si>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</si>
  <si>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</si>
  <si>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</si>
  <si>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</si>
  <si>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</si>
  <si>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</si>
  <si>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</si>
  <si>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</si>
  <si>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</si>
  <si>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</si>
  <si>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</si>
  <si>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</si>
  <si>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</si>
  <si>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</si>
  <si>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</si>
  <si>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</si>
  <si>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</si>
  <si>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</si>
  <si>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</si>
  <si>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</si>
  <si>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</si>
  <si>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</si>
  <si>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</si>
  <si>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</si>
  <si>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</si>
  <si>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</si>
  <si>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</si>
  <si>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</si>
  <si>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</si>
  <si>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</si>
  <si>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</si>
  <si>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</si>
  <si>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</si>
  <si>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</si>
  <si>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</si>
  <si>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</si>
  <si>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</si>
  <si>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</si>
  <si>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</si>
  <si>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</si>
  <si>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</si>
  <si>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</si>
  <si>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</si>
  <si>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</si>
  <si>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</si>
  <si>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</si>
  <si>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</si>
  <si>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</si>
  <si>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</si>
  <si>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</si>
  <si>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</si>
  <si>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</si>
  <si>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</si>
  <si>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</si>
  <si>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</si>
  <si>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</si>
  <si>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</si>
  <si>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</si>
  <si>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</si>
  <si>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</si>
  <si>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</si>
  <si>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</si>
  <si>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</si>
  <si>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</si>
  <si>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</si>
  <si>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</si>
  <si>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</si>
  <si>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</si>
  <si>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</si>
  <si>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</si>
  <si>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</si>
  <si>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</si>
  <si>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</si>
  <si>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</si>
  <si>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</si>
  <si>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</si>
  <si>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</si>
  <si>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</si>
  <si>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</si>
  <si>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</si>
  <si>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</si>
  <si>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</si>
  <si>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</si>
  <si>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</si>
  <si>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</si>
  <si>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</si>
  <si>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</si>
  <si>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</si>
  <si>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</si>
  <si>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</si>
  <si>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</si>
  <si>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</si>
  <si>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</si>
  <si>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</si>
  <si>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</si>
  <si>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</si>
  <si>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</si>
  <si>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</si>
  <si>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</si>
  <si>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</si>
  <si>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</si>
  <si>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</si>
  <si>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</si>
  <si>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</si>
  <si>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</si>
  <si>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</si>
  <si>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</si>
  <si>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</si>
  <si>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</si>
  <si>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</si>
  <si>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</si>
  <si>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</si>
  <si>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</si>
  <si>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</si>
  <si>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</si>
  <si>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</si>
  <si>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</si>
  <si>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</si>
  <si>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</si>
  <si>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</si>
  <si>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</si>
  <si>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</si>
  <si>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</si>
  <si>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</si>
  <si>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</si>
  <si>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</si>
  <si>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</si>
  <si>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</si>
  <si>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</si>
  <si>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</si>
  <si>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</si>
  <si>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</si>
  <si>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</si>
  <si>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</si>
  <si>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</si>
  <si>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</si>
  <si>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</si>
  <si>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</si>
  <si>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</si>
  <si>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</si>
  <si>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</si>
  <si>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</si>
  <si>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</si>
  <si>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</si>
  <si>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</si>
  <si>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</si>
  <si>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</si>
  <si>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</si>
  <si>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</si>
  <si>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</si>
  <si>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</si>
  <si>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</si>
  <si>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</si>
  <si>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</si>
  <si>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</si>
  <si>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</si>
  <si>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</si>
  <si>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</si>
  <si>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</si>
  <si>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</si>
  <si>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</si>
  <si>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</si>
  <si>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</si>
  <si>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</si>
  <si>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</si>
  <si>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</si>
  <si>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</si>
  <si>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</si>
  <si>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</si>
  <si>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</si>
  <si>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</si>
  <si>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</si>
  <si>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</si>
  <si>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</si>
  <si>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</si>
  <si>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</si>
  <si>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</si>
  <si>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</si>
  <si>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</si>
  <si>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</si>
  <si>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</si>
  <si>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</si>
  <si>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</si>
  <si>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</si>
  <si>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</si>
  <si>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</si>
  <si>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</si>
  <si>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</si>
  <si>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</si>
  <si>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</si>
  <si>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</si>
  <si>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</si>
  <si>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</si>
  <si>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</si>
  <si>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</si>
  <si>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</si>
  <si>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</si>
  <si>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</si>
  <si>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</si>
  <si>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</si>
  <si>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</si>
  <si>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</si>
  <si>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</si>
  <si>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</si>
  <si>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</si>
  <si>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</si>
  <si>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</si>
  <si>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</si>
  <si>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</si>
  <si>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</si>
  <si>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</si>
  <si>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</si>
  <si>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</si>
  <si>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</si>
  <si>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</si>
  <si>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</si>
  <si>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</si>
  <si>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</si>
  <si>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</si>
  <si>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</si>
  <si>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</si>
  <si>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</si>
  <si>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</si>
  <si>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</si>
  <si>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</si>
  <si>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</si>
  <si>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</si>
  <si>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</si>
  <si>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</si>
  <si>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</si>
  <si>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</si>
  <si>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</si>
  <si>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</si>
  <si>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</si>
  <si>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</si>
  <si>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</si>
  <si>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</si>
  <si>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</si>
  <si>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</si>
  <si>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</si>
  <si>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</si>
  <si>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</si>
  <si>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</si>
  <si>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</si>
  <si>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</si>
  <si>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</si>
  <si>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</si>
  <si>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</si>
  <si>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</si>
  <si>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</si>
  <si>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</si>
  <si>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</si>
  <si>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</si>
  <si>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</si>
  <si>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</si>
  <si>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</si>
  <si>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</si>
  <si>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</si>
  <si>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</si>
  <si>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</si>
  <si>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</si>
  <si>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</si>
  <si>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</si>
  <si>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</si>
  <si>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</si>
  <si>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</si>
  <si>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</si>
  <si>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</si>
  <si>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</si>
  <si>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</si>
  <si>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</si>
  <si>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</si>
  <si>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</si>
  <si>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</si>
  <si>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</si>
  <si>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</si>
  <si>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</si>
  <si>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</si>
  <si>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</si>
  <si>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</si>
  <si>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</si>
  <si>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</si>
  <si>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</si>
  <si>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</si>
  <si>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</si>
  <si>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</si>
  <si>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</si>
  <si>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</si>
  <si>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</si>
  <si>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</si>
  <si>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</si>
  <si>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</si>
  <si>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</si>
  <si>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</si>
  <si>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</si>
  <si>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</si>
  <si>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</si>
  <si>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</si>
  <si>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</si>
  <si>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</si>
  <si>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</si>
  <si>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</si>
  <si>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</si>
  <si>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</si>
  <si>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</si>
  <si>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</si>
  <si>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</si>
  <si>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</si>
  <si>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</si>
  <si>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</si>
  <si>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</si>
  <si>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</si>
  <si>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</si>
  <si>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</si>
  <si>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</si>
  <si>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</si>
  <si>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</si>
  <si>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</si>
  <si>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</si>
  <si>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</si>
  <si>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</si>
  <si>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</si>
  <si>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</si>
  <si>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</si>
  <si>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</si>
  <si>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</si>
  <si>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</si>
  <si>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</si>
  <si>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</si>
  <si>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</si>
  <si>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</si>
  <si>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</si>
  <si>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</si>
  <si>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</si>
  <si>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</si>
  <si>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</si>
  <si>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</si>
  <si>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</si>
  <si>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</si>
  <si>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</si>
  <si>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</si>
  <si>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</si>
  <si>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</si>
  <si>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</si>
  <si>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</si>
  <si>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</si>
  <si>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</si>
  <si>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</si>
  <si>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</si>
  <si>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</si>
  <si>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</si>
  <si>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</si>
  <si>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</si>
  <si>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</si>
  <si>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</si>
  <si>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</si>
  <si>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</si>
  <si>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</si>
  <si>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</si>
  <si>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</si>
  <si>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</si>
  <si>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</si>
  <si>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</si>
  <si>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</si>
  <si>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</si>
  <si>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</si>
  <si>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</si>
  <si>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</si>
  <si>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</si>
  <si>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</si>
  <si>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</si>
  <si>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</si>
  <si>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</si>
  <si>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</si>
  <si>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</si>
  <si>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</si>
  <si>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</si>
  <si>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</si>
  <si>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</si>
  <si>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</si>
  <si>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</si>
  <si>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</si>
  <si>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</si>
  <si>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</si>
  <si>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</si>
  <si>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</si>
  <si>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</si>
  <si>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</si>
  <si>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</si>
  <si>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</si>
  <si>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</si>
  <si>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</si>
  <si>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</si>
  <si>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</si>
  <si>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</si>
  <si>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</si>
  <si>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</si>
  <si>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</si>
  <si>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</si>
  <si>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</si>
  <si>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</si>
  <si>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</si>
  <si>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</si>
  <si>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</si>
  <si>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</si>
  <si>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</si>
  <si>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</si>
  <si>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</si>
  <si>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</si>
  <si>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</si>
  <si>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</si>
  <si>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</si>
  <si>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</si>
  <si>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</si>
  <si>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</si>
  <si>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</si>
  <si>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</si>
  <si>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</si>
  <si>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</si>
  <si>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</si>
  <si>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</si>
  <si>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</si>
  <si>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</si>
  <si>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</si>
  <si>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</si>
  <si>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</si>
  <si>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</si>
  <si>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</si>
  <si>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</si>
  <si>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</si>
  <si>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</si>
  <si>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</si>
  <si>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</si>
  <si>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</si>
  <si>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</si>
  <si>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</si>
  <si>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</si>
  <si>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</si>
  <si>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</si>
  <si>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</si>
  <si>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</si>
  <si>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</si>
  <si>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</si>
  <si>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</si>
  <si>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</si>
  <si>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</si>
  <si>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</si>
  <si>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</si>
  <si>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</si>
  <si>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</si>
  <si>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</si>
  <si>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</si>
  <si>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</si>
  <si>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</si>
  <si>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</si>
  <si>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</si>
  <si>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</si>
  <si>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</si>
  <si>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</si>
  <si>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</si>
  <si>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</si>
  <si>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</si>
  <si>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</si>
  <si>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</si>
  <si>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</si>
  <si>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</si>
  <si>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</si>
  <si>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</si>
  <si>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</si>
  <si>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</si>
  <si>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</si>
  <si>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</si>
  <si>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</si>
  <si>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</si>
  <si>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</si>
  <si>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</si>
  <si>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</si>
  <si>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</si>
  <si>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</si>
  <si>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</si>
  <si>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</si>
  <si>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</si>
  <si>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</si>
  <si>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</si>
  <si>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</si>
  <si>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</si>
  <si>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</si>
  <si>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</si>
  <si>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</si>
  <si>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</si>
  <si>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</si>
  <si>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</si>
  <si>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</si>
  <si>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</si>
  <si>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</si>
  <si>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</si>
  <si>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</si>
  <si>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</si>
  <si>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</si>
  <si>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</si>
  <si>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</si>
  <si>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</si>
  <si>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</si>
  <si>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</si>
  <si>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</si>
  <si>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</si>
  <si>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</si>
  <si>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</si>
  <si>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</si>
  <si>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</si>
  <si>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</si>
  <si>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</si>
  <si>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</si>
  <si>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</si>
  <si>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</si>
  <si>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</si>
  <si>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</si>
  <si>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</si>
  <si>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</si>
  <si>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</si>
  <si>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</si>
  <si>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</si>
  <si>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</si>
  <si>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</si>
  <si>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</si>
  <si>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</si>
  <si>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</si>
  <si>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</si>
  <si>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</si>
  <si>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</si>
  <si>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</si>
  <si>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</si>
  <si>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</si>
  <si>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</si>
  <si>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</si>
  <si>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</si>
  <si>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</si>
  <si>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</si>
  <si>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</si>
  <si>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</si>
  <si>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</si>
  <si>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</si>
  <si>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</si>
  <si>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</si>
  <si>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</si>
  <si>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</si>
  <si>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</si>
  <si>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</si>
  <si>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</si>
  <si>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</si>
  <si>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</si>
  <si>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</si>
  <si>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</si>
  <si>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</si>
  <si>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</si>
  <si>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</si>
  <si>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</si>
  <si>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</si>
  <si>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</si>
  <si>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</si>
  <si>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</si>
  <si>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</si>
  <si>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</si>
  <si>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</si>
  <si>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</si>
  <si>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</si>
  <si>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</si>
  <si>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</si>
  <si>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</si>
  <si>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</si>
  <si>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</si>
  <si>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</si>
  <si>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</si>
  <si>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</si>
  <si>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</si>
  <si>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</si>
  <si>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</si>
  <si>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</si>
  <si>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</si>
  <si>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</si>
  <si>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</si>
  <si>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</si>
  <si>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</si>
  <si>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</si>
  <si>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</si>
  <si>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</si>
  <si>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</si>
  <si>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</si>
  <si>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</si>
  <si>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</si>
  <si>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</si>
  <si>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</si>
  <si>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</si>
  <si>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</si>
  <si>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</si>
  <si>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</si>
  <si>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</si>
  <si>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</si>
  <si>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</si>
  <si>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</si>
  <si>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</si>
  <si>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</si>
  <si>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</si>
  <si>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</si>
  <si>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</si>
  <si>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</si>
  <si>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</si>
  <si>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</si>
  <si>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</si>
  <si>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</si>
  <si>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</si>
  <si>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</si>
  <si>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</si>
  <si>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</si>
  <si>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</si>
  <si>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</si>
  <si>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</si>
  <si>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</si>
  <si>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</si>
  <si>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</si>
  <si>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</si>
  <si>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</si>
  <si>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</si>
  <si>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</si>
  <si>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</si>
  <si>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</si>
  <si>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</si>
  <si>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</si>
  <si>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</si>
  <si>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</si>
  <si>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</si>
  <si>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</si>
  <si>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</si>
  <si>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</si>
  <si>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</si>
  <si>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</si>
  <si>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</si>
  <si>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</si>
  <si>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</si>
  <si>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</si>
  <si>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</si>
  <si>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</si>
  <si>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</si>
  <si>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</si>
  <si>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</si>
  <si>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</si>
  <si>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</si>
  <si>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</si>
  <si>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</si>
  <si>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</si>
  <si>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</si>
  <si>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</si>
  <si>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</si>
  <si>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</si>
  <si>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</si>
  <si>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</si>
  <si>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</si>
  <si>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</si>
  <si>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</si>
  <si>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</si>
  <si>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</si>
  <si>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</si>
  <si>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</si>
  <si>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</si>
  <si>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</si>
  <si>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</si>
  <si>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</si>
  <si>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</si>
  <si>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</si>
  <si>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</si>
  <si>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</si>
  <si>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</si>
  <si>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</si>
  <si>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</si>
  <si>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</si>
  <si>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</si>
  <si>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</si>
  <si>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</si>
  <si>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</si>
  <si>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</si>
  <si>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</si>
  <si>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</si>
  <si>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</si>
  <si>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</si>
  <si>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</si>
  <si>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</si>
  <si>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</si>
  <si>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</si>
  <si>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</si>
  <si>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</si>
  <si>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</si>
  <si>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</si>
  <si>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</si>
  <si>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</si>
  <si>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</si>
  <si>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</si>
  <si>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</si>
  <si>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</si>
  <si>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</si>
  <si>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</si>
  <si>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</si>
  <si>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</si>
  <si>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</si>
  <si>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</si>
  <si>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</si>
  <si>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</si>
  <si>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</si>
  <si>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</si>
  <si>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</si>
  <si>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</si>
  <si>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</si>
  <si>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</si>
  <si>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</si>
  <si>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</si>
  <si>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</si>
  <si>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</si>
  <si>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</si>
  <si>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</si>
  <si>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</si>
  <si>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</si>
  <si>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</si>
  <si>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</si>
  <si>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</si>
  <si>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</si>
  <si>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</si>
  <si>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</si>
  <si>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</si>
  <si>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</si>
  <si>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</si>
  <si>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</si>
  <si>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</si>
  <si>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</si>
  <si>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</si>
  <si>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</si>
  <si>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</si>
  <si>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</si>
  <si>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</si>
  <si>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</si>
  <si>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</si>
  <si>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</si>
  <si>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</si>
  <si>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</si>
  <si>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</si>
  <si>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</si>
  <si>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</si>
  <si>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</si>
  <si>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</si>
  <si>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</si>
  <si>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</si>
  <si>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</si>
  <si>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</si>
  <si>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</si>
  <si>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</si>
  <si>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</si>
  <si>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</si>
  <si>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</si>
  <si>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</si>
  <si>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</si>
  <si>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</si>
  <si>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</si>
  <si>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</si>
  <si>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</si>
  <si>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</si>
  <si>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</si>
  <si>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</si>
  <si>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</si>
  <si>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</si>
  <si>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</si>
  <si>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</si>
  <si>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</si>
  <si>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</si>
  <si>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</si>
  <si>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</si>
  <si>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</si>
  <si>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</si>
  <si>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</si>
  <si>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</si>
  <si>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</si>
  <si>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</si>
  <si>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</si>
  <si>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</si>
  <si>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</si>
  <si>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</si>
  <si>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</si>
  <si>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</si>
  <si>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</si>
  <si>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</si>
  <si>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</si>
  <si>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</si>
  <si>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</si>
  <si>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</si>
  <si>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</si>
  <si>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</si>
  <si>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</si>
  <si>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</si>
  <si>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</si>
  <si>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</si>
  <si>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</si>
  <si>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</si>
  <si>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</si>
  <si>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</si>
  <si>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</si>
  <si>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</si>
  <si>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</si>
  <si>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</si>
  <si>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</si>
  <si>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</si>
  <si>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</si>
  <si>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</si>
  <si>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</si>
  <si>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</si>
  <si>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</si>
  <si>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</si>
  <si>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</si>
  <si>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</si>
  <si>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</si>
  <si>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</si>
  <si>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</si>
  <si>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</si>
  <si>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</si>
  <si>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</si>
  <si>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</si>
  <si>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</si>
  <si>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</si>
  <si>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</si>
  <si>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</si>
  <si>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</si>
  <si>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</si>
  <si>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</si>
  <si>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</si>
  <si>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</si>
  <si>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</si>
  <si>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</si>
  <si>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</si>
  <si>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</si>
  <si>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</si>
  <si>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</si>
  <si>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</si>
  <si>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</si>
  <si>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</si>
  <si>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</si>
  <si>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</si>
  <si>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</si>
  <si>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</si>
  <si>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</si>
  <si>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</si>
  <si>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</si>
  <si>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</si>
  <si>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</si>
  <si>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</si>
  <si>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</si>
  <si>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</si>
  <si>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</si>
  <si>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</si>
  <si>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</si>
  <si>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</si>
  <si>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</si>
  <si>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</si>
  <si>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</si>
  <si>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</si>
  <si>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</si>
  <si>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</si>
  <si>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</si>
  <si>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</si>
  <si>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</si>
  <si>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</si>
  <si>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</si>
  <si>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</si>
  <si>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</si>
  <si>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</si>
  <si>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</si>
  <si>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</si>
  <si>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</si>
  <si>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</si>
  <si>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</si>
  <si>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</si>
  <si>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</si>
  <si>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</si>
  <si>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</si>
  <si>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</si>
  <si>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</si>
  <si>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</si>
  <si>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</si>
  <si>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</si>
  <si>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</si>
  <si>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</si>
  <si>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</si>
  <si>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</si>
  <si>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</si>
  <si>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</si>
  <si>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</si>
  <si>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</si>
  <si>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</si>
  <si>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</si>
  <si>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</si>
  <si>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</si>
  <si>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</si>
  <si>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</si>
  <si>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</si>
  <si>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</si>
  <si>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</si>
  <si>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</si>
  <si>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</si>
  <si>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</si>
  <si>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</si>
  <si>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</si>
  <si>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</si>
  <si>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</si>
  <si>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</si>
  <si>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</si>
  <si>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</si>
  <si>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</si>
  <si>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</si>
  <si>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</si>
  <si>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</si>
  <si>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</si>
  <si>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</si>
  <si>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</si>
  <si>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</si>
  <si>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</si>
  <si>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</si>
  <si>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</si>
  <si>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</si>
  <si>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</si>
  <si>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</si>
  <si>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</si>
  <si>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</si>
  <si>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</si>
  <si>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</si>
  <si>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</si>
  <si>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</si>
  <si>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</si>
  <si>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</si>
  <si>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</si>
  <si>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</si>
  <si>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</si>
  <si>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</si>
  <si>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</si>
  <si>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</si>
  <si>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</si>
  <si>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</si>
  <si>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</si>
  <si>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</si>
  <si>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</si>
  <si>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</si>
  <si>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</si>
  <si>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</si>
  <si>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</si>
  <si>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</si>
  <si>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</si>
  <si>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</si>
  <si>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</si>
  <si>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</si>
  <si>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</si>
  <si>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</si>
  <si>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</si>
  <si>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</si>
  <si>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</si>
  <si>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</si>
  <si>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</si>
  <si>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</si>
  <si>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</si>
  <si>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</si>
  <si>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</si>
  <si>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</si>
  <si>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</si>
  <si>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</si>
  <si>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</si>
  <si>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</si>
  <si>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</si>
  <si>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</si>
  <si>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</si>
  <si>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</si>
  <si>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</si>
  <si>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</si>
  <si>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</si>
  <si>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</si>
  <si>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</si>
  <si>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</si>
  <si>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</si>
  <si>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</si>
  <si>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</si>
  <si>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</si>
  <si>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</si>
  <si>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</si>
  <si>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</si>
  <si>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</si>
  <si>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</si>
  <si>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</si>
  <si>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</si>
  <si>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</si>
  <si>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</si>
  <si>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</si>
  <si>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</si>
  <si>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</si>
  <si>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</si>
  <si>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</si>
  <si>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</si>
  <si>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</si>
  <si>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</si>
  <si>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</si>
  <si>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</si>
  <si>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</si>
  <si>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</si>
  <si>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</si>
  <si>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</si>
  <si>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</si>
  <si>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</si>
  <si>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</si>
  <si>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</si>
  <si>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</si>
  <si>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</si>
  <si>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</si>
  <si>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</si>
  <si>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</si>
  <si>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</si>
  <si>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</si>
  <si>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</si>
  <si>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</si>
  <si>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</si>
  <si>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</si>
  <si>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</si>
  <si>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</si>
  <si>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</si>
  <si>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</si>
  <si>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</si>
  <si>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</si>
  <si>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</si>
  <si>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</si>
  <si>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</si>
  <si>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</si>
  <si>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</si>
  <si>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</si>
  <si>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</si>
  <si>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</si>
  <si>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</si>
  <si>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</si>
  <si>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</si>
  <si>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</si>
  <si>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</si>
  <si>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</si>
  <si>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</si>
  <si>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</si>
  <si>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</si>
  <si>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</si>
  <si>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</si>
  <si>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</si>
  <si>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</si>
  <si>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</si>
  <si>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</si>
  <si>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</si>
  <si>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</si>
  <si>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</si>
  <si>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</si>
  <si>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</si>
  <si>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</si>
  <si>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</si>
  <si>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</si>
  <si>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</si>
  <si>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</si>
  <si>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</si>
  <si>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</si>
  <si>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</si>
  <si>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</si>
  <si>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</si>
  <si>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</si>
  <si>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</si>
  <si>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</si>
  <si>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</si>
  <si>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</si>
  <si>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</si>
  <si>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</si>
  <si>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</si>
  <si>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</si>
  <si>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</si>
  <si>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</si>
  <si>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</si>
  <si>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</si>
  <si>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</si>
  <si>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</si>
  <si>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</si>
  <si>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</si>
  <si>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</si>
  <si>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</si>
  <si>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</si>
  <si>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</si>
  <si>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</si>
  <si>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</si>
  <si>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</si>
  <si>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</si>
  <si>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</si>
  <si>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</si>
  <si>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</si>
  <si>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</si>
  <si>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</si>
  <si>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</si>
  <si>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</si>
  <si>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</si>
  <si>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</si>
  <si>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</si>
  <si>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</si>
  <si>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</si>
  <si>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</si>
  <si>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</si>
  <si>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</si>
  <si>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</si>
  <si>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</si>
  <si>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</si>
  <si>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</si>
  <si>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</si>
  <si>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</si>
  <si>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</si>
  <si>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</si>
  <si>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</si>
  <si>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</si>
  <si>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</si>
  <si>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</si>
  <si>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</si>
  <si>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</si>
  <si>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</si>
  <si>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</si>
  <si>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</si>
  <si>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</si>
  <si>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</si>
  <si>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</si>
  <si>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</si>
  <si>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</si>
  <si>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</si>
  <si>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</si>
  <si>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</si>
  <si>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</si>
  <si>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</si>
  <si>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</si>
  <si>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</si>
  <si>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</si>
  <si>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</si>
  <si>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</si>
  <si>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</si>
  <si>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</si>
  <si>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</si>
  <si>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</si>
  <si>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</si>
  <si>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</si>
  <si>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</si>
  <si>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</si>
  <si>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</si>
  <si>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</si>
  <si>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</si>
  <si>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</si>
  <si>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</si>
  <si>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</si>
  <si>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</si>
  <si>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</si>
  <si>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</si>
  <si>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</si>
  <si>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</si>
  <si>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</si>
  <si>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</si>
  <si>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</si>
  <si>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</si>
  <si>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</si>
  <si>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</si>
  <si>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</si>
  <si>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</si>
  <si>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</si>
  <si>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</si>
  <si>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</si>
  <si>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</si>
  <si>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</si>
  <si>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</si>
  <si>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</si>
  <si>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</si>
  <si>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</si>
  <si>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</si>
  <si>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</si>
  <si>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</si>
  <si>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</si>
  <si>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</si>
  <si>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</si>
  <si>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</si>
  <si>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</si>
  <si>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</si>
  <si>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</si>
  <si>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</si>
  <si>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</si>
  <si>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</si>
  <si>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</si>
  <si>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</si>
  <si>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</si>
  <si>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</si>
  <si>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</si>
  <si>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</si>
  <si>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</si>
  <si>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</si>
  <si>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</si>
  <si>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</si>
  <si>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</si>
  <si>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</si>
  <si>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</si>
  <si>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</si>
  <si>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</si>
  <si>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</si>
  <si>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</si>
  <si>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</si>
  <si>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</si>
  <si>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</si>
  <si>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</si>
  <si>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</si>
  <si>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</si>
  <si>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</si>
  <si>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</si>
  <si>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</si>
  <si>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</si>
  <si>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</si>
  <si>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</si>
  <si>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</si>
  <si>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</si>
  <si>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</si>
  <si>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</si>
  <si>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</si>
  <si>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</si>
  <si>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</si>
  <si>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</si>
  <si>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</si>
  <si>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</si>
  <si>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</si>
  <si>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</si>
  <si>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</si>
  <si>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</si>
  <si>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</si>
  <si>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</si>
  <si>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</si>
  <si>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</si>
  <si>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</si>
  <si>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</si>
  <si>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</si>
  <si>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</si>
  <si>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</si>
  <si>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</si>
  <si>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</si>
  <si>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</si>
  <si>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</si>
  <si>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</si>
  <si>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</si>
  <si>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</si>
  <si>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</si>
  <si>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</si>
  <si>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</si>
  <si>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</si>
  <si>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</si>
  <si>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</si>
  <si>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</si>
  <si>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</si>
  <si>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</si>
  <si>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</si>
  <si>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</si>
  <si>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</si>
  <si>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</si>
  <si>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</si>
  <si>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</si>
  <si>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</si>
  <si>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</si>
  <si>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</si>
  <si>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</si>
  <si>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</si>
  <si>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</si>
  <si>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</si>
  <si>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</si>
  <si>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</si>
  <si>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</si>
  <si>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</si>
  <si>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</si>
  <si>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</si>
  <si>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</si>
  <si>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</si>
  <si>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</si>
  <si>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</si>
  <si>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</si>
  <si>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</si>
  <si>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</si>
  <si>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</si>
  <si>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</si>
  <si>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</si>
  <si>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</si>
  <si>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</si>
  <si>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</si>
  <si>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</si>
  <si>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</si>
  <si>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</si>
  <si>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</si>
  <si>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</si>
  <si>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</si>
  <si>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</si>
  <si>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</si>
  <si>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</si>
  <si>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</si>
  <si>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</si>
  <si>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</si>
  <si>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</si>
  <si>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</si>
  <si>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</si>
  <si>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</si>
  <si>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</si>
  <si>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</si>
  <si>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</si>
  <si>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</si>
  <si>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</si>
  <si>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</si>
  <si>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</si>
  <si>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</si>
  <si>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</si>
  <si>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</si>
  <si>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</si>
  <si>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</si>
  <si>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</si>
  <si>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</si>
  <si>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</si>
  <si>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</si>
  <si>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</si>
  <si>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</si>
  <si>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</si>
  <si>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</si>
  <si>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</si>
  <si>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</si>
  <si>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</si>
  <si>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</si>
  <si>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</si>
  <si>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</si>
  <si>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</si>
  <si>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</si>
  <si>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</si>
  <si>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</si>
  <si>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</si>
  <si>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</si>
  <si>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</si>
  <si>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</si>
  <si>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</si>
  <si>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</si>
  <si>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</si>
  <si>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</si>
  <si>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</si>
  <si>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</si>
  <si>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</si>
  <si>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</si>
  <si>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</si>
  <si>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</si>
  <si>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</si>
  <si>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</si>
  <si>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</si>
  <si>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</si>
  <si>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</si>
  <si>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</si>
  <si>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</si>
  <si>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</si>
  <si>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</si>
  <si>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</si>
  <si>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</si>
  <si>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</si>
  <si>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</si>
  <si>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</si>
  <si>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</si>
  <si>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</si>
  <si>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</si>
  <si>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</si>
  <si>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</si>
  <si>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</si>
  <si>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</si>
  <si>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</si>
  <si>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</si>
  <si>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</si>
  <si>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</si>
  <si>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</si>
  <si>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</si>
  <si>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</si>
  <si>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</si>
  <si>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</si>
  <si>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</si>
  <si>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</si>
  <si>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</si>
  <si>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</si>
  <si>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</si>
  <si>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</si>
  <si>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</si>
  <si>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</si>
  <si>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</si>
  <si>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</si>
  <si>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</si>
  <si>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</si>
  <si>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</si>
  <si>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</si>
  <si>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</si>
  <si>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</si>
  <si>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</si>
  <si>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</si>
  <si>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</si>
  <si>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</si>
  <si>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</si>
  <si>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</si>
  <si>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</si>
  <si>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</si>
  <si>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</si>
  <si>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</si>
  <si>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</si>
  <si>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</si>
  <si>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</si>
  <si>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</si>
  <si>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</si>
  <si>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</si>
  <si>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</si>
  <si>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</si>
  <si>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</si>
  <si>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</si>
  <si>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</si>
  <si>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</si>
  <si>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</si>
  <si>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</si>
  <si>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</si>
  <si>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</si>
  <si>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</si>
  <si>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</si>
  <si>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</si>
  <si>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</si>
  <si>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</si>
  <si>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</si>
  <si>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</si>
  <si>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</si>
  <si>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</si>
  <si>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</si>
  <si>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</si>
  <si>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</si>
  <si>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</si>
  <si>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</si>
  <si>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</si>
  <si>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</si>
  <si>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</si>
  <si>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</si>
  <si>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</si>
  <si>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</si>
  <si>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</si>
  <si>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</si>
  <si>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</si>
  <si>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</si>
  <si>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</si>
  <si>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</si>
  <si>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</si>
  <si>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</si>
  <si>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</si>
  <si>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</si>
  <si>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</si>
  <si>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</si>
  <si>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</si>
  <si>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</si>
  <si>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</si>
  <si>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</si>
  <si>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</si>
  <si>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</si>
  <si>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</si>
  <si>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</si>
  <si>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</si>
  <si>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</si>
  <si>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</si>
  <si>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</si>
  <si>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</si>
  <si>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</si>
  <si>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</si>
  <si>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</si>
  <si>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</si>
  <si>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</si>
  <si>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</si>
  <si>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</si>
  <si>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</si>
  <si>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</si>
  <si>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</si>
  <si>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</si>
  <si>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</si>
  <si>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</si>
  <si>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</si>
  <si>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</si>
  <si>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</si>
  <si>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</si>
  <si>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</si>
  <si>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</si>
  <si>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</si>
  <si>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</si>
  <si>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</si>
  <si>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</si>
  <si>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</si>
  <si>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</si>
  <si>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</si>
  <si>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</si>
  <si>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</si>
  <si>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</si>
  <si>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</si>
  <si>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</si>
  <si>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</si>
  <si>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</si>
  <si>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</si>
  <si>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</si>
  <si>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</si>
  <si>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</si>
  <si>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</si>
  <si>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</si>
  <si>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</si>
  <si>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</si>
  <si>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</si>
  <si>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</si>
  <si>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</si>
  <si>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</si>
  <si>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</si>
  <si>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</si>
  <si>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</si>
  <si>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</si>
  <si>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</si>
  <si>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</si>
  <si>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</si>
  <si>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</si>
  <si>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</si>
  <si>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</si>
  <si>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</si>
  <si>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</si>
  <si>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</si>
  <si>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</si>
  <si>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</si>
  <si>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</si>
  <si>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</si>
  <si>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</si>
  <si>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</si>
  <si>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</si>
  <si>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</si>
  <si>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</si>
  <si>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</si>
  <si>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</si>
  <si>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</si>
  <si>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</si>
  <si>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</si>
  <si>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</si>
  <si>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</si>
  <si>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</si>
  <si>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</si>
  <si>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</si>
  <si>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</si>
  <si>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</si>
  <si>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</si>
  <si>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</si>
  <si>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</si>
  <si>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</si>
  <si>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</si>
  <si>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</si>
  <si>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</si>
  <si>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</si>
  <si>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</si>
  <si>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</si>
  <si>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</si>
  <si>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</si>
  <si>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</si>
  <si>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</si>
  <si>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</si>
  <si>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</si>
  <si>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</si>
  <si>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</si>
  <si>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</si>
  <si>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</si>
  <si>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</si>
  <si>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</si>
  <si>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</si>
  <si>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</si>
  <si>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</si>
  <si>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</si>
  <si>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</si>
  <si>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</si>
  <si>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</si>
  <si>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</si>
  <si>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</si>
  <si>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</si>
  <si>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</si>
  <si>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</si>
  <si>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</si>
  <si>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</si>
  <si>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</si>
  <si>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</si>
  <si>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</si>
  <si>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</si>
  <si>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</si>
  <si>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</si>
  <si>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</si>
  <si>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</si>
  <si>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</si>
  <si>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</si>
  <si>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</si>
  <si>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</si>
  <si>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</si>
  <si>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</si>
  <si>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</si>
  <si>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</si>
  <si>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</si>
  <si>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</si>
  <si>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</si>
  <si>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</si>
  <si>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</si>
  <si>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</si>
  <si>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</si>
  <si>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</si>
  <si>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</si>
  <si>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</si>
  <si>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</si>
  <si>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</si>
  <si>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</si>
  <si>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</si>
  <si>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</si>
  <si>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</si>
  <si>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</si>
  <si>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</si>
  <si>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</si>
  <si>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</si>
  <si>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</si>
  <si>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</si>
  <si>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</si>
  <si>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</si>
  <si>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</si>
  <si>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</si>
  <si>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</si>
  <si>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</si>
  <si>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</si>
  <si>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</si>
  <si>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</si>
  <si>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</si>
  <si>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</si>
  <si>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</si>
  <si>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</si>
  <si>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</si>
  <si>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</si>
  <si>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</si>
  <si>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</si>
  <si>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</si>
  <si>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</si>
  <si>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</si>
  <si>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</si>
  <si>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</si>
  <si>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</si>
  <si>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</si>
  <si>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</si>
  <si>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</si>
  <si>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</si>
  <si>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</si>
  <si>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</si>
  <si>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</si>
  <si>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</si>
  <si>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</si>
  <si>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</si>
  <si>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</si>
  <si>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</si>
  <si>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</si>
  <si>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</si>
  <si>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</si>
  <si>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</si>
  <si>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</si>
  <si>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</si>
  <si>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</si>
  <si>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</si>
  <si>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</si>
  <si>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</si>
  <si>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</si>
  <si>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</si>
  <si>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</si>
  <si>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</si>
  <si>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</si>
  <si>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</si>
  <si>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</si>
  <si>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</si>
  <si>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</si>
  <si>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</si>
  <si>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</si>
  <si>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</si>
  <si>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</si>
  <si>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</si>
  <si>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</si>
  <si>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</si>
  <si>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</si>
  <si>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</si>
  <si>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</si>
  <si>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</si>
  <si>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</si>
  <si>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</si>
  <si>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</si>
  <si>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</si>
  <si>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</si>
  <si>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</si>
  <si>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</si>
  <si>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</si>
  <si>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</si>
  <si>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</si>
  <si>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</si>
  <si>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</si>
  <si>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</si>
  <si>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</si>
  <si>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</si>
  <si>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</si>
  <si>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</si>
  <si>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</si>
  <si>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</si>
  <si>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</si>
  <si>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</si>
  <si>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</si>
  <si>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</si>
  <si>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</si>
  <si>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</si>
  <si>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</si>
  <si>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</si>
  <si>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</si>
  <si>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</si>
  <si>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</si>
  <si>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</si>
  <si>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</si>
  <si>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</si>
  <si>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</si>
  <si>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</si>
  <si>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</si>
  <si>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</si>
  <si>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</si>
  <si>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</si>
  <si>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</si>
  <si>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</si>
  <si>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</si>
  <si>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</si>
  <si>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</si>
  <si>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</si>
  <si>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</si>
  <si>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</si>
  <si>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</si>
  <si>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</si>
  <si>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</si>
  <si>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</si>
  <si>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</si>
  <si>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</si>
  <si>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</si>
  <si>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</si>
  <si>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</si>
  <si>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</si>
  <si>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</si>
  <si>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</si>
  <si>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</si>
  <si>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</si>
  <si>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</si>
  <si>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</si>
  <si>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</si>
  <si>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</si>
  <si>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</si>
  <si>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</si>
  <si>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</si>
  <si>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</si>
  <si>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</si>
  <si>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</si>
  <si>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</si>
  <si>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</si>
  <si>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</si>
  <si>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</si>
  <si>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</si>
  <si>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</si>
  <si>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</si>
  <si>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</si>
  <si>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</si>
  <si>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</si>
  <si>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</si>
  <si>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</si>
  <si>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</si>
  <si>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</si>
  <si>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</si>
  <si>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</si>
  <si>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</si>
  <si>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</si>
  <si>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</si>
  <si>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</si>
  <si>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</si>
  <si>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</si>
  <si>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</si>
  <si>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</si>
  <si>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</si>
  <si>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</si>
  <si>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</si>
  <si>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</si>
  <si>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</si>
  <si>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</si>
  <si>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</si>
  <si>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</si>
  <si>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</si>
  <si>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</si>
  <si>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</si>
  <si>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</si>
  <si>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</si>
  <si>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</si>
  <si>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</si>
  <si>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</si>
  <si>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</si>
  <si>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</si>
  <si>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</si>
  <si>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</si>
  <si>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</si>
  <si>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</si>
  <si>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</si>
  <si>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</si>
  <si>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</si>
  <si>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</si>
  <si>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</si>
  <si>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</si>
  <si>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</si>
  <si>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</si>
  <si>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</si>
  <si>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</si>
  <si>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</si>
  <si>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</si>
  <si>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</si>
  <si>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</si>
  <si>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</si>
  <si>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</si>
  <si>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</si>
  <si>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</si>
  <si>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</si>
  <si>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</si>
  <si>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</si>
  <si>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</si>
  <si>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</si>
  <si>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</si>
  <si>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</si>
  <si>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</si>
  <si>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</si>
  <si>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</si>
  <si>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</si>
  <si>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</si>
  <si>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</si>
  <si>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</si>
  <si>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</si>
  <si>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</si>
  <si>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</si>
  <si>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</si>
  <si>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</si>
  <si>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</si>
  <si>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</si>
  <si>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</si>
  <si>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</si>
  <si>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</si>
  <si>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</si>
  <si>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</si>
  <si>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</si>
  <si>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</si>
  <si>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</si>
  <si>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</si>
  <si>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</si>
  <si>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</si>
  <si>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</si>
  <si>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</si>
  <si>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</si>
  <si>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</si>
  <si>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</si>
  <si>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</si>
  <si>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</si>
  <si>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</si>
  <si>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</si>
  <si>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</si>
  <si>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</si>
  <si>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</si>
  <si>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</si>
  <si>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</si>
  <si>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</si>
  <si>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</si>
  <si>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</si>
  <si>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</si>
  <si>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</si>
  <si>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</si>
  <si>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</si>
  <si>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</si>
  <si>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</si>
  <si>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</si>
  <si>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</si>
  <si>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</si>
  <si>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</si>
  <si>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</si>
  <si>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</si>
  <si>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</si>
  <si>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</si>
  <si>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</si>
  <si>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</si>
  <si>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</si>
  <si>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</si>
  <si>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</si>
  <si>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</si>
  <si>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</si>
  <si>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</si>
  <si>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</si>
  <si>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</si>
  <si>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</si>
  <si>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</si>
  <si>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</si>
  <si>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</si>
  <si>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</si>
  <si>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</si>
  <si>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</si>
  <si>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</si>
  <si>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</si>
  <si>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</si>
  <si>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</si>
  <si>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</si>
  <si>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</si>
  <si>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</si>
  <si>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</si>
  <si>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</si>
  <si>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</si>
  <si>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</si>
  <si>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</si>
  <si>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</si>
  <si>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</si>
  <si>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</si>
  <si>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</si>
  <si>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</si>
  <si>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</si>
  <si>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</si>
  <si>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</si>
  <si>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</si>
  <si>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</si>
  <si>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</si>
  <si>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</si>
  <si>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</si>
  <si>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</si>
  <si>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</si>
  <si>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</si>
  <si>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</si>
  <si>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</si>
  <si>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</si>
  <si>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</si>
  <si>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</si>
  <si>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</si>
  <si>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</si>
  <si>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</si>
  <si>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</si>
  <si>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</si>
  <si>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</si>
  <si>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</si>
  <si>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</si>
  <si>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</si>
  <si>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</si>
  <si>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</si>
  <si>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</si>
  <si>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</si>
  <si>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</si>
  <si>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</si>
  <si>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</si>
  <si>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</si>
  <si>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</si>
  <si>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</si>
  <si>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</si>
  <si>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</si>
  <si>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</si>
  <si>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</si>
  <si>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</si>
  <si>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</si>
  <si>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</si>
  <si>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</si>
  <si>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</si>
  <si>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</si>
  <si>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</si>
  <si>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</si>
  <si>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</si>
  <si>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</si>
  <si>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</si>
  <si>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</si>
  <si>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</si>
  <si>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</si>
  <si>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</si>
  <si>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</si>
  <si>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</si>
  <si>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</si>
  <si>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</si>
  <si>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</si>
  <si>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</si>
  <si>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</si>
  <si>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</si>
  <si>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</si>
  <si>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</si>
  <si>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</si>
  <si>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</si>
  <si>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</si>
  <si>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</si>
  <si>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</si>
  <si>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</si>
  <si>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</si>
  <si>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</si>
  <si>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</si>
  <si>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</si>
  <si>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</si>
  <si>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</si>
  <si>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</si>
  <si>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</si>
  <si>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</si>
  <si>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</si>
  <si>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</si>
  <si>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</si>
  <si>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</si>
  <si>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</si>
  <si>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</si>
  <si>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</si>
  <si>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</si>
  <si>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</si>
  <si>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</si>
  <si>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</si>
  <si>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</si>
  <si>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</si>
  <si>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</si>
  <si>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</si>
  <si>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</si>
  <si>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</si>
  <si>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</si>
  <si>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</si>
  <si>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</si>
  <si>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</si>
  <si>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</si>
  <si>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</si>
  <si>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</si>
  <si>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</si>
  <si>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</si>
  <si>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</si>
  <si>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</si>
  <si>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</si>
  <si>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</si>
  <si>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</si>
  <si>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</si>
  <si>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</si>
  <si>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</si>
  <si>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</si>
  <si>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</si>
  <si>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</si>
  <si>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</si>
  <si>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</si>
  <si>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</si>
  <si>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</si>
  <si>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</si>
  <si>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</si>
  <si>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</si>
  <si>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</si>
  <si>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</si>
  <si>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</si>
  <si>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</si>
  <si>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</si>
  <si>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</si>
  <si>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</si>
  <si>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</si>
  <si>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</si>
  <si>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</si>
  <si>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</si>
  <si>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</si>
  <si>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</si>
  <si>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</si>
  <si>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</si>
  <si>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</si>
  <si>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</si>
  <si>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</si>
  <si>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</si>
  <si>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</si>
  <si>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</si>
  <si>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</si>
  <si>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</si>
  <si>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</si>
  <si>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</si>
  <si>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</si>
  <si>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</si>
  <si>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</si>
  <si>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</si>
  <si>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</si>
  <si>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</si>
  <si>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</si>
  <si>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</si>
  <si>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</si>
  <si>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</si>
  <si>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</si>
  <si>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</si>
  <si>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</si>
  <si>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</si>
  <si>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</si>
  <si>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</si>
  <si>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</si>
  <si>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</si>
  <si>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</si>
  <si>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</si>
  <si>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</si>
  <si>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</si>
  <si>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</si>
  <si>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</si>
  <si>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</si>
  <si>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</si>
  <si>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</si>
  <si>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</si>
  <si>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</si>
  <si>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</si>
  <si>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</si>
  <si>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</si>
  <si>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</si>
  <si>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</si>
  <si>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</si>
  <si>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</si>
  <si>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</si>
  <si>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</si>
  <si>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</si>
  <si>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</si>
  <si>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</si>
  <si>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</si>
  <si>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</si>
  <si>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</si>
  <si>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</si>
  <si>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</si>
  <si>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</si>
  <si>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</si>
  <si>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</si>
  <si>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</si>
  <si>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</si>
  <si>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</si>
  <si>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</si>
  <si>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</si>
  <si>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</si>
  <si>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</si>
  <si>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</si>
  <si>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</si>
  <si>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</si>
  <si>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</si>
  <si>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</si>
  <si>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</si>
  <si>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</si>
  <si>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</si>
  <si>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</si>
  <si>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</si>
  <si>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</si>
  <si>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</si>
  <si>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</si>
  <si>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</si>
  <si>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</si>
  <si>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</si>
  <si>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</si>
  <si>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</si>
  <si>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</si>
  <si>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</si>
  <si>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</si>
  <si>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</si>
  <si>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</si>
  <si>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</si>
  <si>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</si>
  <si>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</si>
  <si>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</si>
  <si>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</si>
  <si>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</si>
  <si>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</si>
  <si>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</si>
  <si>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</si>
  <si>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</si>
  <si>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</si>
  <si>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</si>
  <si>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</si>
  <si>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</si>
  <si>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</si>
  <si>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</si>
  <si>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</si>
  <si>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</si>
  <si>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</si>
  <si>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</si>
  <si>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</si>
  <si>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</si>
  <si>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</si>
  <si>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</si>
  <si>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</si>
  <si>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</si>
  <si>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</si>
  <si>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</si>
  <si>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</si>
  <si>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</si>
  <si>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</si>
  <si>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</si>
  <si>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</si>
  <si>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</si>
  <si>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</si>
  <si>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</si>
  <si>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</si>
  <si>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</si>
  <si>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</si>
  <si>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</si>
  <si>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</si>
  <si>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</si>
  <si>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</si>
  <si>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</si>
  <si>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</si>
  <si>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</si>
  <si>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</si>
  <si>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</si>
  <si>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</si>
  <si>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</si>
  <si>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</si>
  <si>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</si>
  <si>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</si>
  <si>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</si>
  <si>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</si>
  <si>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</si>
  <si>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</si>
  <si>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</si>
  <si>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</si>
  <si>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</si>
  <si>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</si>
  <si>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</si>
  <si>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</si>
  <si>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</si>
  <si>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</si>
  <si>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</si>
  <si>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</si>
  <si>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</si>
  <si>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</si>
  <si>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</si>
  <si>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</si>
  <si>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</si>
  <si>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</si>
  <si>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</si>
  <si>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</si>
  <si>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</si>
  <si>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</si>
  <si>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</si>
  <si>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</si>
  <si>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</si>
  <si>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</si>
  <si>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</si>
  <si>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</si>
  <si>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</si>
  <si>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</si>
  <si>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</si>
  <si>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</si>
  <si>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</si>
  <si>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</si>
  <si>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</si>
  <si>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</si>
  <si>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</si>
  <si>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</si>
  <si>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</si>
  <si>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</si>
  <si>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</si>
  <si>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</si>
  <si>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</si>
  <si>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</si>
  <si>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</si>
  <si>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</si>
  <si>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</si>
  <si>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</si>
  <si>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</si>
  <si>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</si>
  <si>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</si>
  <si>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</si>
  <si>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</si>
  <si>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</si>
  <si>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</si>
  <si>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</si>
  <si>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</si>
  <si>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</si>
  <si>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</si>
  <si>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</si>
  <si>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</si>
  <si>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</si>
  <si>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</si>
  <si>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</si>
  <si>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</si>
  <si>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</si>
  <si>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</si>
  <si>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</si>
  <si>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</si>
  <si>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</si>
  <si>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</si>
  <si>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</si>
  <si>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</si>
  <si>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</si>
  <si>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</si>
  <si>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</si>
  <si>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</si>
  <si>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</si>
  <si>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</si>
  <si>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</si>
  <si>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</si>
  <si>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</si>
  <si>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</si>
  <si>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</si>
  <si>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</si>
  <si>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</si>
  <si>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</si>
  <si>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</si>
  <si>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</si>
  <si>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</si>
  <si>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</si>
  <si>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</si>
  <si>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</si>
  <si>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</si>
  <si>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</si>
  <si>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</si>
  <si>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</si>
  <si>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</si>
  <si>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</si>
  <si>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</si>
  <si>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</si>
  <si>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</si>
  <si>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</si>
  <si>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</si>
  <si>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</si>
  <si>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</si>
  <si>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</si>
  <si>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</si>
  <si>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</si>
  <si>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</si>
  <si>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</si>
  <si>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</si>
  <si>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</si>
  <si>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</si>
  <si>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</si>
  <si>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</si>
  <si>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</si>
  <si>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</si>
  <si>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</si>
  <si>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</si>
  <si>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</si>
  <si>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</si>
  <si>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</si>
  <si>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</si>
  <si>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</si>
  <si>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</si>
  <si>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</si>
  <si>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</si>
  <si>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</si>
  <si>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</si>
  <si>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</si>
  <si>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</si>
  <si>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</si>
  <si>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</si>
  <si>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</si>
  <si>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</si>
  <si>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</si>
  <si>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</si>
  <si>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</si>
  <si>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</si>
  <si>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</si>
  <si>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</si>
  <si>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</si>
  <si>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</si>
  <si>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</si>
  <si>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</si>
  <si>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</si>
  <si>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</si>
  <si>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</si>
  <si>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</si>
  <si>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</si>
  <si>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</si>
  <si>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</si>
  <si>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</si>
  <si>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</si>
  <si>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</si>
  <si>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</si>
  <si>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</si>
  <si>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</si>
  <si>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</si>
  <si>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</si>
  <si>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</si>
  <si>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</si>
  <si>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</si>
  <si>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</si>
  <si>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</si>
  <si>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</si>
  <si>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</si>
  <si>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</si>
  <si>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</si>
  <si>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</si>
  <si>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</si>
  <si>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</si>
  <si>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</si>
  <si>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</si>
  <si>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</si>
  <si>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</si>
  <si>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</si>
  <si>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</si>
  <si>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</si>
  <si>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</si>
  <si>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</si>
  <si>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</si>
  <si>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</si>
  <si>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</si>
  <si>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</si>
  <si>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</si>
  <si>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</si>
  <si>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</si>
  <si>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</si>
  <si>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</si>
  <si>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</si>
  <si>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</si>
  <si>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</si>
  <si>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</si>
  <si>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</si>
  <si>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</si>
  <si>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</si>
  <si>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</si>
  <si>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</si>
  <si>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</si>
  <si>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</si>
  <si>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</si>
  <si>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</si>
  <si>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</si>
  <si>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</si>
  <si>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</si>
  <si>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</si>
  <si>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</si>
  <si>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</si>
  <si>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</si>
  <si>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</si>
  <si>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</si>
  <si>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</si>
  <si>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</si>
  <si>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</si>
  <si>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</si>
  <si>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</si>
  <si>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</si>
  <si>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</si>
  <si>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</si>
  <si>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</si>
  <si>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</si>
  <si>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</si>
  <si>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</si>
  <si>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</si>
  <si>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</si>
  <si>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</si>
  <si>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</si>
  <si>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</si>
  <si>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</si>
  <si>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</si>
  <si>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</si>
  <si>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</si>
  <si>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</si>
  <si>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</si>
  <si>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</si>
  <si>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</si>
  <si>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</si>
  <si>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</si>
  <si>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</si>
  <si>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</si>
  <si>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</si>
  <si>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</si>
  <si>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</si>
  <si>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</si>
  <si>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</si>
  <si>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</si>
  <si>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</si>
  <si>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</si>
  <si>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</si>
  <si>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</si>
  <si>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</si>
  <si>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</si>
  <si>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</si>
  <si>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</si>
  <si>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</si>
  <si>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</si>
  <si>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</si>
  <si>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</si>
  <si>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</si>
  <si>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</si>
  <si>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</si>
  <si>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</si>
  <si>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</si>
  <si>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</si>
  <si>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</si>
  <si>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</si>
  <si>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</si>
  <si>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</si>
  <si>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</si>
  <si>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</si>
  <si>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</si>
  <si>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</si>
  <si>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</si>
  <si>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</si>
  <si>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</si>
  <si>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</si>
  <si>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</si>
  <si>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</si>
  <si>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</si>
  <si>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</si>
  <si>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</si>
  <si>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</si>
  <si>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</si>
  <si>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</si>
  <si>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</si>
  <si>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</si>
  <si>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</si>
  <si>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</si>
  <si>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</si>
  <si>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</si>
  <si>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</si>
  <si>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</si>
  <si>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</si>
  <si>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</si>
  <si>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</si>
  <si>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</si>
  <si>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</si>
  <si>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</si>
  <si>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</si>
  <si>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</si>
  <si>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</si>
  <si>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</si>
  <si>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</si>
  <si>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</si>
  <si>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</si>
  <si>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</si>
  <si>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</si>
  <si>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</si>
  <si>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</si>
  <si>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</si>
  <si>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</si>
  <si>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</si>
  <si>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</si>
  <si>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</si>
  <si>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</si>
  <si>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</si>
  <si>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</si>
  <si>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</si>
  <si>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</si>
  <si>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</si>
  <si>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</si>
  <si>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</si>
  <si>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</si>
  <si>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</si>
  <si>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</si>
  <si>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</si>
  <si>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</si>
  <si>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</si>
  <si>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</si>
  <si>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</si>
  <si>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</si>
  <si>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</si>
  <si>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</si>
  <si>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</si>
  <si>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</si>
  <si>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</si>
  <si>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</si>
  <si>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</si>
  <si>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</si>
  <si>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</si>
  <si>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</si>
  <si>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</si>
  <si>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</si>
  <si>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</si>
  <si>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</si>
  <si>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</si>
  <si>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</si>
  <si>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</si>
  <si>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</si>
  <si>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</si>
  <si>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</si>
  <si>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</si>
  <si>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</si>
  <si>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</si>
  <si>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</si>
  <si>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</si>
  <si>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</si>
  <si>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</si>
  <si>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</si>
  <si>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</si>
  <si>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</si>
  <si>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</si>
  <si>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</si>
  <si>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</si>
  <si>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</si>
  <si>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</si>
  <si>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</si>
  <si>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</si>
  <si>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</si>
  <si>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</si>
  <si>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</si>
  <si>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</si>
  <si>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</si>
  <si>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</si>
  <si>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</si>
  <si>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</si>
  <si>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</si>
  <si>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</si>
  <si>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</si>
  <si>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</si>
  <si>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</si>
  <si>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</si>
  <si>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</si>
  <si>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</si>
  <si>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</si>
  <si>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</si>
  <si>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</si>
  <si>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</si>
  <si>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</si>
  <si>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</si>
  <si>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</si>
  <si>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</si>
  <si>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</si>
  <si>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</si>
  <si>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</si>
  <si>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</si>
  <si>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</si>
  <si>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</si>
  <si>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</si>
  <si>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</si>
  <si>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</si>
  <si>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</si>
  <si>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</si>
  <si>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</si>
  <si>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</si>
  <si>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</si>
  <si>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</si>
  <si>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</si>
  <si>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</si>
  <si>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</si>
  <si>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</si>
  <si>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</si>
  <si>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</si>
  <si>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</si>
  <si>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</si>
  <si>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</si>
  <si>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</si>
  <si>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</si>
  <si>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</si>
  <si>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</si>
  <si>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</si>
  <si>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</si>
  <si>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</si>
  <si>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</si>
  <si>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</si>
  <si>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</si>
  <si>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</si>
  <si>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</si>
  <si>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</si>
  <si>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</si>
  <si>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</si>
  <si>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</si>
  <si>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</si>
  <si>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</si>
  <si>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</si>
  <si>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</si>
  <si>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</si>
  <si>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</si>
  <si>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</si>
  <si>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</si>
  <si>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</si>
  <si>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</si>
  <si>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</si>
  <si>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</si>
  <si>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</si>
  <si>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</si>
  <si>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</si>
  <si>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</si>
  <si>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</si>
  <si>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</si>
  <si>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</si>
  <si>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</si>
  <si>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</si>
  <si>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</si>
  <si>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</si>
  <si>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</si>
  <si>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</si>
  <si>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</si>
  <si>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</si>
  <si>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</si>
  <si>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</si>
  <si>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</si>
  <si>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</si>
  <si>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</si>
  <si>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</si>
  <si>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</si>
  <si>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</si>
  <si>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</si>
  <si>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</si>
  <si>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</si>
  <si>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</si>
  <si>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</si>
  <si>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</si>
  <si>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</si>
  <si>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</si>
  <si>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</si>
  <si>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</si>
  <si>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</si>
  <si>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</si>
  <si>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</si>
  <si>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</si>
  <si>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</si>
  <si>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</si>
  <si>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</si>
  <si>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</si>
  <si>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</si>
  <si>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</si>
  <si>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</si>
  <si>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</si>
  <si>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</si>
  <si>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</si>
  <si>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</si>
  <si>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</si>
  <si>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</si>
  <si>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</si>
  <si>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</si>
  <si>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</si>
  <si>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</si>
  <si>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</si>
  <si>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</si>
  <si>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</si>
  <si>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</si>
  <si>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</si>
  <si>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</si>
  <si>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</si>
  <si>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</si>
  <si>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</si>
  <si>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</si>
  <si>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</si>
  <si>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</si>
  <si>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</si>
  <si>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</si>
  <si>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</si>
  <si>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</si>
  <si>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</si>
  <si>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</si>
  <si>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</si>
  <si>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</si>
  <si>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</si>
  <si>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</si>
  <si>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</si>
  <si>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</si>
  <si>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</si>
  <si>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</si>
  <si>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</si>
  <si>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</si>
  <si>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</si>
  <si>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</si>
  <si>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</si>
  <si>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</si>
  <si>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</si>
  <si>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</si>
  <si>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</si>
  <si>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</si>
  <si>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</si>
  <si>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</si>
  <si>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</si>
  <si>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</si>
  <si>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</si>
  <si>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</si>
  <si>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</si>
  <si>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</si>
  <si>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</si>
  <si>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</si>
  <si>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</si>
  <si>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</si>
  <si>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</si>
  <si>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</si>
  <si>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</si>
  <si>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</si>
  <si>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</si>
  <si>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</si>
  <si>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</si>
  <si>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</si>
  <si>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</si>
  <si>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</si>
  <si>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</si>
  <si>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</si>
  <si>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</si>
  <si>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</si>
  <si>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</si>
  <si>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</si>
  <si>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</si>
  <si>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</si>
  <si>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</si>
  <si>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</si>
  <si>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</si>
  <si>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</si>
  <si>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</si>
  <si>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</si>
  <si>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</si>
  <si>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</si>
  <si>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</si>
  <si>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</si>
  <si>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</si>
  <si>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</si>
  <si>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</si>
  <si>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</si>
  <si>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</si>
  <si>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</si>
  <si>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</si>
  <si>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</si>
  <si>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</si>
  <si>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</si>
  <si>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</si>
  <si>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</si>
  <si>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</si>
  <si>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</si>
  <si>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北京得特创新科技有限公司2020</t>
  </si>
  <si>
    <t>北京大眼星空科技有限公司</t>
  </si>
  <si>
    <t>北京有竹居网络技术有限公司2020</t>
  </si>
  <si>
    <t>北京字节跳动网络技术有限公司2020</t>
  </si>
  <si>
    <t>福建皮皮跳动科技有限公司</t>
  </si>
  <si>
    <t>北京字跳网络技术有限公司</t>
  </si>
  <si>
    <t>北京字跳网络技术有限公司-百度框架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</si>
  <si>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</si>
  <si>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</si>
  <si>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</si>
  <si>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</si>
  <si>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</si>
  <si>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</si>
  <si>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</si>
  <si>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</si>
  <si>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</si>
  <si>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</si>
  <si>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</si>
  <si>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</si>
  <si>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</si>
  <si>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</si>
  <si>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</si>
  <si>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</si>
  <si>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</si>
  <si>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</si>
  <si>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</si>
  <si>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</si>
  <si>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</si>
  <si>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</si>
  <si>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</si>
  <si>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</si>
  <si>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</si>
  <si>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北京得特创新科技有限公司-百度搜索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</si>
  <si>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</si>
  <si>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</si>
  <si>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</si>
  <si>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</si>
  <si>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</si>
  <si>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</si>
  <si>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</si>
  <si>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</si>
  <si>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</si>
  <si>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</si>
  <si>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</si>
  <si>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</si>
  <si>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</si>
  <si>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</si>
  <si>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</si>
  <si>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</si>
  <si>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</si>
  <si>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</si>
  <si>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</si>
  <si>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</si>
  <si>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</si>
  <si>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</si>
  <si>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</si>
  <si>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</si>
  <si>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</si>
  <si>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</si>
  <si>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</si>
  <si>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</si>
  <si>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</si>
  <si>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</si>
  <si>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</si>
  <si>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</si>
  <si>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</si>
  <si>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</si>
  <si>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</si>
  <si>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</si>
  <si>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</si>
  <si>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</si>
  <si>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</si>
  <si>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</si>
  <si>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</si>
  <si>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</si>
  <si>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</si>
  <si>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</si>
  <si>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</si>
  <si>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</si>
  <si>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</si>
  <si>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</si>
  <si>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</si>
  <si>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</si>
  <si>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</si>
  <si>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</si>
  <si>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</si>
  <si>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</si>
  <si>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</si>
  <si>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</si>
  <si>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</si>
  <si>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</si>
  <si>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</si>
  <si>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</si>
  <si>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</si>
  <si>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</si>
  <si>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</si>
  <si>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</si>
  <si>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</si>
  <si>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</si>
  <si>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</si>
  <si>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</si>
  <si>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</si>
  <si>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</si>
  <si>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</si>
  <si>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</si>
  <si>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</si>
  <si>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</si>
  <si>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</si>
  <si>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</si>
  <si>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</si>
  <si>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</si>
  <si>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</si>
  <si>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</si>
  <si>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</si>
  <si>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</si>
  <si>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</si>
  <si>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</si>
  <si>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</si>
  <si>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</si>
  <si>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</si>
  <si>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</si>
  <si>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</si>
  <si>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</si>
  <si>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</si>
  <si>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</si>
  <si>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</si>
  <si>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</si>
  <si>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</si>
  <si>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</si>
  <si>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</si>
  <si>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</si>
  <si>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</si>
  <si>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</si>
  <si>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</si>
  <si>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</si>
  <si>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</si>
  <si>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</si>
  <si>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</si>
  <si>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</si>
  <si>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</si>
  <si>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</si>
  <si>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</si>
  <si>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</si>
  <si>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</si>
  <si>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</si>
  <si>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</si>
  <si>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</si>
  <si>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</si>
  <si>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</si>
  <si>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</si>
  <si>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</si>
  <si>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</si>
  <si>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</si>
  <si>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</si>
  <si>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</si>
  <si>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</si>
  <si>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</si>
  <si>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</si>
  <si>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</si>
  <si>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</si>
  <si>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</si>
  <si>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</si>
  <si>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</si>
  <si>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</si>
  <si>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</si>
  <si>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</si>
  <si>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</si>
  <si>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</si>
  <si>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</si>
  <si>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</si>
  <si>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</si>
  <si>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</si>
  <si>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</si>
  <si>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</si>
  <si>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</si>
  <si>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</si>
  <si>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</si>
  <si>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</si>
  <si>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</si>
  <si>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</si>
  <si>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</si>
  <si>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</si>
  <si>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</si>
  <si>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</si>
  <si>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</si>
  <si>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</si>
  <si>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</si>
  <si>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</si>
  <si>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</si>
  <si>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</si>
  <si>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</si>
  <si>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</si>
  <si>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</si>
  <si>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</si>
  <si>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</si>
  <si>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</si>
  <si>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</si>
  <si>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</si>
  <si>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</si>
  <si>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</si>
  <si>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</si>
  <si>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</si>
  <si>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</si>
  <si>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</si>
  <si>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</si>
  <si>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</si>
  <si>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</si>
  <si>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</si>
  <si>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</si>
  <si>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</si>
  <si>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</si>
  <si>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</si>
  <si>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</si>
  <si>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</si>
  <si>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</si>
  <si>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</si>
  <si>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</si>
  <si>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</si>
  <si>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</si>
  <si>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</si>
  <si>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</si>
  <si>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</si>
  <si>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</si>
  <si>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</si>
  <si>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</si>
  <si>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</si>
  <si>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</si>
  <si>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</si>
  <si>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</si>
  <si>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</si>
  <si>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</si>
  <si>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</si>
  <si>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</si>
  <si>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</si>
  <si>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</si>
  <si>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</si>
  <si>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</si>
  <si>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</si>
  <si>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</si>
  <si>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</si>
  <si>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</si>
  <si>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</si>
  <si>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</si>
  <si>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</si>
  <si>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</si>
  <si>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</si>
  <si>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</si>
  <si>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</si>
  <si>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</si>
  <si>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</si>
  <si>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</si>
  <si>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</si>
  <si>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</si>
  <si>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</si>
  <si>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</si>
  <si>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</si>
  <si>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</si>
  <si>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</si>
  <si>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</si>
  <si>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</si>
  <si>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</si>
  <si>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</si>
  <si>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</si>
  <si>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</si>
  <si>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</si>
  <si>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</si>
  <si>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</si>
  <si>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</si>
  <si>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</si>
  <si>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</si>
  <si>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</si>
  <si>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</si>
  <si>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</si>
  <si>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</si>
  <si>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</si>
  <si>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</si>
  <si>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</si>
  <si>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</si>
  <si>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</si>
  <si>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</si>
  <si>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</si>
  <si>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</si>
  <si>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</si>
  <si>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</si>
  <si>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</si>
  <si>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</si>
  <si>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</si>
  <si>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</si>
  <si>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</si>
  <si>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</si>
  <si>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</si>
  <si>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</si>
  <si>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</si>
  <si>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</si>
  <si>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</si>
  <si>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</si>
  <si>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</si>
  <si>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</si>
  <si>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</si>
  <si>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</si>
  <si>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</si>
  <si>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</si>
  <si>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</si>
  <si>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</si>
  <si>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</si>
  <si>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</si>
  <si>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</si>
  <si>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</si>
  <si>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</si>
  <si>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</si>
  <si>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</si>
  <si>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</si>
  <si>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</si>
  <si>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</si>
  <si>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</si>
  <si>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</si>
  <si>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</si>
  <si>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</si>
  <si>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</si>
  <si>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</si>
  <si>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</si>
  <si>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</si>
  <si>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</si>
  <si>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</si>
  <si>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</si>
  <si>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</si>
  <si>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</si>
  <si>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</si>
  <si>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</si>
  <si>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</si>
  <si>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</si>
  <si>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</si>
  <si>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</si>
  <si>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</si>
  <si>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</si>
  <si>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</si>
  <si>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</si>
  <si>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</si>
  <si>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</si>
  <si>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</si>
  <si>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</si>
  <si>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</si>
  <si>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</si>
  <si>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</si>
  <si>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</si>
  <si>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</si>
  <si>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</si>
  <si>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</si>
  <si>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</si>
  <si>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</si>
  <si>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</si>
  <si>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</si>
  <si>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</si>
  <si>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</si>
  <si>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</si>
  <si>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</si>
  <si>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</si>
  <si>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</si>
  <si>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</si>
  <si>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</si>
  <si>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</si>
  <si>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</si>
  <si>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</si>
  <si>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</si>
  <si>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</si>
  <si>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</si>
  <si>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</si>
  <si>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</si>
  <si>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</si>
  <si>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</si>
  <si>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</si>
  <si>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</si>
  <si>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</si>
  <si>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</si>
  <si>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</si>
  <si>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</si>
  <si>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</si>
  <si>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</si>
  <si>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</si>
  <si>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</si>
  <si>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</si>
  <si>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</si>
  <si>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</si>
  <si>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</si>
  <si>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</si>
  <si>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</si>
  <si>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</si>
  <si>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</si>
  <si>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</si>
  <si>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</si>
  <si>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</si>
  <si>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</si>
  <si>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</si>
  <si>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</si>
  <si>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</si>
  <si>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</si>
  <si>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</si>
  <si>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</si>
  <si>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</si>
  <si>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</si>
  <si>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</si>
  <si>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</si>
  <si>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</si>
  <si>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</si>
  <si>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</si>
  <si>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</si>
  <si>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</si>
  <si>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</si>
  <si>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</si>
  <si>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</si>
  <si>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</si>
  <si>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</si>
  <si>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</si>
  <si>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</si>
  <si>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</si>
  <si>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</si>
  <si>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</si>
  <si>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</si>
  <si>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</si>
  <si>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</si>
  <si>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</si>
  <si>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</si>
  <si>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</si>
  <si>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</si>
  <si>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</si>
  <si>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</si>
  <si>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</si>
  <si>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</si>
  <si>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</si>
  <si>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</si>
  <si>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</si>
  <si>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</si>
  <si>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</si>
  <si>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</si>
  <si>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</si>
  <si>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</si>
  <si>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</si>
  <si>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</si>
  <si>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</si>
  <si>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</si>
  <si>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</si>
  <si>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</si>
  <si>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</si>
  <si>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</si>
  <si>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</si>
  <si>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</si>
  <si>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</si>
  <si>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</si>
  <si>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</si>
  <si>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</si>
  <si>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</si>
  <si>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</si>
  <si>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</si>
  <si>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</si>
  <si>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</si>
  <si>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</si>
  <si>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</si>
  <si>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</si>
  <si>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</si>
  <si>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</si>
  <si>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</si>
  <si>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</si>
  <si>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</si>
  <si>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</si>
  <si>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</si>
  <si>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</si>
  <si>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</si>
  <si>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</si>
  <si>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</si>
  <si>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</si>
  <si>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</si>
  <si>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</si>
  <si>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</si>
  <si>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</si>
  <si>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</si>
  <si>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</si>
  <si>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</si>
  <si>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</si>
  <si>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</si>
  <si>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</si>
  <si>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</si>
  <si>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</si>
  <si>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</si>
  <si>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</si>
  <si>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</si>
  <si>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</si>
  <si>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</si>
  <si>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</si>
  <si>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</si>
  <si>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</si>
  <si>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</si>
  <si>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</si>
  <si>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</si>
  <si>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</si>
  <si>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</si>
  <si>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</si>
  <si>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</si>
  <si>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</si>
  <si>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</si>
  <si>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</si>
  <si>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</si>
  <si>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</si>
  <si>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</si>
  <si>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</si>
  <si>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</si>
  <si>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</si>
  <si>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</si>
  <si>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</si>
  <si>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</si>
  <si>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</si>
  <si>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</si>
  <si>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</si>
  <si>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</si>
  <si>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</si>
  <si>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</si>
  <si>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</si>
  <si>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</si>
  <si>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</si>
  <si>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</si>
  <si>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</si>
  <si>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</si>
  <si>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</si>
  <si>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</si>
  <si>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</si>
  <si>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</si>
  <si>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</si>
  <si>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</si>
  <si>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</si>
  <si>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</si>
  <si>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</si>
  <si>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</si>
  <si>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</si>
  <si>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</si>
  <si>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</si>
  <si>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</si>
  <si>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</si>
  <si>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</si>
  <si>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</si>
  <si>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</si>
  <si>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</si>
  <si>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</si>
  <si>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</si>
  <si>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</si>
  <si>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</si>
  <si>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</si>
  <si>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</si>
  <si>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</si>
  <si>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</si>
  <si>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</si>
  <si>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</si>
  <si>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</si>
  <si>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</si>
  <si>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</si>
  <si>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</si>
  <si>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</si>
  <si>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</si>
  <si>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</si>
  <si>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</si>
  <si>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</si>
  <si>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</si>
  <si>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</si>
  <si>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</si>
  <si>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</si>
  <si>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</si>
  <si>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</si>
  <si>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</si>
  <si>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</si>
  <si>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</si>
  <si>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</si>
  <si>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</si>
  <si>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</si>
  <si>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</si>
  <si>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</si>
  <si>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</si>
  <si>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</si>
  <si>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</si>
  <si>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</si>
  <si>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</si>
  <si>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</si>
  <si>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</si>
  <si>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</si>
  <si>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</si>
  <si>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</si>
  <si>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</si>
  <si>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</si>
  <si>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</si>
  <si>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</si>
  <si>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</si>
  <si>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</si>
  <si>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</si>
  <si>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</si>
  <si>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</si>
  <si>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</si>
  <si>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</si>
  <si>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</si>
  <si>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</si>
  <si>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</si>
  <si>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</si>
  <si>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</si>
  <si>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</si>
  <si>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</si>
  <si>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</si>
  <si>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</si>
  <si>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</si>
  <si>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</si>
  <si>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</si>
  <si>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</si>
  <si>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</si>
  <si>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</si>
  <si>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</si>
  <si>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</si>
  <si>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</si>
  <si>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</si>
  <si>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</si>
  <si>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</si>
  <si>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</si>
  <si>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</si>
  <si>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</si>
  <si>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</si>
  <si>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</si>
  <si>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</si>
  <si>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</si>
  <si>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</si>
  <si>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</si>
  <si>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</si>
  <si>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</si>
  <si>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</si>
  <si>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</si>
  <si>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</si>
  <si>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</si>
  <si>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</si>
  <si>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</si>
  <si>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</si>
  <si>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</si>
  <si>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</si>
  <si>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</si>
  <si>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</si>
  <si>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</si>
  <si>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</si>
  <si>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</si>
  <si>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</si>
  <si>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</si>
  <si>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</si>
  <si>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</si>
  <si>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</si>
  <si>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</si>
  <si>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</si>
  <si>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</si>
  <si>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</si>
  <si>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</si>
  <si>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</si>
  <si>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</si>
  <si>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</si>
  <si>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</si>
  <si>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</si>
  <si>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</si>
  <si>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</si>
  <si>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</si>
  <si>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</si>
  <si>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</si>
  <si>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</si>
  <si>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</si>
  <si>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</si>
  <si>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</si>
  <si>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</si>
  <si>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</si>
  <si>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</si>
  <si>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</si>
  <si>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</si>
  <si>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</si>
  <si>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</si>
  <si>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</si>
  <si>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</si>
  <si>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</si>
  <si>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</si>
  <si>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</si>
  <si>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</si>
  <si>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</si>
  <si>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</si>
  <si>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</si>
  <si>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</si>
  <si>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</si>
  <si>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</si>
  <si>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</si>
  <si>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</si>
  <si>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</si>
  <si>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</si>
  <si>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</si>
  <si>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</si>
  <si>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</si>
  <si>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</si>
  <si>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</si>
  <si>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</si>
  <si>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</si>
  <si>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</si>
  <si>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</si>
  <si>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</si>
  <si>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</si>
  <si>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</si>
  <si>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</si>
  <si>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</si>
  <si>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</si>
  <si>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</si>
  <si>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</si>
  <si>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</si>
  <si>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</si>
  <si>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</si>
  <si>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</si>
  <si>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</si>
  <si>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</si>
  <si>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</si>
  <si>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</si>
  <si>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</si>
  <si>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</si>
  <si>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</si>
  <si>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</si>
  <si>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</si>
  <si>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</si>
  <si>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</si>
  <si>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</si>
  <si>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</si>
  <si>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</si>
  <si>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</si>
  <si>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</si>
  <si>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</si>
  <si>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</si>
  <si>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</si>
  <si>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</si>
  <si>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</si>
  <si>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</si>
  <si>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</si>
  <si>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</si>
  <si>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</si>
  <si>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</si>
  <si>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</si>
  <si>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</si>
  <si>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</si>
  <si>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</si>
  <si>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</si>
  <si>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</si>
  <si>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</si>
  <si>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</si>
  <si>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</si>
  <si>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</si>
  <si>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</si>
  <si>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</si>
  <si>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</si>
  <si>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</si>
  <si>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</si>
  <si>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</si>
  <si>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</si>
  <si>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</si>
  <si>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</si>
  <si>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</si>
  <si>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</si>
  <si>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</si>
  <si>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</si>
  <si>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</si>
  <si>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</si>
  <si>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</si>
  <si>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</si>
  <si>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</si>
  <si>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</si>
  <si>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</si>
  <si>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</si>
  <si>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</si>
  <si>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</si>
  <si>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</si>
  <si>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</si>
  <si>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</si>
  <si>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</si>
  <si>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</si>
  <si>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</si>
  <si>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</si>
  <si>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</si>
  <si>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</si>
  <si>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</si>
  <si>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</si>
  <si>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</si>
  <si>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</si>
  <si>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</si>
  <si>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</si>
  <si>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</si>
  <si>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</si>
  <si>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</si>
  <si>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</si>
  <si>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</si>
  <si>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</si>
  <si>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</si>
  <si>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</si>
  <si>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</si>
  <si>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</si>
  <si>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</si>
  <si>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</si>
  <si>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</si>
  <si>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</si>
  <si>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</si>
  <si>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</si>
  <si>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</si>
  <si>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</si>
  <si>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</si>
  <si>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</si>
  <si>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</si>
  <si>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</si>
  <si>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</si>
  <si>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</si>
  <si>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</si>
  <si>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</si>
  <si>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</si>
  <si>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</si>
  <si>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</si>
  <si>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</si>
  <si>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</si>
  <si>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</si>
  <si>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</si>
  <si>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</si>
  <si>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</si>
  <si>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</si>
  <si>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</si>
  <si>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</si>
  <si>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</si>
  <si>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</si>
  <si>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</si>
  <si>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</si>
  <si>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</si>
  <si>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</si>
  <si>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</si>
  <si>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</si>
  <si>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</si>
  <si>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</si>
  <si>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</si>
  <si>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</si>
  <si>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</si>
  <si>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</si>
  <si>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</si>
  <si>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</si>
  <si>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</si>
  <si>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</si>
  <si>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</si>
  <si>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</si>
  <si>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</si>
  <si>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</si>
  <si>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</si>
  <si>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</si>
  <si>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</si>
  <si>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</si>
  <si>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</si>
  <si>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</si>
  <si>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</si>
  <si>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</si>
  <si>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</si>
  <si>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</si>
  <si>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</si>
  <si>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</si>
  <si>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</si>
  <si>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</si>
  <si>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</si>
  <si>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</si>
  <si>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</si>
  <si>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</si>
  <si>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</si>
  <si>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</si>
  <si>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</si>
  <si>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</si>
  <si>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</si>
  <si>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</si>
  <si>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</si>
  <si>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</si>
  <si>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</si>
  <si>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</si>
  <si>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</si>
  <si>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2020年3月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</si>
  <si>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</si>
  <si>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</si>
  <si>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</si>
  <si>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</si>
  <si>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</si>
  <si>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</si>
  <si>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</si>
  <si>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</si>
  <si>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</si>
  <si>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</si>
  <si>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</si>
  <si>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</si>
  <si>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</si>
  <si>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</si>
  <si>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</si>
  <si>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</si>
  <si>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</si>
  <si>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</si>
  <si>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</si>
  <si>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</si>
  <si>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</si>
  <si>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</si>
  <si>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</si>
  <si>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</si>
  <si>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</si>
  <si>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</si>
  <si>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</si>
  <si>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</si>
  <si>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</si>
  <si>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</si>
  <si>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</si>
  <si>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</si>
  <si>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</si>
  <si>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</si>
  <si>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</si>
  <si>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</si>
  <si>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</si>
  <si>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</si>
  <si>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</si>
  <si>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</si>
  <si>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</si>
  <si>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</si>
  <si>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</si>
  <si>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</si>
  <si>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</si>
  <si>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</si>
  <si>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</si>
  <si>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</si>
  <si>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</si>
  <si>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</si>
  <si>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</si>
  <si>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</si>
  <si>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</si>
  <si>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</si>
  <si>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</si>
  <si>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</si>
  <si>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</si>
  <si>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</si>
  <si>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</si>
  <si>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</si>
  <si>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</si>
  <si>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</si>
  <si>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</si>
  <si>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</si>
  <si>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</si>
  <si>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</si>
  <si>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</si>
  <si>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</si>
  <si>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</si>
  <si>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</si>
  <si>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</si>
  <si>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</si>
  <si>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</si>
  <si>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</si>
  <si>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</si>
  <si>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</si>
  <si>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</si>
  <si>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</si>
  <si>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</si>
  <si>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</si>
  <si>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</si>
  <si>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</si>
  <si>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</si>
  <si>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</si>
  <si>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</si>
  <si>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</si>
  <si>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</si>
  <si>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</si>
  <si>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</si>
  <si>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</si>
  <si>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</si>
  <si>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</si>
  <si>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</si>
  <si>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</si>
  <si>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</si>
  <si>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</si>
  <si>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</si>
  <si>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</si>
  <si>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</si>
  <si>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</si>
  <si>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</si>
  <si>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</si>
  <si>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</si>
  <si>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</si>
  <si>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</si>
  <si>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</si>
  <si>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</si>
  <si>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</si>
  <si>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</si>
  <si>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</si>
  <si>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</si>
  <si>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</si>
  <si>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</si>
  <si>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</si>
  <si>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</si>
  <si>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</si>
  <si>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</si>
  <si>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</si>
  <si>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</si>
  <si>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</si>
  <si>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</si>
  <si>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</si>
  <si>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</si>
  <si>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</si>
  <si>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</si>
  <si>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</si>
  <si>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</si>
  <si>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</si>
  <si>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</si>
  <si>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</si>
  <si>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</si>
  <si>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</si>
  <si>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</si>
  <si>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</si>
  <si>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</si>
  <si>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</si>
  <si>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</si>
  <si>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</si>
  <si>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</si>
  <si>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</si>
  <si>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</si>
  <si>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</si>
  <si>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</si>
  <si>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</si>
  <si>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</si>
  <si>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</si>
  <si>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</si>
  <si>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</si>
  <si>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</si>
  <si>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</si>
  <si>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</si>
  <si>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</si>
  <si>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</si>
  <si>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</si>
  <si>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</si>
  <si>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</si>
  <si>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</si>
  <si>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</si>
  <si>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</si>
  <si>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</si>
  <si>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</si>
  <si>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</si>
  <si>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</si>
  <si>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</si>
  <si>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</si>
  <si>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</si>
  <si>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</si>
  <si>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</si>
  <si>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</si>
  <si>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</si>
  <si>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</si>
  <si>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</si>
  <si>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</si>
  <si>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</si>
  <si>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</si>
  <si>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</si>
  <si>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</si>
  <si>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</si>
  <si>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</si>
  <si>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</si>
  <si>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</si>
  <si>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</si>
  <si>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</si>
  <si>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</si>
  <si>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</si>
  <si>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</si>
  <si>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</si>
  <si>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</si>
  <si>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</si>
  <si>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</si>
  <si>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</si>
  <si>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</si>
  <si>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</si>
  <si>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</si>
  <si>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</si>
  <si>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</si>
  <si>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</si>
  <si>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</si>
  <si>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</si>
  <si>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</si>
  <si>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</si>
  <si>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</si>
  <si>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</si>
  <si>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</si>
  <si>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</si>
  <si>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</si>
  <si>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</si>
  <si>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</si>
  <si>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</si>
  <si>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</si>
  <si>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</si>
  <si>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</si>
  <si>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</si>
  <si>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</si>
  <si>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</si>
  <si>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</si>
  <si>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</si>
  <si>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</si>
  <si>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</si>
  <si>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</si>
  <si>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</si>
  <si>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</si>
  <si>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</si>
  <si>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</si>
  <si>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</si>
  <si>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</si>
  <si>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</si>
  <si>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</si>
  <si>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</si>
  <si>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</si>
  <si>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</si>
  <si>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</si>
  <si>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</si>
  <si>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</si>
  <si>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</si>
  <si>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</si>
  <si>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</si>
  <si>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</si>
  <si>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</si>
  <si>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</si>
  <si>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</si>
  <si>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</si>
  <si>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</si>
  <si>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</si>
  <si>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</si>
  <si>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</si>
  <si>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</si>
  <si>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</si>
  <si>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</si>
  <si>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</si>
  <si>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</si>
  <si>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</si>
  <si>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</si>
  <si>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</si>
  <si>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</si>
  <si>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</si>
  <si>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</si>
  <si>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</si>
  <si>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</si>
  <si>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</si>
  <si>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</si>
  <si>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</si>
  <si>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</si>
  <si>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</si>
  <si>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</si>
  <si>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</si>
  <si>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</si>
  <si>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</si>
  <si>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</si>
  <si>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</si>
  <si>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</si>
  <si>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</si>
  <si>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</si>
  <si>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</si>
  <si>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</si>
  <si>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</si>
  <si>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</si>
  <si>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</si>
  <si>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</si>
  <si>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</si>
  <si>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</si>
  <si>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</si>
  <si>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</si>
  <si>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</si>
  <si>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</si>
  <si>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</si>
  <si>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</si>
  <si>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</si>
  <si>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</si>
  <si>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</si>
  <si>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</si>
  <si>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</si>
  <si>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</si>
  <si>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</si>
  <si>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</si>
  <si>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</si>
  <si>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</si>
  <si>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</si>
  <si>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</si>
  <si>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</si>
  <si>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</si>
  <si>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</si>
  <si>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</si>
  <si>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</si>
  <si>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</si>
  <si>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</si>
  <si>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</si>
  <si>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</si>
  <si>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</si>
  <si>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</si>
  <si>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</si>
  <si>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</si>
  <si>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</si>
  <si>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</si>
  <si>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</si>
  <si>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</si>
  <si>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</si>
  <si>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</si>
  <si>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</si>
  <si>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</si>
  <si>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</si>
  <si>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</si>
  <si>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</si>
  <si>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</si>
  <si>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</si>
  <si>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</si>
  <si>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</si>
  <si>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</si>
  <si>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</si>
  <si>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</si>
  <si>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</si>
  <si>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</si>
  <si>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</si>
  <si>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</si>
  <si>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</si>
  <si>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</si>
  <si>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</si>
  <si>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</si>
  <si>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</si>
  <si>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</si>
  <si>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</si>
  <si>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</si>
  <si>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</si>
  <si>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</si>
  <si>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</si>
  <si>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</si>
  <si>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</si>
  <si>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</si>
  <si>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</si>
  <si>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</si>
  <si>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</si>
  <si>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</si>
  <si>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</si>
  <si>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</si>
  <si>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</si>
  <si>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</si>
  <si>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</si>
  <si>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</si>
  <si>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</si>
  <si>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</si>
  <si>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</si>
  <si>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</si>
  <si>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</si>
  <si>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</si>
  <si>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</si>
  <si>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</si>
  <si>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</si>
  <si>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</si>
  <si>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</si>
  <si>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</si>
  <si>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</si>
  <si>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</si>
  <si>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</si>
  <si>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</si>
  <si>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</si>
  <si>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</si>
  <si>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</si>
  <si>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</si>
  <si>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</si>
  <si>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</si>
  <si>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</si>
  <si>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</si>
  <si>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</si>
  <si>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</si>
  <si>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</si>
  <si>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</si>
  <si>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</si>
  <si>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</si>
  <si>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</si>
  <si>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</si>
  <si>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</si>
  <si>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</si>
  <si>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</si>
  <si>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</si>
  <si>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</si>
  <si>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</si>
  <si>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</si>
  <si>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</si>
  <si>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</si>
  <si>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</si>
  <si>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</si>
  <si>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</si>
  <si>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</si>
  <si>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</si>
  <si>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</si>
  <si>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</si>
  <si>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</si>
  <si>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</si>
  <si>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</si>
  <si>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</si>
  <si>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</si>
  <si>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</si>
  <si>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</si>
  <si>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</si>
  <si>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</si>
  <si>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</si>
  <si>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</si>
  <si>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</si>
  <si>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</si>
  <si>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</si>
  <si>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</si>
  <si>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</si>
  <si>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</si>
  <si>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</si>
  <si>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</si>
  <si>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</si>
  <si>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</si>
  <si>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</si>
  <si>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</si>
  <si>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</si>
  <si>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</si>
  <si>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</si>
  <si>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</si>
  <si>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</si>
  <si>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</si>
  <si>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</si>
  <si>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</si>
  <si>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</si>
  <si>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</si>
  <si>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</si>
  <si>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</si>
  <si>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</si>
  <si>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</si>
  <si>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</si>
  <si>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</si>
  <si>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</si>
  <si>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</si>
  <si>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</si>
  <si>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</si>
  <si>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</si>
  <si>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</si>
  <si>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</si>
  <si>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</si>
  <si>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</si>
  <si>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</si>
  <si>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</si>
  <si>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</si>
  <si>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</si>
  <si>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</si>
  <si>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</si>
  <si>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</si>
  <si>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</si>
  <si>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</si>
  <si>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</si>
  <si>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</si>
  <si>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</si>
  <si>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</si>
  <si>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</si>
  <si>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</si>
  <si>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</si>
  <si>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</si>
  <si>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</si>
  <si>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</si>
  <si>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</si>
  <si>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</si>
  <si>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</si>
  <si>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</si>
  <si>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</si>
  <si>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</si>
  <si>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</si>
  <si>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</si>
  <si>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</si>
  <si>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</si>
  <si>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</si>
  <si>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</si>
  <si>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</si>
  <si>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</si>
  <si>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</si>
  <si>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</si>
  <si>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</si>
  <si>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</si>
  <si>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</si>
  <si>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</si>
  <si>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</si>
  <si>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</si>
  <si>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</si>
  <si>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</si>
  <si>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</si>
  <si>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</si>
  <si>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</si>
  <si>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</si>
  <si>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</si>
  <si>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</si>
  <si>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</si>
  <si>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</si>
  <si>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</si>
  <si>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</si>
  <si>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</si>
  <si>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</si>
  <si>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</si>
  <si>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</si>
  <si>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</si>
  <si>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</si>
  <si>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</si>
  <si>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</si>
  <si>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</si>
  <si>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</si>
  <si>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</si>
  <si>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</si>
  <si>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</si>
  <si>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</si>
  <si>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</si>
  <si>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</si>
  <si>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</si>
  <si>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</si>
  <si>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</si>
  <si>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</si>
  <si>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</si>
  <si>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</si>
  <si>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</si>
  <si>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</si>
  <si>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</si>
  <si>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</si>
  <si>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</si>
  <si>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</si>
  <si>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</si>
  <si>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</si>
  <si>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</si>
  <si>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</si>
  <si>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</si>
  <si>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</si>
  <si>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</si>
  <si>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</si>
  <si>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</si>
  <si>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</si>
  <si>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</si>
  <si>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</si>
  <si>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</si>
  <si>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</si>
  <si>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</si>
  <si>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</si>
  <si>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</si>
  <si>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</si>
  <si>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</si>
  <si>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</si>
  <si>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</si>
  <si>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</si>
  <si>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</si>
  <si>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</si>
  <si>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</si>
  <si>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</si>
  <si>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</si>
  <si>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</si>
  <si>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</si>
  <si>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</si>
  <si>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</si>
  <si>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</si>
  <si>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</si>
  <si>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</si>
  <si>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</si>
  <si>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</si>
  <si>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</si>
  <si>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</si>
  <si>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</si>
  <si>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</si>
  <si>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</si>
  <si>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</si>
  <si>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</si>
  <si>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</si>
  <si>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</si>
  <si>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</si>
  <si>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</si>
  <si>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</si>
  <si>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</si>
  <si>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</si>
  <si>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</si>
  <si>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</si>
  <si>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</si>
  <si>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</si>
  <si>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</si>
  <si>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</si>
  <si>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</si>
  <si>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</si>
  <si>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</si>
  <si>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</si>
  <si>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</si>
  <si>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</si>
  <si>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</si>
  <si>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</si>
  <si>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</si>
  <si>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</si>
  <si>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</si>
  <si>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</si>
  <si>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</si>
  <si>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</si>
  <si>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</si>
  <si>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</si>
  <si>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</si>
  <si>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</si>
  <si>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</si>
  <si>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</si>
  <si>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</si>
  <si>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</si>
  <si>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</si>
  <si>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</si>
  <si>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</si>
  <si>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</si>
  <si>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</si>
  <si>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</si>
  <si>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</si>
  <si>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</si>
  <si>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</si>
  <si>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</si>
  <si>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</si>
  <si>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</si>
  <si>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</si>
  <si>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</si>
  <si>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</si>
  <si>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</si>
  <si>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</si>
  <si>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</si>
  <si>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</si>
  <si>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</si>
  <si>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</si>
  <si>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</si>
  <si>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</si>
  <si>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</si>
  <si>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</si>
  <si>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</si>
  <si>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</si>
  <si>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</si>
  <si>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</si>
  <si>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</si>
  <si>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</si>
  <si>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</si>
  <si>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</si>
  <si>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</si>
  <si>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</si>
  <si>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</si>
  <si>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</si>
  <si>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</si>
  <si>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</si>
  <si>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</si>
  <si>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</si>
  <si>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</si>
  <si>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</si>
  <si>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</si>
  <si>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</si>
  <si>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</si>
  <si>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</si>
  <si>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北京有竹居网络技术有限公司2020</t>
    <phoneticPr fontId="11" type="noConversion"/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</si>
  <si>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</si>
  <si>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</si>
  <si>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</si>
  <si>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</si>
  <si>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</si>
  <si>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</si>
  <si>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</si>
  <si>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北京字节跳动网络技术有限公司-百度2020</t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</si>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</sst>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0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8">
    <xf numFmtId="0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0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0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0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0" fontId="2" fillId="0" borderId="1" xfId="0" applyFont="1" applyBorder="1" applyAlignment="1">
      <alignment horizontal="left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0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0" fontId="2" fillId="3" borderId="1" xfId="0" applyFont="1" applyFill="1" applyBorder="1" applyAlignment="1">
      <alignment horizontal="left"/>
    </xf>
    <xf numFmtId="0" fontId="2" fillId="3" borderId="1" xfId="0" applyFont="1" applyFill="1" applyBorder="1" applyAlignment="1">
      <alignment vertical="center"/>
    </xf>
    <xf numFmtId="0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0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0" fontId="20" fillId="0" borderId="0" xfId="0" applyFont="1" applyAlignment="1"/>
    <xf numFmtId="43" fontId="20" fillId="0" borderId="0" xfId="0" applyNumberFormat="1" applyFont="1" applyAlignment="1"/>
    <xf numFmtId="0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0" fontId="3" fillId="0" borderId="0" xfId="0" applyFont="1" applyAlignment="1">
      <alignment vertical="center"/>
    </xf>
    <xf numFmtId="0" fontId="3" fillId="0" borderId="0" xfId="0" applyFont="1" applyFill="1" applyAlignment="1">
      <alignment vertical="center"/>
    </xf>
    <xf numFmtId="0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0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0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0" fontId="0" fillId="0" borderId="0" xfId="0" applyFill="1">
      <alignment vertical="center"/>
    </xf>
    <xf numFmtId="0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0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0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0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0" fontId="23" fillId="0" borderId="0" xfId="0" applyFont="1">
      <alignment vertical="center"/>
    </xf>
    <xf numFmtId="0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0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0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0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&#22810;&#24425;&#36816;&#33829;\-\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AI7457"/>
  <sheetViews>
    <sheetView topLeftCell="R1" workbookViewId="0">
      <pane ySplit="1" topLeftCell="A2873" activePane="bottomLeft" state="frozen"/>
      <selection activeCell="B1" sqref="B1"/>
      <selection pane="bottomLeft" activeCell="AB1" sqref="AB1:AB104857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1.2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5.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bestFit="1" customWidth="1"/>
    <col min="25" max="25" width="12.625" bestFit="1" customWidth="1"/>
    <col min="26" max="26" width="12.625" style="130" customWidth="1"/>
    <col min="27" max="27" width="12" bestFit="1" customWidth="1"/>
    <col min="28" max="28" width="12.5" customWidth="1"/>
    <col min="30" max="32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4482</v>
      </c>
      <c r="Z1" s="129" t="s">
        <v>4479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4475</v>
      </c>
    </row>
    <row r="2" spans="1:35" ht="14.25" hidden="1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3333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hidden="1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hidden="1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hidden="1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hidden="1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hidden="1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hidden="1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hidden="1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hidden="1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3333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hidden="1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hidden="1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hidden="1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hidden="1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hidden="1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hidden="1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3333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hidden="1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3333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hidden="1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3333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hidden="1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3333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hidden="1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3333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hidden="1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3333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hidden="1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3333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hidden="1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3333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hidden="1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3333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hidden="1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3333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hidden="1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3333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hidden="1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3333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hidden="1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3333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hidden="1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3333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hidden="1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3333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hidden="1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3333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hidden="1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3333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hidden="1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hidden="1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hidden="1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3333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hidden="1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3333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hidden="1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3333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hidden="1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3333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hidden="1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3333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hidden="1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3333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hidden="1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3333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hidden="1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3333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hidden="1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3333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hidden="1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hidden="1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hidden="1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hidden="1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hidden="1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hidden="1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3333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hidden="1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3333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hidden="1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3333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hidden="1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hidden="1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3333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hidden="1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3333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hidden="1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3333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hidden="1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3333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hidden="1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3333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hidden="1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3333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hidden="1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3333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hidden="1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3333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hidden="1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3333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hidden="1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3333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hidden="1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3333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hidden="1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3333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hidden="1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3333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hidden="1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hidden="1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hidden="1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hidden="1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hidden="1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hidden="1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hidden="1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hidden="1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hidden="1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3333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hidden="1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3333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hidden="1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3333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hidden="1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hidden="1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3333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hidden="1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3333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hidden="1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hidden="1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hidden="1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hidden="1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3333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hidden="1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3333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hidden="1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3333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hidden="1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3333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hidden="1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3333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hidden="1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3333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hidden="1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3333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hidden="1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3333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hidden="1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hidden="1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hidden="1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hidden="1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3333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hidden="1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3333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hidden="1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3333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hidden="1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3333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hidden="1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hidden="1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hidden="1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hidden="1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hidden="1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hidden="1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3318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hidden="1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3318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hidden="1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3318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hidden="1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3318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hidden="1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hidden="1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hidden="1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hidden="1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3333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hidden="1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3333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hidden="1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hidden="1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hidden="1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3333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hidden="1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3333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hidden="1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3333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hidden="1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hidden="1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3333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hidden="1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hidden="1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hidden="1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hidden="1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hidden="1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hidden="1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3333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hidden="1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3333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hidden="1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hidden="1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hidden="1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hidden="1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hidden="1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hidden="1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hidden="1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hidden="1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hidden="1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3333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hidden="1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3333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hidden="1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hidden="1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hidden="1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hidden="1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hidden="1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3321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hidden="1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3333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hidden="1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hidden="1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hidden="1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3333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hidden="1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3333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hidden="1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hidden="1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hidden="1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hidden="1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3333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hidden="1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3333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hidden="1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3333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hidden="1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3333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hidden="1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3333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hidden="1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3333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hidden="1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3333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hidden="1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3333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hidden="1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3333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hidden="1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3333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hidden="1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3333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hidden="1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hidden="1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3333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hidden="1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hidden="1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3333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hidden="1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hidden="1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hidden="1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hidden="1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3333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hidden="1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3333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hidden="1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hidden="1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hidden="1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hidden="1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3333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hidden="1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hidden="1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hidden="1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hidden="1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3333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hidden="1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hidden="1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hidden="1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hidden="1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hidden="1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3333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hidden="1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3333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hidden="1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3646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hidden="1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hidden="1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hidden="1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3333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hidden="1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3333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hidden="1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hidden="1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hidden="1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3333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hidden="1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3333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hidden="1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3333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hidden="1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3333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hidden="1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3333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hidden="1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3333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hidden="1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3333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hidden="1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hidden="1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hidden="1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hidden="1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hidden="1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hidden="1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hidden="1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3646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hidden="1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3333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hidden="1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3333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hidden="1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3333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hidden="1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hidden="1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hidden="1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hidden="1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hidden="1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hidden="1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hidden="1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hidden="1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hidden="1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3654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hidden="1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hidden="1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hidden="1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3333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hidden="1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3333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hidden="1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3333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hidden="1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3333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hidden="1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hidden="1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hidden="1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hidden="1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hidden="1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hidden="1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hidden="1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3333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hidden="1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hidden="1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hidden="1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hidden="1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hidden="1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hidden="1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hidden="1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hidden="1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3333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hidden="1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hidden="1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hidden="1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3333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hidden="1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3333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hidden="1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hidden="1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hidden="1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hidden="1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hidden="1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hidden="1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hidden="1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hidden="1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hidden="1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3333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hidden="1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3333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hidden="1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3333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hidden="1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3333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hidden="1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3333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hidden="1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hidden="1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3333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hidden="1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hidden="1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hidden="1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3333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hidden="1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3333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hidden="1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3333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hidden="1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hidden="1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hidden="1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hidden="1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hidden="1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3333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hidden="1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hidden="1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hidden="1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hidden="1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hidden="1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hidden="1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hidden="1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hidden="1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hidden="1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hidden="1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hidden="1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3333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hidden="1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hidden="1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hidden="1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hidden="1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hidden="1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3333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hidden="1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3333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hidden="1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3333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hidden="1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3333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hidden="1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3333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hidden="1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3333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hidden="1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3333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hidden="1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3333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hidden="1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3333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hidden="1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3333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hidden="1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3333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hidden="1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3333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hidden="1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3333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hidden="1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hidden="1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hidden="1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hidden="1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hidden="1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hidden="1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hidden="1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hidden="1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hidden="1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hidden="1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hidden="1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hidden="1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hidden="1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hidden="1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hidden="1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hidden="1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hidden="1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hidden="1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hidden="1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3333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hidden="1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3333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hidden="1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3333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hidden="1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3333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hidden="1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3333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hidden="1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3333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hidden="1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hidden="1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hidden="1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hidden="1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hidden="1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hidden="1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hidden="1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hidden="1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3333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hidden="1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3333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hidden="1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hidden="1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hidden="1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hidden="1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3333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hidden="1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3333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hidden="1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hidden="1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hidden="1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hidden="1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hidden="1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hidden="1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hidden="1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hidden="1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hidden="1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hidden="1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hidden="1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hidden="1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3333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hidden="1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hidden="1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3333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hidden="1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hidden="1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hidden="1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hidden="1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hidden="1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hidden="1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hidden="1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hidden="1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hidden="1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hidden="1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3333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hidden="1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3333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hidden="1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3333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hidden="1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3333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hidden="1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hidden="1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3333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hidden="1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3333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hidden="1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3333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hidden="1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3333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hidden="1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3333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hidden="1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hidden="1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hidden="1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3333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hidden="1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3333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hidden="1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3333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hidden="1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3333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hidden="1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3333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hidden="1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3333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hidden="1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hidden="1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hidden="1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3333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hidden="1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hidden="1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hidden="1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hidden="1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3333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hidden="1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hidden="1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3333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hidden="1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3333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hidden="1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3333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hidden="1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3333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hidden="1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hidden="1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hidden="1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hidden="1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hidden="1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hidden="1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80</v>
      </c>
      <c r="P390" s="10">
        <v>0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15257.05</v>
      </c>
      <c r="X390" s="14"/>
      <c r="Y390" s="14">
        <f t="shared" si="48"/>
        <v>15257.05</v>
      </c>
      <c r="Z390" s="16">
        <f t="shared" si="47"/>
        <v>15257.05</v>
      </c>
      <c r="AA390" s="14">
        <f t="shared" si="49"/>
        <v>0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hidden="1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hidden="1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3333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hidden="1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3333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hidden="1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3333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hidden="1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3333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hidden="1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hidden="1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3333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hidden="1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3333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hidden="1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3333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hidden="1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hidden="1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hidden="1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hidden="1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hidden="1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hidden="1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hidden="1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hidden="1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hidden="1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hidden="1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hidden="1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hidden="1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hidden="1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hidden="1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hidden="1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hidden="1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hidden="1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hidden="1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hidden="1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3333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hidden="1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3333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hidden="1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hidden="1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hidden="1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hidden="1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3333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hidden="1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3333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hidden="1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3333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hidden="1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3333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hidden="1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3333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hidden="1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hidden="1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3333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hidden="1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3333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hidden="1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hidden="1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3333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hidden="1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hidden="1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hidden="1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hidden="1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hidden="1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hidden="1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hidden="1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hidden="1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hidden="1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hidden="1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hidden="1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hidden="1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hidden="1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3333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hidden="1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3333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hidden="1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3333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hidden="1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3333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hidden="1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hidden="1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hidden="1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hidden="1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3333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hidden="1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3333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hidden="1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3333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hidden="1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3333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hidden="1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hidden="1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3333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hidden="1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3333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hidden="1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3333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hidden="1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hidden="1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hidden="1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hidden="1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hidden="1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3333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hidden="1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hidden="1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3333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hidden="1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3333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hidden="1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hidden="1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hidden="1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3333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hidden="1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3333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hidden="1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3333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hidden="1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3333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hidden="1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3333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hidden="1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3333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hidden="1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hidden="1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hidden="1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3333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hidden="1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3333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hidden="1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hidden="1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hidden="1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3333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hidden="1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3333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hidden="1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3333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hidden="1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hidden="1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hidden="1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hidden="1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3333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hidden="1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hidden="1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hidden="1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hidden="1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hidden="1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3333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hidden="1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hidden="1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hidden="1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3333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hidden="1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3333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hidden="1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3333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hidden="1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3333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hidden="1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3333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hidden="1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3333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hidden="1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3333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hidden="1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3333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hidden="1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3333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hidden="1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3333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hidden="1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3333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hidden="1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3333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hidden="1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3333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hidden="1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3333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hidden="1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3333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hidden="1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3333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hidden="1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3333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hidden="1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3333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hidden="1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3333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hidden="1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3333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hidden="1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3333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hidden="1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3333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hidden="1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3333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hidden="1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3333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hidden="1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3333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hidden="1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3333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hidden="1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3333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hidden="1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3333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hidden="1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3333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hidden="1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3333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hidden="1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3333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hidden="1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3333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hidden="1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3333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hidden="1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3333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hidden="1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3333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hidden="1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3333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hidden="1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3333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hidden="1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3333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hidden="1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3333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hidden="1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3333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hidden="1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3333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hidden="1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3333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hidden="1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3333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hidden="1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3333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hidden="1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3333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hidden="1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3333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hidden="1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3333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hidden="1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3333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hidden="1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3333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hidden="1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3333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hidden="1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3333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hidden="1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3333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hidden="1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3333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hidden="1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3333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hidden="1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3333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hidden="1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hidden="1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3333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hidden="1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3333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hidden="1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hidden="1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hidden="1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hidden="1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3333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hidden="1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3333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hidden="1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3333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hidden="1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3333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hidden="1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3333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hidden="1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3333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hidden="1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hidden="1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hidden="1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3333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hidden="1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3333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hidden="1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3333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hidden="1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3333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hidden="1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3333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hidden="1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hidden="1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3333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hidden="1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3333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hidden="1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hidden="1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hidden="1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hidden="1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hidden="1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hidden="1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hidden="1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hidden="1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3333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hidden="1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hidden="1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hidden="1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3333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hidden="1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3333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hidden="1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3333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hidden="1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3333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hidden="1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hidden="1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hidden="1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hidden="1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hidden="1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hidden="1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hidden="1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hidden="1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3333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hidden="1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3333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hidden="1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hidden="1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hidden="1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hidden="1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hidden="1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hidden="1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3333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hidden="1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hidden="1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3333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hidden="1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3333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hidden="1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3333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hidden="1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3333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hidden="1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3333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hidden="1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3333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hidden="1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3333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hidden="1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3333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hidden="1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hidden="1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hidden="1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3333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hidden="1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3333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hidden="1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3333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hidden="1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3333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hidden="1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3333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hidden="1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hidden="1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hidden="1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hidden="1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hidden="1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hidden="1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hidden="1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hidden="1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hidden="1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hidden="1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3333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hidden="1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3333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hidden="1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hidden="1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hidden="1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hidden="1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hidden="1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hidden="1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hidden="1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hidden="1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3333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hidden="1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3333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hidden="1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hidden="1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hidden="1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hidden="1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hidden="1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hidden="1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hidden="1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3333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hidden="1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hidden="1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3333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hidden="1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hidden="1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hidden="1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hidden="1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hidden="1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hidden="1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hidden="1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3333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hidden="1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3333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hidden="1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3333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hidden="1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3333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hidden="1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hidden="1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3333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hidden="1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hidden="1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3333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hidden="1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hidden="1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hidden="1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3333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hidden="1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hidden="1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hidden="1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hidden="1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hidden="1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3333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hidden="1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3333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hidden="1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3333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hidden="1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hidden="1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hidden="1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hidden="1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hidden="1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hidden="1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hidden="1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hidden="1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hidden="1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hidden="1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hidden="1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3333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hidden="1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3333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hidden="1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3333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hidden="1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3333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hidden="1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hidden="1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hidden="1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hidden="1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3333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hidden="1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hidden="1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hidden="1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hidden="1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3333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hidden="1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3333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hidden="1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hidden="1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hidden="1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3333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hidden="1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3333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hidden="1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hidden="1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hidden="1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hidden="1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hidden="1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hidden="1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3333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hidden="1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hidden="1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hidden="1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hidden="1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hidden="1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hidden="1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hidden="1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hidden="1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hidden="1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3333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hidden="1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3333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hidden="1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hidden="1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3333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hidden="1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3333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hidden="1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3333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hidden="1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hidden="1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3333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hidden="1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3333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hidden="1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3333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hidden="1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3333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hidden="1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3333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hidden="1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hidden="1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hidden="1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hidden="1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hidden="1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hidden="1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3333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hidden="1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3333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hidden="1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3333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hidden="1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3333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hidden="1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3333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hidden="1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hidden="1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hidden="1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hidden="1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hidden="1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hidden="1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hidden="1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hidden="1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hidden="1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hidden="1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hidden="1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hidden="1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hidden="1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3333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hidden="1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hidden="1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hidden="1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hidden="1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3333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hidden="1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hidden="1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hidden="1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hidden="1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hidden="1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hidden="1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hidden="1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hidden="1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hidden="1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3333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hidden="1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hidden="1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hidden="1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hidden="1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hidden="1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hidden="1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3333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hidden="1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hidden="1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hidden="1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hidden="1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hidden="1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hidden="1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hidden="1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3333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hidden="1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hidden="1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3333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hidden="1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hidden="1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3333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hidden="1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hidden="1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hidden="1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hidden="1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hidden="1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3333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hidden="1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3333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hidden="1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hidden="1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hidden="1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hidden="1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hidden="1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3333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hidden="1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3333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hidden="1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3333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hidden="1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hidden="1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hidden="1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hidden="1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hidden="1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hidden="1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hidden="1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</v>
      </c>
      <c r="Q796" s="15" t="s">
        <v>63</v>
      </c>
      <c r="R796" s="12"/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hidden="1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hidden="1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hidden="1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hidden="1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hidden="1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hidden="1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hidden="1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80</v>
      </c>
      <c r="P803" s="10">
        <v>0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1868252.18</v>
      </c>
      <c r="Z803" s="16">
        <f t="shared" si="93"/>
        <v>1868252.18</v>
      </c>
      <c r="AA803" s="14">
        <f t="shared" si="95"/>
        <v>0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hidden="1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hidden="1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hidden="1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hidden="1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hidden="1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hidden="1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hidden="1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hidden="1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hidden="1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hidden="1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hidden="1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hidden="1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hidden="1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hidden="1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hidden="1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hidden="1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hidden="1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0.05</v>
      </c>
      <c r="Q820" s="11" t="s">
        <v>63</v>
      </c>
      <c r="R820" s="12"/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hidden="1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hidden="1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1158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v>293933.88</v>
      </c>
      <c r="T822" s="13">
        <v>-127543.15</v>
      </c>
      <c r="U822" s="14">
        <v>55735.54</v>
      </c>
      <c r="V822" s="14">
        <f t="shared" si="97"/>
        <v>110655.19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hidden="1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hidden="1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3333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hidden="1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hidden="1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hidden="1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hidden="1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hidden="1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hidden="1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hidden="1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3322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hidden="1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hidden="1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hidden="1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hidden="1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hidden="1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hidden="1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hidden="1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hidden="1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hidden="1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hidden="1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hidden="1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hidden="1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hidden="1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3333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hidden="1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hidden="1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hidden="1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hidden="1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hidden="1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hidden="1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3333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hidden="1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3333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hidden="1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3333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hidden="1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hidden="1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hidden="1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hidden="1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3333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hidden="1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hidden="1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3333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hidden="1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3333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hidden="1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hidden="1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hidden="1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hidden="1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hidden="1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3333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hidden="1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3333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hidden="1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hidden="1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hidden="1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hidden="1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3333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hidden="1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hidden="1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hidden="1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hidden="1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hidden="1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3333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hidden="1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hidden="1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hidden="1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hidden="1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hidden="1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3333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hidden="1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hidden="1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hidden="1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hidden="1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3333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hidden="1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3333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hidden="1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hidden="1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hidden="1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hidden="1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3333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hidden="1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3333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hidden="1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3333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hidden="1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3333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hidden="1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3333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hidden="1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3333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hidden="1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hidden="1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3333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hidden="1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3333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hidden="1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hidden="1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hidden="1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3333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hidden="1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3333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hidden="1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hidden="1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hidden="1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hidden="1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hidden="1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hidden="1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hidden="1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hidden="1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3333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hidden="1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hidden="1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3333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hidden="1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3333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hidden="1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3333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hidden="1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3333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hidden="1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3333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hidden="1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3333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hidden="1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3333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hidden="1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3333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hidden="1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3333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hidden="1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3333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hidden="1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3333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hidden="1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3333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hidden="1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3333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hidden="1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3333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hidden="1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3333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hidden="1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3333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hidden="1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3333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hidden="1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3333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hidden="1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3333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hidden="1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3333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hidden="1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3333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hidden="1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3333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hidden="1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3333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hidden="1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3333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hidden="1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3333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hidden="1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3333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hidden="1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3333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hidden="1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3333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hidden="1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3333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hidden="1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3333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hidden="1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3333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hidden="1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3333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hidden="1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3333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hidden="1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3333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hidden="1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3333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hidden="1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3333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hidden="1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hidden="1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hidden="1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hidden="1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hidden="1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hidden="1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hidden="1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hidden="1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hidden="1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hidden="1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hidden="1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hidden="1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3322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hidden="1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hidden="1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hidden="1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hidden="1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hidden="1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hidden="1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hidden="1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hidden="1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hidden="1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hidden="1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hidden="1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3333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hidden="1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hidden="1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hidden="1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hidden="1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hidden="1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hidden="1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3333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hidden="1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4477</v>
      </c>
      <c r="G975" s="8" t="s">
        <v>4476</v>
      </c>
      <c r="H975" s="118" t="s">
        <v>36</v>
      </c>
      <c r="I975" s="8" t="s">
        <v>37</v>
      </c>
      <c r="J975" s="74" t="s">
        <v>3333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hidden="1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3333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hidden="1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3333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hidden="1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3333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hidden="1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hidden="1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3333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hidden="1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hidden="1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hidden="1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3333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hidden="1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3333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hidden="1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3318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hidden="1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3333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hidden="1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hidden="1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hidden="1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3333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hidden="1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hidden="1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hidden="1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hidden="1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3333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hidden="1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hidden="1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hidden="1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hidden="1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hidden="1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3333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hidden="1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hidden="1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3333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hidden="1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3333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hidden="1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hidden="1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3333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hidden="1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3333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hidden="1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3333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hidden="1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hidden="1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3333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hidden="1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hidden="1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hidden="1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3333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hidden="1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3333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hidden="1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3333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hidden="1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3333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hidden="1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hidden="1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hidden="1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hidden="1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3333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hidden="1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3333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hidden="1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3333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hidden="1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hidden="1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3333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hidden="1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3333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hidden="1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3333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hidden="1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3333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hidden="1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hidden="1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3333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hidden="1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hidden="1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3333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hidden="1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3333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hidden="1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3631</v>
      </c>
      <c r="H1030" s="118" t="s">
        <v>36</v>
      </c>
      <c r="I1030" s="8" t="s">
        <v>37</v>
      </c>
      <c r="J1030" s="74" t="s">
        <v>3333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hidden="1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3333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hidden="1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hidden="1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hidden="1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hidden="1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hidden="1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hidden="1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hidden="1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hidden="1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hidden="1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hidden="1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hidden="1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hidden="1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hidden="1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hidden="1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hidden="1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hidden="1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hidden="1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hidden="1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hidden="1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hidden="1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3333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hidden="1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3333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hidden="1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hidden="1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hidden="1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hidden="1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3333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hidden="1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hidden="1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hidden="1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hidden="1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3333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hidden="1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hidden="1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hidden="1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hidden="1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hidden="1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hidden="1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hidden="1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hidden="1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hidden="1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hidden="1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hidden="1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hidden="1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hidden="1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hidden="1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3333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hidden="1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3333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hidden="1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3333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hidden="1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3333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hidden="1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hidden="1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hidden="1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hidden="1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3333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hidden="1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3333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hidden="1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3333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hidden="1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hidden="1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hidden="1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3333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hidden="1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3333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hidden="1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3333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hidden="1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hidden="1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hidden="1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hidden="1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3333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hidden="1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3333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hidden="1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3333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hidden="1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hidden="1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hidden="1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hidden="1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hidden="1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hidden="1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hidden="1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hidden="1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hidden="1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4499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U1103-W1103+W1103*2%</f>
        <v>5174.6419999999998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hidden="1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4499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U1104-W1104+W1104*2%</f>
        <v>97019.208599999998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hidden="1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hidden="1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hidden="1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hidden="1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hidden="1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hidden="1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hidden="1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hidden="1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4499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ref="AA1112:AA1113" si="137">U1112-W1112+W1112*2%</f>
        <v>9300.5116981132105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hidden="1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4499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7"/>
        <v>4196.3347999999996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hidden="1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hidden="1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hidden="1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8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hidden="1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8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hidden="1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8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hidden="1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8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hidden="1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3314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8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hidden="1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8"/>
        <v>796681.25</v>
      </c>
      <c r="X1121" s="14"/>
      <c r="Y1121" s="14">
        <f t="shared" si="134"/>
        <v>796681.25</v>
      </c>
      <c r="Z1121" s="16">
        <f t="shared" ref="Z1121:Z1184" si="139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hidden="1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8"/>
        <v>2029.04</v>
      </c>
      <c r="X1122" s="14"/>
      <c r="Y1122" s="14">
        <f t="shared" si="134"/>
        <v>0</v>
      </c>
      <c r="Z1122" s="16">
        <f t="shared" si="139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hidden="1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8"/>
        <v>3122.97</v>
      </c>
      <c r="X1123" s="14"/>
      <c r="Y1123" s="14">
        <f t="shared" si="134"/>
        <v>0</v>
      </c>
      <c r="Z1123" s="16">
        <f t="shared" si="139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hidden="1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1543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8"/>
        <v>625</v>
      </c>
      <c r="X1124" s="14"/>
      <c r="Y1124" s="14">
        <f t="shared" si="134"/>
        <v>0</v>
      </c>
      <c r="Z1124" s="16">
        <f t="shared" si="139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hidden="1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1543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8"/>
        <v>456</v>
      </c>
      <c r="X1125" s="14"/>
      <c r="Y1125" s="14">
        <f t="shared" si="134"/>
        <v>0</v>
      </c>
      <c r="Z1125" s="16">
        <f t="shared" si="139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hidden="1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40">S1126+T1126-U1126</f>
        <v>20282.36</v>
      </c>
      <c r="W1126" s="14">
        <f t="shared" si="138"/>
        <v>11717.64</v>
      </c>
      <c r="X1126" s="14"/>
      <c r="Y1126" s="14">
        <f t="shared" si="134"/>
        <v>0</v>
      </c>
      <c r="Z1126" s="16">
        <f t="shared" si="139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hidden="1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40"/>
        <v>-294</v>
      </c>
      <c r="W1127" s="14">
        <f t="shared" si="138"/>
        <v>294</v>
      </c>
      <c r="X1127" s="14"/>
      <c r="Y1127" s="14">
        <f t="shared" si="134"/>
        <v>0</v>
      </c>
      <c r="Z1127" s="16">
        <f t="shared" si="139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hidden="1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3">
        <v>235841.8</v>
      </c>
      <c r="U1128" s="14">
        <v>92743.5</v>
      </c>
      <c r="V1128" s="14">
        <f t="shared" si="140"/>
        <v>143098.29999999999</v>
      </c>
      <c r="W1128" s="14">
        <f t="shared" si="138"/>
        <v>92743.5</v>
      </c>
      <c r="X1128" s="14"/>
      <c r="Y1128" s="14">
        <f t="shared" si="134"/>
        <v>0</v>
      </c>
      <c r="Z1128" s="16">
        <f t="shared" si="139"/>
        <v>92743.5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hidden="1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40"/>
        <v>-110984.15</v>
      </c>
      <c r="W1129" s="14">
        <f t="shared" si="138"/>
        <v>110984.15</v>
      </c>
      <c r="X1129" s="14"/>
      <c r="Y1129" s="14">
        <f t="shared" si="134"/>
        <v>0</v>
      </c>
      <c r="Z1129" s="16">
        <f t="shared" si="139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hidden="1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40"/>
        <v>506962.74</v>
      </c>
      <c r="W1130" s="14">
        <f t="shared" si="138"/>
        <v>711843.97</v>
      </c>
      <c r="X1130" s="14"/>
      <c r="Y1130" s="14">
        <f t="shared" si="134"/>
        <v>0</v>
      </c>
      <c r="Z1130" s="16">
        <f t="shared" si="139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hidden="1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40"/>
        <v>1286971.6299999999</v>
      </c>
      <c r="W1131" s="14">
        <f t="shared" si="138"/>
        <v>1715312.87</v>
      </c>
      <c r="X1131" s="14"/>
      <c r="Y1131" s="14">
        <f t="shared" si="134"/>
        <v>0</v>
      </c>
      <c r="Z1131" s="16">
        <f t="shared" si="139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hidden="1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40"/>
        <v>2380.5200000023501</v>
      </c>
      <c r="W1132" s="14">
        <f t="shared" si="138"/>
        <v>0</v>
      </c>
      <c r="X1132" s="14"/>
      <c r="Y1132" s="14">
        <f t="shared" si="134"/>
        <v>0</v>
      </c>
      <c r="Z1132" s="16">
        <f t="shared" si="139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hidden="1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40"/>
        <v>39874.980000000003</v>
      </c>
      <c r="W1133" s="14">
        <f t="shared" si="138"/>
        <v>0</v>
      </c>
      <c r="X1133" s="14"/>
      <c r="Y1133" s="14">
        <f t="shared" si="134"/>
        <v>0</v>
      </c>
      <c r="Z1133" s="16">
        <f t="shared" si="139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hidden="1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40"/>
        <v>1433700</v>
      </c>
      <c r="W1134" s="14">
        <f t="shared" si="138"/>
        <v>998626.43689320388</v>
      </c>
      <c r="X1134" s="14"/>
      <c r="Y1134" s="14">
        <f t="shared" si="134"/>
        <v>551478.38689320395</v>
      </c>
      <c r="Z1134" s="16">
        <f t="shared" si="139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hidden="1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40"/>
        <v>1.0941221262328327E-9</v>
      </c>
      <c r="W1135" s="14">
        <f t="shared" si="138"/>
        <v>4315.8490566037735</v>
      </c>
      <c r="X1135" s="14"/>
      <c r="Y1135" s="14">
        <f t="shared" si="134"/>
        <v>0</v>
      </c>
      <c r="Z1135" s="16">
        <f t="shared" si="139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hidden="1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40"/>
        <v>499000000</v>
      </c>
      <c r="W1136" s="14">
        <f t="shared" si="138"/>
        <v>0</v>
      </c>
      <c r="X1136" s="14"/>
      <c r="Y1136" s="14">
        <f t="shared" si="134"/>
        <v>0</v>
      </c>
      <c r="Z1136" s="16">
        <f t="shared" si="139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hidden="1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40"/>
        <v>892.54</v>
      </c>
      <c r="W1137" s="14">
        <f t="shared" si="138"/>
        <v>0</v>
      </c>
      <c r="X1137" s="14"/>
      <c r="Y1137" s="14">
        <f t="shared" si="134"/>
        <v>0</v>
      </c>
      <c r="Z1137" s="16">
        <f t="shared" si="139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hidden="1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40"/>
        <v>156.66</v>
      </c>
      <c r="W1138" s="14">
        <f t="shared" si="138"/>
        <v>0</v>
      </c>
      <c r="X1138" s="14"/>
      <c r="Y1138" s="14">
        <f t="shared" si="134"/>
        <v>0</v>
      </c>
      <c r="Z1138" s="16">
        <f t="shared" si="139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hidden="1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40"/>
        <v>79302.459999999992</v>
      </c>
      <c r="W1139" s="14">
        <f t="shared" si="138"/>
        <v>20697.54</v>
      </c>
      <c r="X1139" s="14"/>
      <c r="Y1139" s="14">
        <f t="shared" si="134"/>
        <v>0</v>
      </c>
      <c r="Z1139" s="16">
        <f t="shared" si="139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hidden="1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40"/>
        <v>-4432.3100000000004</v>
      </c>
      <c r="W1140" s="14">
        <f t="shared" si="138"/>
        <v>4432.3100000000004</v>
      </c>
      <c r="X1140" s="14"/>
      <c r="Y1140" s="14">
        <f t="shared" si="134"/>
        <v>0</v>
      </c>
      <c r="Z1140" s="16">
        <f t="shared" si="139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hidden="1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4499</v>
      </c>
      <c r="S1141" s="13">
        <v>991.67999999999302</v>
      </c>
      <c r="T1141" s="13"/>
      <c r="U1141" s="14">
        <v>0</v>
      </c>
      <c r="V1141" s="14">
        <f t="shared" si="140"/>
        <v>991.67999999999302</v>
      </c>
      <c r="W1141" s="14">
        <f t="shared" si="138"/>
        <v>0</v>
      </c>
      <c r="X1141" s="14"/>
      <c r="Y1141" s="14">
        <f t="shared" si="134"/>
        <v>0</v>
      </c>
      <c r="Z1141" s="16">
        <f t="shared" si="139"/>
        <v>0</v>
      </c>
      <c r="AA1141" s="14">
        <f t="shared" ref="AA1141:AA1143" si="141">U1141-W1141+W1141*2%</f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hidden="1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3657</v>
      </c>
      <c r="P1142" s="9">
        <v>0</v>
      </c>
      <c r="Q1142" s="11" t="s">
        <v>63</v>
      </c>
      <c r="R1142" s="108" t="s">
        <v>4499</v>
      </c>
      <c r="S1142" s="13">
        <v>653838.67000000004</v>
      </c>
      <c r="T1142" s="13"/>
      <c r="U1142" s="13">
        <v>653838.67000000004</v>
      </c>
      <c r="V1142" s="14">
        <f t="shared" si="140"/>
        <v>0</v>
      </c>
      <c r="W1142" s="14">
        <f t="shared" si="138"/>
        <v>653838.67000000004</v>
      </c>
      <c r="X1142" s="14"/>
      <c r="Y1142" s="14">
        <f t="shared" si="134"/>
        <v>0</v>
      </c>
      <c r="Z1142" s="16">
        <f t="shared" si="139"/>
        <v>653838.67000000004</v>
      </c>
      <c r="AA1142" s="14">
        <f t="shared" si="141"/>
        <v>13076.773400000002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hidden="1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4499</v>
      </c>
      <c r="S1143" s="13">
        <v>-31500</v>
      </c>
      <c r="T1143" s="13"/>
      <c r="U1143" s="14">
        <v>0</v>
      </c>
      <c r="V1143" s="14">
        <f t="shared" si="140"/>
        <v>-31500</v>
      </c>
      <c r="W1143" s="14">
        <f t="shared" si="138"/>
        <v>0</v>
      </c>
      <c r="X1143" s="14"/>
      <c r="Y1143" s="14">
        <f t="shared" si="134"/>
        <v>0</v>
      </c>
      <c r="Z1143" s="16">
        <f t="shared" si="139"/>
        <v>0</v>
      </c>
      <c r="AA1143" s="14">
        <f t="shared" si="141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hidden="1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40"/>
        <v>627040.83000000007</v>
      </c>
      <c r="W1144" s="14">
        <f t="shared" si="138"/>
        <v>1680415.42</v>
      </c>
      <c r="X1144" s="14"/>
      <c r="Y1144" s="14">
        <f t="shared" si="134"/>
        <v>0</v>
      </c>
      <c r="Z1144" s="16">
        <f t="shared" si="139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hidden="1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4499</v>
      </c>
      <c r="S1145" s="13">
        <v>606822.66</v>
      </c>
      <c r="T1145" s="13">
        <v>2517451.5499999998</v>
      </c>
      <c r="U1145" s="16">
        <v>1357867.67</v>
      </c>
      <c r="V1145" s="14">
        <f t="shared" si="140"/>
        <v>1766406.54</v>
      </c>
      <c r="W1145" s="14">
        <f t="shared" si="138"/>
        <v>1357867.67</v>
      </c>
      <c r="X1145" s="14"/>
      <c r="Y1145" s="14">
        <f t="shared" si="134"/>
        <v>0</v>
      </c>
      <c r="Z1145" s="16">
        <f t="shared" si="139"/>
        <v>1357867.67</v>
      </c>
      <c r="AA1145" s="14">
        <f t="shared" ref="AA1145:AA1146" si="142">U1145-W1145+W1145*2%</f>
        <v>27157.3534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hidden="1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4499</v>
      </c>
      <c r="S1146" s="16">
        <v>261745.44</v>
      </c>
      <c r="T1146" s="16"/>
      <c r="U1146" s="16">
        <v>261745.44</v>
      </c>
      <c r="V1146" s="14">
        <f t="shared" si="140"/>
        <v>0</v>
      </c>
      <c r="W1146" s="14">
        <f t="shared" si="138"/>
        <v>261745.44</v>
      </c>
      <c r="X1146" s="14"/>
      <c r="Y1146" s="14">
        <f t="shared" si="134"/>
        <v>0</v>
      </c>
      <c r="Z1146" s="16">
        <f t="shared" si="139"/>
        <v>261745.44</v>
      </c>
      <c r="AA1146" s="14">
        <f t="shared" si="142"/>
        <v>5234.9088000000002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hidden="1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40"/>
        <v>313575.31</v>
      </c>
      <c r="W1147" s="14">
        <f t="shared" si="138"/>
        <v>216424.69</v>
      </c>
      <c r="X1147" s="14"/>
      <c r="Y1147" s="14">
        <f t="shared" si="134"/>
        <v>190156.39</v>
      </c>
      <c r="Z1147" s="16">
        <f t="shared" si="139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hidden="1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4499</v>
      </c>
      <c r="S1148" s="16">
        <v>115265.47</v>
      </c>
      <c r="T1148" s="16"/>
      <c r="U1148" s="16">
        <v>115265.47</v>
      </c>
      <c r="V1148" s="14">
        <f t="shared" si="140"/>
        <v>0</v>
      </c>
      <c r="W1148" s="14">
        <f t="shared" si="138"/>
        <v>108741.00943396226</v>
      </c>
      <c r="X1148" s="14"/>
      <c r="Y1148" s="14">
        <f t="shared" si="134"/>
        <v>108741.00943396226</v>
      </c>
      <c r="Z1148" s="16">
        <f t="shared" si="139"/>
        <v>108741.00943396226</v>
      </c>
      <c r="AA1148" s="14">
        <f t="shared" ref="AA1148:AA1152" si="143">U1148-W1148+W1148*2%</f>
        <v>8699.2807547169868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hidden="1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4499</v>
      </c>
      <c r="S1149" s="16">
        <v>0</v>
      </c>
      <c r="T1149" s="16">
        <v>2160000</v>
      </c>
      <c r="U1149" s="16">
        <v>2094002.78</v>
      </c>
      <c r="V1149" s="14">
        <f t="shared" si="140"/>
        <v>65997.219999999972</v>
      </c>
      <c r="W1149" s="14">
        <f t="shared" si="138"/>
        <v>2094002.78</v>
      </c>
      <c r="X1149" s="14"/>
      <c r="Y1149" s="14">
        <f t="shared" si="134"/>
        <v>40718.310000000056</v>
      </c>
      <c r="Z1149" s="16">
        <f t="shared" si="139"/>
        <v>2094002.78</v>
      </c>
      <c r="AA1149" s="14">
        <f t="shared" si="143"/>
        <v>41880.0556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hidden="1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4499</v>
      </c>
      <c r="S1150" s="16">
        <v>0</v>
      </c>
      <c r="T1150" s="16">
        <v>2240160</v>
      </c>
      <c r="U1150" s="14">
        <v>579985.96</v>
      </c>
      <c r="V1150" s="14">
        <f t="shared" si="140"/>
        <v>1660174.04</v>
      </c>
      <c r="W1150" s="14">
        <f t="shared" si="138"/>
        <v>557678.80769230763</v>
      </c>
      <c r="X1150" s="14"/>
      <c r="Y1150" s="14">
        <f t="shared" si="134"/>
        <v>0</v>
      </c>
      <c r="Z1150" s="16">
        <f t="shared" si="139"/>
        <v>557678.80769230763</v>
      </c>
      <c r="AA1150" s="14">
        <f t="shared" si="143"/>
        <v>33460.728461538485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hidden="1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4499</v>
      </c>
      <c r="S1151" s="16">
        <v>556593.55000000005</v>
      </c>
      <c r="T1151" s="16"/>
      <c r="U1151" s="14">
        <v>556593.55000000005</v>
      </c>
      <c r="V1151" s="14">
        <f t="shared" si="140"/>
        <v>0</v>
      </c>
      <c r="W1151" s="14">
        <f t="shared" si="138"/>
        <v>515364.39814814815</v>
      </c>
      <c r="X1151" s="14"/>
      <c r="Y1151" s="14">
        <f t="shared" si="134"/>
        <v>515364.39814814815</v>
      </c>
      <c r="Z1151" s="16">
        <f t="shared" si="139"/>
        <v>515364.39814814815</v>
      </c>
      <c r="AA1151" s="14">
        <f t="shared" si="143"/>
        <v>51536.439814814861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hidden="1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4499</v>
      </c>
      <c r="S1152" s="16">
        <v>2894182.54</v>
      </c>
      <c r="T1152" s="16">
        <v>29350000</v>
      </c>
      <c r="U1152" s="14">
        <v>23015376.609999999</v>
      </c>
      <c r="V1152" s="14">
        <f t="shared" si="140"/>
        <v>9228805.9299999997</v>
      </c>
      <c r="W1152" s="14">
        <f t="shared" si="138"/>
        <v>23015376.609999999</v>
      </c>
      <c r="X1152" s="14"/>
      <c r="Y1152" s="14">
        <f t="shared" si="134"/>
        <v>0</v>
      </c>
      <c r="Z1152" s="16">
        <f t="shared" si="139"/>
        <v>23015376.609999999</v>
      </c>
      <c r="AA1152" s="14">
        <f t="shared" si="143"/>
        <v>460307.53220000002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hidden="1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40"/>
        <v>10000</v>
      </c>
      <c r="W1153" s="14">
        <f t="shared" si="138"/>
        <v>0</v>
      </c>
      <c r="X1153" s="14"/>
      <c r="Y1153" s="14">
        <f t="shared" si="134"/>
        <v>0</v>
      </c>
      <c r="Z1153" s="16">
        <f t="shared" si="139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hidden="1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40"/>
        <v>19861.619999999995</v>
      </c>
      <c r="W1154" s="14">
        <f t="shared" si="138"/>
        <v>195867.98113207545</v>
      </c>
      <c r="X1154" s="14"/>
      <c r="Y1154" s="14">
        <f t="shared" si="134"/>
        <v>195867.98113207545</v>
      </c>
      <c r="Z1154" s="16">
        <f t="shared" si="139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hidden="1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40"/>
        <v>80000</v>
      </c>
      <c r="W1155" s="14">
        <f t="shared" si="138"/>
        <v>0</v>
      </c>
      <c r="X1155" s="14"/>
      <c r="Y1155" s="14">
        <f t="shared" ref="Y1155:Y1218" si="144">IF(W1155-AB1155&lt;=0,0,IF(O1155="返现",MAX(W1155-AA1155-AB1155,0),MAX(W1155-AB1155,0)))</f>
        <v>0</v>
      </c>
      <c r="Z1155" s="16">
        <f t="shared" si="139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hidden="1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40"/>
        <v>0</v>
      </c>
      <c r="W1156" s="14">
        <f t="shared" si="138"/>
        <v>4851.84</v>
      </c>
      <c r="X1156" s="14"/>
      <c r="Y1156" s="14">
        <f t="shared" si="144"/>
        <v>0</v>
      </c>
      <c r="Z1156" s="16">
        <f t="shared" si="139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hidden="1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40"/>
        <v>110000</v>
      </c>
      <c r="W1157" s="14">
        <f t="shared" si="138"/>
        <v>0</v>
      </c>
      <c r="X1157" s="14"/>
      <c r="Y1157" s="14">
        <f t="shared" si="144"/>
        <v>0</v>
      </c>
      <c r="Z1157" s="16">
        <f t="shared" si="139"/>
        <v>0</v>
      </c>
      <c r="AA1157" s="14">
        <f t="shared" ref="AA1157:AA1220" si="145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hidden="1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40"/>
        <v>-92178.28</v>
      </c>
      <c r="W1158" s="14">
        <f t="shared" si="138"/>
        <v>92178.28</v>
      </c>
      <c r="X1158" s="14"/>
      <c r="Y1158" s="14">
        <f t="shared" si="144"/>
        <v>0</v>
      </c>
      <c r="Z1158" s="16">
        <f t="shared" si="139"/>
        <v>92178.28</v>
      </c>
      <c r="AA1158" s="14">
        <f t="shared" si="145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hidden="1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3315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40"/>
        <v>0</v>
      </c>
      <c r="W1159" s="14">
        <f t="shared" si="138"/>
        <v>594206.01</v>
      </c>
      <c r="X1159" s="14"/>
      <c r="Y1159" s="14">
        <f t="shared" si="144"/>
        <v>0</v>
      </c>
      <c r="Z1159" s="16">
        <f t="shared" si="139"/>
        <v>594206.01</v>
      </c>
      <c r="AA1159" s="14">
        <f t="shared" si="145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hidden="1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40"/>
        <v>4842048.93</v>
      </c>
      <c r="W1160" s="14">
        <f t="shared" si="138"/>
        <v>23357951.07</v>
      </c>
      <c r="X1160" s="14"/>
      <c r="Y1160" s="14">
        <f t="shared" si="144"/>
        <v>23357951.07</v>
      </c>
      <c r="Z1160" s="16">
        <f t="shared" si="139"/>
        <v>23357951.07</v>
      </c>
      <c r="AA1160" s="14">
        <f t="shared" si="145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hidden="1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4499</v>
      </c>
      <c r="S1161" s="16">
        <v>469051.54000000103</v>
      </c>
      <c r="T1161" s="16"/>
      <c r="U1161" s="16">
        <v>469051.54000000103</v>
      </c>
      <c r="V1161" s="14">
        <f t="shared" si="140"/>
        <v>0</v>
      </c>
      <c r="W1161" s="14">
        <f t="shared" si="138"/>
        <v>446715.75238095334</v>
      </c>
      <c r="X1161" s="14"/>
      <c r="Y1161" s="14">
        <f t="shared" si="144"/>
        <v>446715.75238095334</v>
      </c>
      <c r="Z1161" s="16">
        <f t="shared" si="139"/>
        <v>446715.75238095334</v>
      </c>
      <c r="AA1161" s="14">
        <f t="shared" ref="AA1161:AA1164" si="146">U1161-W1161+W1161*2%</f>
        <v>31270.102666666749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hidden="1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4499</v>
      </c>
      <c r="S1162" s="16">
        <v>0</v>
      </c>
      <c r="T1162" s="16">
        <v>23495000</v>
      </c>
      <c r="U1162" s="14">
        <v>17503337.899999999</v>
      </c>
      <c r="V1162" s="14">
        <f t="shared" si="140"/>
        <v>5991662.1000000015</v>
      </c>
      <c r="W1162" s="14">
        <f t="shared" si="138"/>
        <v>17503337.899999999</v>
      </c>
      <c r="X1162" s="14"/>
      <c r="Y1162" s="14">
        <f t="shared" si="144"/>
        <v>0</v>
      </c>
      <c r="Z1162" s="16">
        <f t="shared" si="139"/>
        <v>17503337.899999999</v>
      </c>
      <c r="AA1162" s="14">
        <f t="shared" si="146"/>
        <v>350066.75799999997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hidden="1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3320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4499</v>
      </c>
      <c r="S1163" s="16">
        <v>0</v>
      </c>
      <c r="T1163" s="16">
        <v>1132500</v>
      </c>
      <c r="U1163" s="14">
        <v>0</v>
      </c>
      <c r="V1163" s="14">
        <f t="shared" si="140"/>
        <v>1132500</v>
      </c>
      <c r="W1163" s="14">
        <f t="shared" si="138"/>
        <v>0</v>
      </c>
      <c r="X1163" s="14"/>
      <c r="Y1163" s="14">
        <f t="shared" si="144"/>
        <v>0</v>
      </c>
      <c r="Z1163" s="16">
        <f t="shared" si="139"/>
        <v>0</v>
      </c>
      <c r="AA1163" s="14">
        <f t="shared" si="146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hidden="1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4499</v>
      </c>
      <c r="S1164" s="16">
        <v>0</v>
      </c>
      <c r="T1164" s="16">
        <v>8508240</v>
      </c>
      <c r="U1164" s="14">
        <v>6601207.4900000002</v>
      </c>
      <c r="V1164" s="14">
        <f t="shared" si="140"/>
        <v>1907032.5099999998</v>
      </c>
      <c r="W1164" s="14">
        <f t="shared" si="138"/>
        <v>6347314.894230769</v>
      </c>
      <c r="X1164" s="14"/>
      <c r="Y1164" s="14">
        <f t="shared" si="144"/>
        <v>0</v>
      </c>
      <c r="Z1164" s="16">
        <f t="shared" si="139"/>
        <v>6347314.894230769</v>
      </c>
      <c r="AA1164" s="14">
        <f t="shared" si="146"/>
        <v>380838.89365384658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hidden="1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40"/>
        <v>0</v>
      </c>
      <c r="W1165" s="14">
        <f t="shared" si="138"/>
        <v>0</v>
      </c>
      <c r="X1165" s="14"/>
      <c r="Y1165" s="14">
        <f t="shared" si="144"/>
        <v>0</v>
      </c>
      <c r="Z1165" s="16">
        <f t="shared" si="139"/>
        <v>0</v>
      </c>
      <c r="AA1165" s="14">
        <f t="shared" si="145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hidden="1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40"/>
        <v>0</v>
      </c>
      <c r="W1166" s="14">
        <f t="shared" si="138"/>
        <v>192699.52995391705</v>
      </c>
      <c r="X1166" s="14"/>
      <c r="Y1166" s="14">
        <f t="shared" si="144"/>
        <v>192699.52995391705</v>
      </c>
      <c r="Z1166" s="16">
        <f t="shared" si="139"/>
        <v>192699.52995391705</v>
      </c>
      <c r="AA1166" s="14">
        <f t="shared" si="145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hidden="1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4499</v>
      </c>
      <c r="S1167" s="16">
        <v>230311.79</v>
      </c>
      <c r="T1167" s="16"/>
      <c r="U1167" s="16">
        <v>230311.79</v>
      </c>
      <c r="V1167" s="14">
        <f t="shared" si="140"/>
        <v>0</v>
      </c>
      <c r="W1167" s="14">
        <f t="shared" si="138"/>
        <v>219344.56190476191</v>
      </c>
      <c r="X1167" s="14"/>
      <c r="Y1167" s="14">
        <f t="shared" si="144"/>
        <v>0</v>
      </c>
      <c r="Z1167" s="16">
        <f t="shared" si="139"/>
        <v>219344.56190476191</v>
      </c>
      <c r="AA1167" s="14">
        <f t="shared" ref="AA1167:AA1172" si="147">U1167-W1167+W1167*2%</f>
        <v>15354.119333333336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hidden="1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4499</v>
      </c>
      <c r="S1168" s="16">
        <v>203104.5</v>
      </c>
      <c r="T1168" s="16"/>
      <c r="U1168" s="14">
        <v>203104.5</v>
      </c>
      <c r="V1168" s="14">
        <f t="shared" si="140"/>
        <v>0</v>
      </c>
      <c r="W1168" s="14">
        <f t="shared" si="138"/>
        <v>189817.28971962616</v>
      </c>
      <c r="X1168" s="14"/>
      <c r="Y1168" s="14">
        <f t="shared" si="144"/>
        <v>189817.28971962616</v>
      </c>
      <c r="Z1168" s="16">
        <f t="shared" si="139"/>
        <v>189817.28971962616</v>
      </c>
      <c r="AA1168" s="14">
        <f t="shared" si="147"/>
        <v>17083.556074766362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hidden="1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4499</v>
      </c>
      <c r="S1169" s="16">
        <v>0</v>
      </c>
      <c r="T1169" s="16">
        <v>470000</v>
      </c>
      <c r="U1169" s="14">
        <v>193739.74</v>
      </c>
      <c r="V1169" s="14">
        <f t="shared" si="140"/>
        <v>276260.26</v>
      </c>
      <c r="W1169" s="14">
        <f t="shared" si="138"/>
        <v>193739.74</v>
      </c>
      <c r="X1169" s="14"/>
      <c r="Y1169" s="14">
        <f t="shared" si="144"/>
        <v>0</v>
      </c>
      <c r="Z1169" s="16">
        <f t="shared" si="139"/>
        <v>193739.74</v>
      </c>
      <c r="AA1169" s="14">
        <f t="shared" si="147"/>
        <v>3874.7947999999997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hidden="1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4499</v>
      </c>
      <c r="S1170" s="16">
        <v>314236.76</v>
      </c>
      <c r="T1170" s="16"/>
      <c r="U1170" s="16">
        <v>314236.76</v>
      </c>
      <c r="V1170" s="14">
        <f t="shared" si="140"/>
        <v>0</v>
      </c>
      <c r="W1170" s="14">
        <f t="shared" si="138"/>
        <v>296449.77358490566</v>
      </c>
      <c r="X1170" s="14"/>
      <c r="Y1170" s="14">
        <f t="shared" si="144"/>
        <v>296449.77358490566</v>
      </c>
      <c r="Z1170" s="16">
        <f t="shared" si="139"/>
        <v>296449.77358490566</v>
      </c>
      <c r="AA1170" s="14">
        <f t="shared" si="147"/>
        <v>23715.981886792462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hidden="1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4499</v>
      </c>
      <c r="S1171" s="16">
        <v>0</v>
      </c>
      <c r="T1171" s="16">
        <v>777112.74</v>
      </c>
      <c r="U1171" s="14">
        <v>454478.71</v>
      </c>
      <c r="V1171" s="14">
        <f t="shared" si="140"/>
        <v>322634.02999999997</v>
      </c>
      <c r="W1171" s="14">
        <f t="shared" si="138"/>
        <v>454478.71</v>
      </c>
      <c r="X1171" s="14"/>
      <c r="Y1171" s="14">
        <f t="shared" si="144"/>
        <v>0</v>
      </c>
      <c r="Z1171" s="16">
        <f t="shared" si="139"/>
        <v>454478.71</v>
      </c>
      <c r="AA1171" s="14">
        <f t="shared" si="147"/>
        <v>9089.5742000000009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hidden="1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4499</v>
      </c>
      <c r="S1172" s="16">
        <v>49431.82</v>
      </c>
      <c r="T1172" s="16">
        <v>20000</v>
      </c>
      <c r="U1172" s="14">
        <v>32064.52</v>
      </c>
      <c r="V1172" s="14">
        <f t="shared" si="140"/>
        <v>37367.300000000003</v>
      </c>
      <c r="W1172" s="14">
        <f t="shared" si="138"/>
        <v>32064.52</v>
      </c>
      <c r="X1172" s="14"/>
      <c r="Y1172" s="14">
        <f t="shared" si="144"/>
        <v>0</v>
      </c>
      <c r="Z1172" s="16">
        <f t="shared" si="139"/>
        <v>32064.52</v>
      </c>
      <c r="AA1172" s="14">
        <f t="shared" si="147"/>
        <v>641.29039999999998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hidden="1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40"/>
        <v>-19922.03</v>
      </c>
      <c r="W1173" s="14">
        <f t="shared" si="138"/>
        <v>19922.03</v>
      </c>
      <c r="X1173" s="14"/>
      <c r="Y1173" s="14">
        <f t="shared" si="144"/>
        <v>0</v>
      </c>
      <c r="Z1173" s="16">
        <f t="shared" si="139"/>
        <v>19922.03</v>
      </c>
      <c r="AA1173" s="14">
        <f t="shared" si="145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hidden="1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8"/>
        <v>2960.2</v>
      </c>
      <c r="X1174" s="14"/>
      <c r="Y1174" s="14">
        <f t="shared" si="144"/>
        <v>0</v>
      </c>
      <c r="Z1174" s="16">
        <f t="shared" si="139"/>
        <v>2960.2</v>
      </c>
      <c r="AA1174" s="14">
        <f t="shared" si="145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hidden="1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8">S1175+T1175-U1175</f>
        <v>30466.37</v>
      </c>
      <c r="W1175" s="14">
        <f t="shared" si="138"/>
        <v>19533.63</v>
      </c>
      <c r="X1175" s="14"/>
      <c r="Y1175" s="14">
        <f t="shared" si="144"/>
        <v>0</v>
      </c>
      <c r="Z1175" s="16">
        <f t="shared" si="139"/>
        <v>19533.63</v>
      </c>
      <c r="AA1175" s="14">
        <f t="shared" si="145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hidden="1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8"/>
        <v>117</v>
      </c>
      <c r="X1176" s="14"/>
      <c r="Y1176" s="14">
        <f t="shared" si="144"/>
        <v>0</v>
      </c>
      <c r="Z1176" s="16">
        <f t="shared" si="139"/>
        <v>117</v>
      </c>
      <c r="AA1176" s="14">
        <f t="shared" si="145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hidden="1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8"/>
        <v>10266.199999999997</v>
      </c>
      <c r="W1177" s="14">
        <f t="shared" si="138"/>
        <v>39733.800000000003</v>
      </c>
      <c r="X1177" s="14"/>
      <c r="Y1177" s="14">
        <f t="shared" si="144"/>
        <v>0</v>
      </c>
      <c r="Z1177" s="16">
        <f t="shared" si="139"/>
        <v>39733.800000000003</v>
      </c>
      <c r="AA1177" s="14">
        <f t="shared" si="145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hidden="1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4499</v>
      </c>
      <c r="S1178" s="16">
        <v>62723.09</v>
      </c>
      <c r="T1178" s="16"/>
      <c r="U1178" s="16">
        <v>62723.09</v>
      </c>
      <c r="V1178" s="14">
        <f t="shared" si="148"/>
        <v>0</v>
      </c>
      <c r="W1178" s="14">
        <f t="shared" si="138"/>
        <v>60896.203883495138</v>
      </c>
      <c r="X1178" s="14"/>
      <c r="Y1178" s="14">
        <f t="shared" si="144"/>
        <v>0</v>
      </c>
      <c r="Z1178" s="16">
        <f t="shared" si="139"/>
        <v>60896.203883495138</v>
      </c>
      <c r="AA1178" s="14">
        <f>U1178-W1178+W1178*2%</f>
        <v>3044.8101941747609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hidden="1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8"/>
        <v>465514.56000000006</v>
      </c>
      <c r="W1179" s="14">
        <f t="shared" si="138"/>
        <v>744485.44</v>
      </c>
      <c r="X1179" s="14"/>
      <c r="Y1179" s="14">
        <f t="shared" si="144"/>
        <v>744485.44</v>
      </c>
      <c r="Z1179" s="16">
        <f t="shared" si="139"/>
        <v>744485.44</v>
      </c>
      <c r="AA1179" s="14">
        <f t="shared" si="145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hidden="1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8"/>
        <v>0</v>
      </c>
      <c r="W1180" s="14">
        <f t="shared" ref="W1180:W1243" si="149">IF(O1180="返货",U1180/(1+P1180),IF(O1180="返现",U1180,IF(O1180="折扣",U1180*P1180,IF(O1180="无",U1180))))</f>
        <v>1911457.9631336406</v>
      </c>
      <c r="X1180" s="14"/>
      <c r="Y1180" s="14">
        <f t="shared" si="144"/>
        <v>1911457.9631336406</v>
      </c>
      <c r="Z1180" s="16">
        <f t="shared" si="139"/>
        <v>1911457.9631336406</v>
      </c>
      <c r="AA1180" s="14">
        <f t="shared" si="145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hidden="1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8"/>
        <v>2879396.1299999896</v>
      </c>
      <c r="W1181" s="14">
        <f t="shared" si="149"/>
        <v>6875603.8700000104</v>
      </c>
      <c r="X1181" s="14"/>
      <c r="Y1181" s="14">
        <f t="shared" si="144"/>
        <v>0</v>
      </c>
      <c r="Z1181" s="16">
        <f t="shared" si="139"/>
        <v>6875603.8700000104</v>
      </c>
      <c r="AA1181" s="14">
        <f t="shared" si="145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hidden="1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8"/>
        <v>1446.59</v>
      </c>
      <c r="W1182" s="14">
        <f t="shared" si="149"/>
        <v>0</v>
      </c>
      <c r="X1182" s="14"/>
      <c r="Y1182" s="14">
        <f t="shared" si="144"/>
        <v>0</v>
      </c>
      <c r="Z1182" s="16">
        <f t="shared" si="139"/>
        <v>0</v>
      </c>
      <c r="AA1182" s="14">
        <f t="shared" si="145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hidden="1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8"/>
        <v>9162.75</v>
      </c>
      <c r="W1183" s="14">
        <f t="shared" si="149"/>
        <v>837.25</v>
      </c>
      <c r="X1183" s="14"/>
      <c r="Y1183" s="14">
        <f t="shared" si="144"/>
        <v>0</v>
      </c>
      <c r="Z1183" s="16">
        <f t="shared" si="139"/>
        <v>837.25</v>
      </c>
      <c r="AA1183" s="14">
        <f t="shared" si="145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hidden="1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8"/>
        <v>28456.5</v>
      </c>
      <c r="W1184" s="14">
        <f t="shared" si="149"/>
        <v>1543.5</v>
      </c>
      <c r="X1184" s="14"/>
      <c r="Y1184" s="14">
        <f t="shared" si="144"/>
        <v>0</v>
      </c>
      <c r="Z1184" s="16">
        <f t="shared" si="139"/>
        <v>1543.5</v>
      </c>
      <c r="AA1184" s="14">
        <f t="shared" si="145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hidden="1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8"/>
        <v>20291.480000000003</v>
      </c>
      <c r="W1185" s="14">
        <f t="shared" si="149"/>
        <v>39708.519999999997</v>
      </c>
      <c r="X1185" s="14"/>
      <c r="Y1185" s="14">
        <f t="shared" si="144"/>
        <v>0</v>
      </c>
      <c r="Z1185" s="16">
        <f t="shared" ref="Z1185:Z1241" si="150">W1185+X1185</f>
        <v>39708.519999999997</v>
      </c>
      <c r="AA1185" s="14">
        <f t="shared" si="145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hidden="1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8"/>
        <v>0</v>
      </c>
      <c r="W1186" s="14">
        <f t="shared" si="149"/>
        <v>344969.35849056602</v>
      </c>
      <c r="X1186" s="14"/>
      <c r="Y1186" s="14">
        <f t="shared" si="144"/>
        <v>344969.35849056602</v>
      </c>
      <c r="Z1186" s="16">
        <f t="shared" si="150"/>
        <v>344969.35849056602</v>
      </c>
      <c r="AA1186" s="14">
        <f t="shared" si="145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hidden="1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8"/>
        <v>96436.69</v>
      </c>
      <c r="W1187" s="14">
        <f t="shared" si="149"/>
        <v>213563.31</v>
      </c>
      <c r="X1187" s="14"/>
      <c r="Y1187" s="14">
        <f t="shared" si="144"/>
        <v>0</v>
      </c>
      <c r="Z1187" s="16">
        <f t="shared" si="150"/>
        <v>213563.31</v>
      </c>
      <c r="AA1187" s="14">
        <f t="shared" si="145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hidden="1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8"/>
        <v>-27557.26</v>
      </c>
      <c r="W1188" s="14">
        <f t="shared" si="149"/>
        <v>27557.26</v>
      </c>
      <c r="X1188" s="14"/>
      <c r="Y1188" s="14">
        <f t="shared" si="144"/>
        <v>0</v>
      </c>
      <c r="Z1188" s="16">
        <f t="shared" si="150"/>
        <v>27557.26</v>
      </c>
      <c r="AA1188" s="14">
        <f t="shared" si="145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hidden="1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8"/>
        <v>0</v>
      </c>
      <c r="W1189" s="14">
        <f t="shared" si="149"/>
        <v>1807.76</v>
      </c>
      <c r="X1189" s="14"/>
      <c r="Y1189" s="14">
        <f t="shared" si="144"/>
        <v>0</v>
      </c>
      <c r="Z1189" s="16">
        <f t="shared" si="150"/>
        <v>1807.76</v>
      </c>
      <c r="AA1189" s="14">
        <f t="shared" si="145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hidden="1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8"/>
        <v>0</v>
      </c>
      <c r="W1190" s="14">
        <f t="shared" si="149"/>
        <v>7985.69</v>
      </c>
      <c r="X1190" s="14"/>
      <c r="Y1190" s="14">
        <f t="shared" si="144"/>
        <v>0</v>
      </c>
      <c r="Z1190" s="16">
        <f t="shared" si="150"/>
        <v>7985.69</v>
      </c>
      <c r="AA1190" s="14">
        <f t="shared" si="145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hidden="1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8"/>
        <v>1517812.34</v>
      </c>
      <c r="W1191" s="14">
        <f t="shared" si="149"/>
        <v>482187.66</v>
      </c>
      <c r="X1191" s="14"/>
      <c r="Y1191" s="14">
        <f t="shared" si="144"/>
        <v>0</v>
      </c>
      <c r="Z1191" s="16">
        <f t="shared" si="150"/>
        <v>482187.66</v>
      </c>
      <c r="AA1191" s="14">
        <f t="shared" si="145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hidden="1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4499</v>
      </c>
      <c r="S1192" s="16">
        <v>11568.01</v>
      </c>
      <c r="T1192" s="16"/>
      <c r="U1192" s="14">
        <v>0</v>
      </c>
      <c r="V1192" s="14">
        <f t="shared" si="148"/>
        <v>11568.01</v>
      </c>
      <c r="W1192" s="14">
        <f t="shared" si="149"/>
        <v>0</v>
      </c>
      <c r="X1192" s="14"/>
      <c r="Y1192" s="14">
        <f t="shared" si="144"/>
        <v>0</v>
      </c>
      <c r="Z1192" s="16">
        <f t="shared" si="150"/>
        <v>0</v>
      </c>
      <c r="AA1192" s="14">
        <f>U1192-W1192+W1192*2%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hidden="1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8"/>
        <v>3332969.9099999992</v>
      </c>
      <c r="W1193" s="14">
        <f t="shared" si="149"/>
        <v>2438609.3640552997</v>
      </c>
      <c r="X1193" s="14"/>
      <c r="Y1193" s="14">
        <f t="shared" si="144"/>
        <v>0</v>
      </c>
      <c r="Z1193" s="16">
        <f t="shared" si="150"/>
        <v>2438609.3640552997</v>
      </c>
      <c r="AA1193" s="14">
        <f t="shared" si="145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hidden="1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8"/>
        <v>242077.03</v>
      </c>
      <c r="W1194" s="14">
        <f t="shared" si="149"/>
        <v>57922.97</v>
      </c>
      <c r="X1194" s="14"/>
      <c r="Y1194" s="14">
        <f t="shared" si="144"/>
        <v>0</v>
      </c>
      <c r="Z1194" s="16">
        <f t="shared" si="150"/>
        <v>57922.97</v>
      </c>
      <c r="AA1194" s="14">
        <f t="shared" si="145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hidden="1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8"/>
        <v>-199033.54</v>
      </c>
      <c r="W1195" s="14">
        <f t="shared" si="149"/>
        <v>199033.54</v>
      </c>
      <c r="X1195" s="14"/>
      <c r="Y1195" s="14">
        <f t="shared" si="144"/>
        <v>0</v>
      </c>
      <c r="Z1195" s="16">
        <f t="shared" si="150"/>
        <v>199033.54</v>
      </c>
      <c r="AA1195" s="14">
        <f t="shared" si="145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hidden="1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8"/>
        <v>12102.100000000002</v>
      </c>
      <c r="W1196" s="14">
        <f t="shared" si="149"/>
        <v>20654.864077669899</v>
      </c>
      <c r="X1196" s="14"/>
      <c r="Y1196" s="14">
        <f t="shared" si="144"/>
        <v>0</v>
      </c>
      <c r="Z1196" s="16">
        <f t="shared" si="150"/>
        <v>20654.864077669899</v>
      </c>
      <c r="AA1196" s="14">
        <f t="shared" si="145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hidden="1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8"/>
        <v>0</v>
      </c>
      <c r="W1197" s="14">
        <f t="shared" si="149"/>
        <v>0</v>
      </c>
      <c r="X1197" s="14"/>
      <c r="Y1197" s="14">
        <f t="shared" si="144"/>
        <v>0</v>
      </c>
      <c r="Z1197" s="16">
        <f t="shared" si="150"/>
        <v>0</v>
      </c>
      <c r="AA1197" s="14">
        <f t="shared" si="145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hidden="1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8"/>
        <v>0</v>
      </c>
      <c r="W1198" s="14">
        <f t="shared" si="149"/>
        <v>-25.925000000000001</v>
      </c>
      <c r="X1198" s="14"/>
      <c r="Y1198" s="14">
        <f t="shared" si="144"/>
        <v>0</v>
      </c>
      <c r="Z1198" s="16">
        <f t="shared" si="150"/>
        <v>-25.925000000000001</v>
      </c>
      <c r="AA1198" s="14">
        <f t="shared" si="145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hidden="1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8"/>
        <v>0</v>
      </c>
      <c r="W1199" s="14">
        <f t="shared" si="149"/>
        <v>27.45</v>
      </c>
      <c r="X1199" s="14"/>
      <c r="Y1199" s="14">
        <f t="shared" si="144"/>
        <v>27.45</v>
      </c>
      <c r="Z1199" s="16">
        <f t="shared" si="150"/>
        <v>27.45</v>
      </c>
      <c r="AA1199" s="14">
        <f t="shared" si="145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hidden="1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9"/>
        <v>0</v>
      </c>
      <c r="X1200" s="14"/>
      <c r="Y1200" s="14">
        <f t="shared" si="144"/>
        <v>0</v>
      </c>
      <c r="Z1200" s="16">
        <f t="shared" si="150"/>
        <v>0</v>
      </c>
      <c r="AA1200" s="14">
        <f t="shared" si="145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hidden="1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9"/>
        <v>0</v>
      </c>
      <c r="X1201" s="14"/>
      <c r="Y1201" s="14">
        <f t="shared" si="144"/>
        <v>0</v>
      </c>
      <c r="Z1201" s="16">
        <f t="shared" si="150"/>
        <v>0</v>
      </c>
      <c r="AA1201" s="14">
        <f t="shared" si="145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hidden="1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51">S1202+T1202-U1202</f>
        <v>10</v>
      </c>
      <c r="W1202" s="14">
        <f t="shared" si="149"/>
        <v>0</v>
      </c>
      <c r="X1202" s="14"/>
      <c r="Y1202" s="14">
        <f t="shared" si="144"/>
        <v>0</v>
      </c>
      <c r="Z1202" s="16">
        <f t="shared" si="150"/>
        <v>0</v>
      </c>
      <c r="AA1202" s="14">
        <f t="shared" si="145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hidden="1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51"/>
        <v>0</v>
      </c>
      <c r="W1203" s="14">
        <f t="shared" si="149"/>
        <v>0</v>
      </c>
      <c r="X1203" s="14"/>
      <c r="Y1203" s="14">
        <f t="shared" si="144"/>
        <v>0</v>
      </c>
      <c r="Z1203" s="16">
        <f t="shared" si="150"/>
        <v>0</v>
      </c>
      <c r="AA1203" s="14">
        <f t="shared" si="145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hidden="1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51"/>
        <v>20.5</v>
      </c>
      <c r="W1204" s="14">
        <f t="shared" si="149"/>
        <v>0</v>
      </c>
      <c r="X1204" s="14"/>
      <c r="Y1204" s="14">
        <f t="shared" si="144"/>
        <v>0</v>
      </c>
      <c r="Z1204" s="16">
        <f t="shared" si="150"/>
        <v>0</v>
      </c>
      <c r="AA1204" s="14">
        <f t="shared" si="145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hidden="1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51"/>
        <v>0</v>
      </c>
      <c r="W1205" s="14">
        <f t="shared" si="149"/>
        <v>-10194.9</v>
      </c>
      <c r="X1205" s="14"/>
      <c r="Y1205" s="14">
        <f t="shared" si="144"/>
        <v>0</v>
      </c>
      <c r="Z1205" s="16">
        <f t="shared" si="150"/>
        <v>-10194.9</v>
      </c>
      <c r="AA1205" s="14">
        <f t="shared" si="145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hidden="1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51"/>
        <v>0</v>
      </c>
      <c r="W1206" s="14">
        <f t="shared" si="149"/>
        <v>10794.6</v>
      </c>
      <c r="X1206" s="14"/>
      <c r="Y1206" s="14">
        <f t="shared" si="144"/>
        <v>10794.6</v>
      </c>
      <c r="Z1206" s="16">
        <f t="shared" si="150"/>
        <v>10794.6</v>
      </c>
      <c r="AA1206" s="14">
        <f t="shared" si="145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hidden="1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51"/>
        <v>0</v>
      </c>
      <c r="W1207" s="14">
        <f t="shared" si="149"/>
        <v>-20551.087499999998</v>
      </c>
      <c r="X1207" s="14"/>
      <c r="Y1207" s="14">
        <f t="shared" si="144"/>
        <v>0</v>
      </c>
      <c r="Z1207" s="16">
        <f t="shared" si="150"/>
        <v>-20551.087499999998</v>
      </c>
      <c r="AA1207" s="14">
        <f t="shared" si="145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hidden="1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51"/>
        <v>0</v>
      </c>
      <c r="W1208" s="14">
        <f t="shared" si="149"/>
        <v>21759.975000000002</v>
      </c>
      <c r="X1208" s="14"/>
      <c r="Y1208" s="14">
        <f t="shared" si="144"/>
        <v>21759.975000000002</v>
      </c>
      <c r="Z1208" s="16">
        <f t="shared" si="150"/>
        <v>21759.975000000002</v>
      </c>
      <c r="AA1208" s="14">
        <f t="shared" si="145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hidden="1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51"/>
        <v>0</v>
      </c>
      <c r="W1209" s="14">
        <f t="shared" si="149"/>
        <v>-1883.7699999999998</v>
      </c>
      <c r="X1209" s="14"/>
      <c r="Y1209" s="14">
        <f t="shared" si="144"/>
        <v>0</v>
      </c>
      <c r="Z1209" s="16">
        <f t="shared" si="150"/>
        <v>-1883.7699999999998</v>
      </c>
      <c r="AA1209" s="14">
        <f t="shared" si="145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hidden="1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51"/>
        <v>0</v>
      </c>
      <c r="W1210" s="14">
        <f t="shared" si="149"/>
        <v>1994.58</v>
      </c>
      <c r="X1210" s="14"/>
      <c r="Y1210" s="14">
        <f t="shared" si="144"/>
        <v>1994.58</v>
      </c>
      <c r="Z1210" s="16">
        <f t="shared" si="150"/>
        <v>1994.58</v>
      </c>
      <c r="AA1210" s="14">
        <f t="shared" si="145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hidden="1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51"/>
        <v>0</v>
      </c>
      <c r="W1211" s="14">
        <f t="shared" si="149"/>
        <v>0</v>
      </c>
      <c r="X1211" s="14"/>
      <c r="Y1211" s="14">
        <f t="shared" si="144"/>
        <v>0</v>
      </c>
      <c r="Z1211" s="16">
        <f t="shared" si="150"/>
        <v>0</v>
      </c>
      <c r="AA1211" s="14">
        <f t="shared" si="145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hidden="1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51"/>
        <v>0</v>
      </c>
      <c r="W1212" s="14">
        <f t="shared" si="149"/>
        <v>-11125.48</v>
      </c>
      <c r="X1212" s="14"/>
      <c r="Y1212" s="14">
        <f t="shared" si="144"/>
        <v>0</v>
      </c>
      <c r="Z1212" s="16">
        <f t="shared" si="150"/>
        <v>-11125.48</v>
      </c>
      <c r="AA1212" s="14">
        <f t="shared" si="145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hidden="1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51"/>
        <v>0</v>
      </c>
      <c r="W1213" s="14">
        <f t="shared" si="149"/>
        <v>11779.92</v>
      </c>
      <c r="X1213" s="14"/>
      <c r="Y1213" s="14">
        <f t="shared" si="144"/>
        <v>11779.92</v>
      </c>
      <c r="Z1213" s="16">
        <f t="shared" si="150"/>
        <v>11779.92</v>
      </c>
      <c r="AA1213" s="14">
        <f t="shared" si="145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hidden="1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51"/>
        <v>14</v>
      </c>
      <c r="W1214" s="14">
        <f t="shared" si="149"/>
        <v>0</v>
      </c>
      <c r="X1214" s="14"/>
      <c r="Y1214" s="14">
        <f t="shared" si="144"/>
        <v>0</v>
      </c>
      <c r="Z1214" s="16">
        <f t="shared" si="150"/>
        <v>0</v>
      </c>
      <c r="AA1214" s="14">
        <f t="shared" si="145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hidden="1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51"/>
        <v>15356.300000000003</v>
      </c>
      <c r="W1215" s="14">
        <f t="shared" si="149"/>
        <v>30286.44</v>
      </c>
      <c r="X1215" s="14"/>
      <c r="Y1215" s="14">
        <f t="shared" si="144"/>
        <v>0</v>
      </c>
      <c r="Z1215" s="16">
        <f t="shared" si="150"/>
        <v>30286.44</v>
      </c>
      <c r="AA1215" s="14">
        <f t="shared" si="145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hidden="1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51"/>
        <v>0</v>
      </c>
      <c r="W1216" s="14">
        <f t="shared" si="149"/>
        <v>0</v>
      </c>
      <c r="X1216" s="14"/>
      <c r="Y1216" s="14">
        <f t="shared" si="144"/>
        <v>0</v>
      </c>
      <c r="Z1216" s="16">
        <f t="shared" si="150"/>
        <v>0</v>
      </c>
      <c r="AA1216" s="14">
        <f t="shared" si="145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hidden="1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51"/>
        <v>6992.1399999999994</v>
      </c>
      <c r="W1217" s="14">
        <f t="shared" si="149"/>
        <v>12848.526</v>
      </c>
      <c r="X1217" s="14"/>
      <c r="Y1217" s="14">
        <f t="shared" si="144"/>
        <v>0</v>
      </c>
      <c r="Z1217" s="16">
        <f t="shared" si="150"/>
        <v>12848.526</v>
      </c>
      <c r="AA1217" s="14">
        <f t="shared" si="145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hidden="1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51"/>
        <v>0</v>
      </c>
      <c r="W1218" s="14">
        <f t="shared" si="149"/>
        <v>0</v>
      </c>
      <c r="X1218" s="14"/>
      <c r="Y1218" s="14">
        <f t="shared" si="144"/>
        <v>0</v>
      </c>
      <c r="Z1218" s="16">
        <f t="shared" si="150"/>
        <v>0</v>
      </c>
      <c r="AA1218" s="14">
        <f t="shared" si="145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hidden="1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51"/>
        <v>0</v>
      </c>
      <c r="W1219" s="14">
        <f t="shared" si="149"/>
        <v>0</v>
      </c>
      <c r="X1219" s="14"/>
      <c r="Y1219" s="14">
        <f t="shared" ref="Y1219:Y1282" si="152">IF(W1219-AB1219&lt;=0,0,IF(O1219="返现",MAX(W1219-AA1219-AB1219,0),MAX(W1219-AB1219,0)))</f>
        <v>0</v>
      </c>
      <c r="Z1219" s="16">
        <f t="shared" si="150"/>
        <v>0</v>
      </c>
      <c r="AA1219" s="14">
        <f t="shared" si="145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hidden="1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51"/>
        <v>17116.229999999996</v>
      </c>
      <c r="W1220" s="14">
        <f t="shared" si="149"/>
        <v>39049.794000000002</v>
      </c>
      <c r="X1220" s="14"/>
      <c r="Y1220" s="14">
        <f t="shared" si="152"/>
        <v>0</v>
      </c>
      <c r="Z1220" s="16">
        <f t="shared" si="150"/>
        <v>39049.794000000002</v>
      </c>
      <c r="AA1220" s="14">
        <f t="shared" si="145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hidden="1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9"/>
        <v>0</v>
      </c>
      <c r="X1221" s="14"/>
      <c r="Y1221" s="14">
        <f t="shared" si="152"/>
        <v>0</v>
      </c>
      <c r="Z1221" s="16">
        <f t="shared" si="150"/>
        <v>0</v>
      </c>
      <c r="AA1221" s="14">
        <f t="shared" ref="AA1221:AA1284" si="153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hidden="1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54">S1222+T1222-U1222</f>
        <v>21499.999999999993</v>
      </c>
      <c r="W1222" s="14">
        <f t="shared" si="149"/>
        <v>47566.44</v>
      </c>
      <c r="X1222" s="14"/>
      <c r="Y1222" s="14">
        <f t="shared" si="152"/>
        <v>0</v>
      </c>
      <c r="Z1222" s="16">
        <f t="shared" si="150"/>
        <v>47566.44</v>
      </c>
      <c r="AA1222" s="14">
        <f t="shared" si="153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hidden="1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54"/>
        <v>0</v>
      </c>
      <c r="W1223" s="14">
        <f t="shared" si="149"/>
        <v>0</v>
      </c>
      <c r="X1223" s="14"/>
      <c r="Y1223" s="14">
        <f t="shared" si="152"/>
        <v>0</v>
      </c>
      <c r="Z1223" s="16">
        <f t="shared" si="150"/>
        <v>0</v>
      </c>
      <c r="AA1223" s="14">
        <f t="shared" si="153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hidden="1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54"/>
        <v>9237.4000000000015</v>
      </c>
      <c r="W1224" s="14">
        <f t="shared" si="149"/>
        <v>18070.875</v>
      </c>
      <c r="X1224" s="14"/>
      <c r="Y1224" s="14">
        <f t="shared" si="152"/>
        <v>0</v>
      </c>
      <c r="Z1224" s="16">
        <f t="shared" si="150"/>
        <v>18070.875</v>
      </c>
      <c r="AA1224" s="14">
        <f t="shared" si="153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hidden="1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54"/>
        <v>0</v>
      </c>
      <c r="W1225" s="14">
        <f t="shared" si="149"/>
        <v>0</v>
      </c>
      <c r="X1225" s="14"/>
      <c r="Y1225" s="14">
        <f t="shared" si="152"/>
        <v>0</v>
      </c>
      <c r="Z1225" s="16">
        <f t="shared" si="150"/>
        <v>0</v>
      </c>
      <c r="AA1225" s="14">
        <f t="shared" si="153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hidden="1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54"/>
        <v>0</v>
      </c>
      <c r="W1226" s="14">
        <f t="shared" si="149"/>
        <v>0</v>
      </c>
      <c r="X1226" s="14"/>
      <c r="Y1226" s="14">
        <f t="shared" si="152"/>
        <v>0</v>
      </c>
      <c r="Z1226" s="16">
        <f t="shared" si="150"/>
        <v>0</v>
      </c>
      <c r="AA1226" s="14">
        <f t="shared" si="153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hidden="1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54"/>
        <v>15634.730000000003</v>
      </c>
      <c r="W1227" s="14">
        <f t="shared" si="149"/>
        <v>39573.794117647056</v>
      </c>
      <c r="X1227" s="14"/>
      <c r="Y1227" s="14">
        <f t="shared" si="152"/>
        <v>39573.794117647056</v>
      </c>
      <c r="Z1227" s="16">
        <f t="shared" si="150"/>
        <v>39573.794117647056</v>
      </c>
      <c r="AA1227" s="14">
        <f t="shared" si="153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hidden="1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54"/>
        <v>0</v>
      </c>
      <c r="W1228" s="14">
        <f t="shared" si="149"/>
        <v>0</v>
      </c>
      <c r="X1228" s="14"/>
      <c r="Y1228" s="14">
        <f t="shared" si="152"/>
        <v>0</v>
      </c>
      <c r="Z1228" s="16">
        <f t="shared" si="150"/>
        <v>0</v>
      </c>
      <c r="AA1228" s="14">
        <f t="shared" si="153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hidden="1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9"/>
        <v>0</v>
      </c>
      <c r="X1229" s="14"/>
      <c r="Y1229" s="14">
        <f t="shared" si="152"/>
        <v>0</v>
      </c>
      <c r="Z1229" s="16">
        <f t="shared" si="150"/>
        <v>0</v>
      </c>
      <c r="AA1229" s="14">
        <f t="shared" si="153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hidden="1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55">S1230+T1230-U1230</f>
        <v>112362.43</v>
      </c>
      <c r="W1230" s="14">
        <f t="shared" si="149"/>
        <v>187637.57</v>
      </c>
      <c r="X1230" s="14"/>
      <c r="Y1230" s="14">
        <f t="shared" si="152"/>
        <v>0</v>
      </c>
      <c r="Z1230" s="16">
        <f t="shared" si="150"/>
        <v>187637.57</v>
      </c>
      <c r="AA1230" s="14">
        <f t="shared" si="153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hidden="1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55"/>
        <v>0</v>
      </c>
      <c r="W1231" s="14">
        <f t="shared" si="149"/>
        <v>0</v>
      </c>
      <c r="X1231" s="14"/>
      <c r="Y1231" s="14">
        <f t="shared" si="152"/>
        <v>0</v>
      </c>
      <c r="Z1231" s="16">
        <f t="shared" si="150"/>
        <v>0</v>
      </c>
      <c r="AA1231" s="14">
        <f t="shared" si="153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hidden="1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9"/>
        <v>0</v>
      </c>
      <c r="X1232" s="14"/>
      <c r="Y1232" s="14">
        <f t="shared" si="152"/>
        <v>0</v>
      </c>
      <c r="Z1232" s="16">
        <f t="shared" si="150"/>
        <v>0</v>
      </c>
      <c r="AA1232" s="14">
        <f t="shared" si="153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hidden="1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55"/>
        <v>4971.3</v>
      </c>
      <c r="W1233" s="14">
        <f t="shared" si="149"/>
        <v>2777.2</v>
      </c>
      <c r="X1233" s="14"/>
      <c r="Y1233" s="14">
        <f t="shared" si="152"/>
        <v>2777.2</v>
      </c>
      <c r="Z1233" s="16">
        <f t="shared" si="150"/>
        <v>2777.2</v>
      </c>
      <c r="AA1233" s="14">
        <f t="shared" si="153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hidden="1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55"/>
        <v>4257.7999999999993</v>
      </c>
      <c r="W1234" s="14">
        <f t="shared" si="149"/>
        <v>1233.0999999999999</v>
      </c>
      <c r="X1234" s="14"/>
      <c r="Y1234" s="14">
        <f t="shared" si="152"/>
        <v>0</v>
      </c>
      <c r="Z1234" s="16">
        <f t="shared" si="150"/>
        <v>1233.0999999999999</v>
      </c>
      <c r="AA1234" s="14">
        <f t="shared" si="153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hidden="1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55"/>
        <v>5.0999999999999996</v>
      </c>
      <c r="W1235" s="14">
        <f t="shared" si="149"/>
        <v>0</v>
      </c>
      <c r="X1235" s="14"/>
      <c r="Y1235" s="14">
        <f t="shared" si="152"/>
        <v>0</v>
      </c>
      <c r="Z1235" s="16">
        <f t="shared" si="150"/>
        <v>0</v>
      </c>
      <c r="AA1235" s="14">
        <f t="shared" si="153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hidden="1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55"/>
        <v>5631.2699999999995</v>
      </c>
      <c r="W1236" s="14">
        <f t="shared" si="149"/>
        <v>6401.04</v>
      </c>
      <c r="X1236" s="14"/>
      <c r="Y1236" s="14">
        <f t="shared" si="152"/>
        <v>0</v>
      </c>
      <c r="Z1236" s="16">
        <f t="shared" si="150"/>
        <v>6401.04</v>
      </c>
      <c r="AA1236" s="14">
        <f t="shared" si="153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hidden="1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55"/>
        <v>123392.54999999999</v>
      </c>
      <c r="W1237" s="14">
        <f t="shared" si="149"/>
        <v>459026.9117647059</v>
      </c>
      <c r="X1237" s="14"/>
      <c r="Y1237" s="14">
        <f t="shared" si="152"/>
        <v>0</v>
      </c>
      <c r="Z1237" s="16">
        <f t="shared" si="150"/>
        <v>459026.9117647059</v>
      </c>
      <c r="AA1237" s="14">
        <f t="shared" si="153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hidden="1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55"/>
        <v>0</v>
      </c>
      <c r="W1238" s="14">
        <f t="shared" si="149"/>
        <v>0</v>
      </c>
      <c r="X1238" s="14"/>
      <c r="Y1238" s="14">
        <f t="shared" si="152"/>
        <v>0</v>
      </c>
      <c r="Z1238" s="16">
        <f t="shared" si="150"/>
        <v>0</v>
      </c>
      <c r="AA1238" s="14">
        <f t="shared" si="153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hidden="1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55"/>
        <v>0</v>
      </c>
      <c r="W1239" s="14">
        <f t="shared" si="149"/>
        <v>4815.4509803921574</v>
      </c>
      <c r="X1239" s="14"/>
      <c r="Y1239" s="14">
        <f t="shared" si="152"/>
        <v>0</v>
      </c>
      <c r="Z1239" s="16">
        <f t="shared" si="150"/>
        <v>4815.4509803921574</v>
      </c>
      <c r="AA1239" s="14">
        <f t="shared" si="153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hidden="1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55"/>
        <v>3113.0999999999985</v>
      </c>
      <c r="W1240" s="14">
        <f t="shared" si="149"/>
        <v>23886.9</v>
      </c>
      <c r="X1240" s="14"/>
      <c r="Y1240" s="14">
        <f t="shared" si="152"/>
        <v>23886.9</v>
      </c>
      <c r="Z1240" s="16">
        <f t="shared" si="150"/>
        <v>23886.9</v>
      </c>
      <c r="AA1240" s="14">
        <f t="shared" si="153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hidden="1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55"/>
        <v>38841.9</v>
      </c>
      <c r="W1241" s="14">
        <f t="shared" si="149"/>
        <v>11158.1</v>
      </c>
      <c r="X1241" s="14"/>
      <c r="Y1241" s="14">
        <f t="shared" si="152"/>
        <v>0</v>
      </c>
      <c r="Z1241" s="16">
        <f t="shared" si="150"/>
        <v>11158.1</v>
      </c>
      <c r="AA1241" s="14">
        <f t="shared" si="153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hidden="1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55"/>
        <v>0</v>
      </c>
      <c r="W1242" s="14">
        <f t="shared" si="149"/>
        <v>0</v>
      </c>
      <c r="X1242" s="14"/>
      <c r="Y1242" s="14">
        <f t="shared" si="152"/>
        <v>0</v>
      </c>
      <c r="Z1242" s="14"/>
      <c r="AA1242" s="14">
        <f t="shared" si="153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hidden="1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55"/>
        <v>0</v>
      </c>
      <c r="W1243" s="14">
        <f t="shared" si="149"/>
        <v>0</v>
      </c>
      <c r="X1243" s="14"/>
      <c r="Y1243" s="14">
        <f t="shared" si="152"/>
        <v>0</v>
      </c>
      <c r="Z1243" s="16">
        <f t="shared" ref="Z1243:Z1245" si="156">W1243+X1243</f>
        <v>0</v>
      </c>
      <c r="AA1243" s="14">
        <f t="shared" si="153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hidden="1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55"/>
        <v>4425.9600000000009</v>
      </c>
      <c r="W1244" s="14">
        <f t="shared" ref="W1244:W1260" si="157">IF(O1244="返货",U1244/(1+P1244),IF(O1244="返现",U1244,IF(O1244="折扣",U1244*P1244,IF(O1244="无",U1244))))</f>
        <v>9212.98</v>
      </c>
      <c r="X1244" s="14"/>
      <c r="Y1244" s="14">
        <f t="shared" si="152"/>
        <v>0</v>
      </c>
      <c r="Z1244" s="16">
        <f t="shared" si="156"/>
        <v>9212.98</v>
      </c>
      <c r="AA1244" s="14">
        <f t="shared" si="153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hidden="1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55"/>
        <v>14411.619999999999</v>
      </c>
      <c r="W1245" s="14">
        <f t="shared" si="157"/>
        <v>25731.069306930694</v>
      </c>
      <c r="X1245" s="14"/>
      <c r="Y1245" s="14">
        <f t="shared" si="152"/>
        <v>0</v>
      </c>
      <c r="Z1245" s="16">
        <f t="shared" si="156"/>
        <v>25731.069306930694</v>
      </c>
      <c r="AA1245" s="14">
        <f t="shared" si="153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hidden="1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55"/>
        <v>52.700000000000728</v>
      </c>
      <c r="W1246" s="14">
        <f t="shared" si="157"/>
        <v>9947.2999999999993</v>
      </c>
      <c r="X1246" s="14"/>
      <c r="Y1246" s="14">
        <f t="shared" si="152"/>
        <v>0</v>
      </c>
      <c r="Z1246" s="14"/>
      <c r="AA1246" s="14">
        <f t="shared" si="153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hidden="1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7"/>
        <v>0</v>
      </c>
      <c r="X1247" s="14"/>
      <c r="Y1247" s="14">
        <f t="shared" si="152"/>
        <v>0</v>
      </c>
      <c r="Z1247" s="16">
        <f t="shared" ref="Z1247:Z1310" si="158">W1247+X1247</f>
        <v>0</v>
      </c>
      <c r="AA1247" s="14">
        <f t="shared" si="153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hidden="1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9">S1248+T1248-U1248</f>
        <v>9315.4</v>
      </c>
      <c r="W1248" s="14">
        <f t="shared" si="157"/>
        <v>955.92233009708741</v>
      </c>
      <c r="X1248" s="14"/>
      <c r="Y1248" s="14">
        <f t="shared" si="152"/>
        <v>0</v>
      </c>
      <c r="Z1248" s="16">
        <f t="shared" si="158"/>
        <v>955.92233009708741</v>
      </c>
      <c r="AA1248" s="14">
        <f t="shared" si="153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hidden="1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7"/>
        <v>0</v>
      </c>
      <c r="X1249" s="14"/>
      <c r="Y1249" s="14">
        <f t="shared" si="152"/>
        <v>0</v>
      </c>
      <c r="Z1249" s="16">
        <f t="shared" si="158"/>
        <v>0</v>
      </c>
      <c r="AA1249" s="14">
        <f t="shared" si="153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hidden="1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7"/>
        <v>0</v>
      </c>
      <c r="X1250" s="14"/>
      <c r="Y1250" s="14">
        <f t="shared" si="152"/>
        <v>0</v>
      </c>
      <c r="Z1250" s="16">
        <f t="shared" si="158"/>
        <v>0</v>
      </c>
      <c r="AA1250" s="14">
        <f t="shared" si="153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hidden="1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9"/>
        <v>0</v>
      </c>
      <c r="W1251" s="14">
        <f t="shared" si="157"/>
        <v>0</v>
      </c>
      <c r="X1251" s="14"/>
      <c r="Y1251" s="14">
        <f t="shared" si="152"/>
        <v>0</v>
      </c>
      <c r="Z1251" s="16">
        <f t="shared" si="158"/>
        <v>0</v>
      </c>
      <c r="AA1251" s="14">
        <f t="shared" si="153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hidden="1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9"/>
        <v>0</v>
      </c>
      <c r="W1252" s="14">
        <f t="shared" si="157"/>
        <v>6134.8725490196075</v>
      </c>
      <c r="X1252" s="14"/>
      <c r="Y1252" s="14">
        <f t="shared" si="152"/>
        <v>6134.8725490196075</v>
      </c>
      <c r="Z1252" s="16">
        <f t="shared" si="158"/>
        <v>6134.8725490196075</v>
      </c>
      <c r="AA1252" s="14">
        <f t="shared" si="153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hidden="1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9"/>
        <v>0</v>
      </c>
      <c r="W1253" s="14">
        <f t="shared" si="157"/>
        <v>-6257.57</v>
      </c>
      <c r="X1253" s="14"/>
      <c r="Y1253" s="14">
        <f t="shared" si="152"/>
        <v>0</v>
      </c>
      <c r="Z1253" s="16">
        <f t="shared" si="158"/>
        <v>-6257.57</v>
      </c>
      <c r="AA1253" s="14">
        <f t="shared" si="153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hidden="1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9"/>
        <v>26.200000000009823</v>
      </c>
      <c r="W1254" s="14">
        <f t="shared" si="157"/>
        <v>0</v>
      </c>
      <c r="X1254" s="14"/>
      <c r="Y1254" s="14">
        <f t="shared" si="152"/>
        <v>0</v>
      </c>
      <c r="Z1254" s="16">
        <f t="shared" si="158"/>
        <v>0</v>
      </c>
      <c r="AA1254" s="14">
        <f t="shared" si="153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hidden="1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9"/>
        <v>115571.51</v>
      </c>
      <c r="W1255" s="14">
        <f t="shared" si="157"/>
        <v>66648.240000000005</v>
      </c>
      <c r="X1255" s="14"/>
      <c r="Y1255" s="14">
        <f t="shared" si="152"/>
        <v>0</v>
      </c>
      <c r="Z1255" s="16">
        <f t="shared" si="158"/>
        <v>66648.240000000005</v>
      </c>
      <c r="AA1255" s="14">
        <f t="shared" si="153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hidden="1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19375</v>
      </c>
      <c r="T1256" s="13">
        <v>-19381.2</v>
      </c>
      <c r="U1256" s="14">
        <v>0</v>
      </c>
      <c r="V1256" s="14">
        <v>0</v>
      </c>
      <c r="W1256" s="14">
        <f t="shared" si="157"/>
        <v>0</v>
      </c>
      <c r="X1256" s="14"/>
      <c r="Y1256" s="14">
        <f t="shared" si="152"/>
        <v>0</v>
      </c>
      <c r="Z1256" s="16">
        <f t="shared" si="158"/>
        <v>0</v>
      </c>
      <c r="AA1256" s="14">
        <f t="shared" si="153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hidden="1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ref="V1257:V1279" si="160">S1257+T1257-U1257</f>
        <v>19381.2</v>
      </c>
      <c r="W1257" s="14">
        <f t="shared" si="157"/>
        <v>0</v>
      </c>
      <c r="X1257" s="14"/>
      <c r="Y1257" s="14">
        <f t="shared" si="152"/>
        <v>0</v>
      </c>
      <c r="Z1257" s="16">
        <f t="shared" si="158"/>
        <v>0</v>
      </c>
      <c r="AA1257" s="14">
        <f t="shared" si="153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hidden="1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60"/>
        <v>57164.11</v>
      </c>
      <c r="W1258" s="14">
        <f t="shared" si="157"/>
        <v>73956.754901960783</v>
      </c>
      <c r="X1258" s="14"/>
      <c r="Y1258" s="14">
        <f t="shared" si="152"/>
        <v>0</v>
      </c>
      <c r="Z1258" s="16">
        <f t="shared" si="158"/>
        <v>73956.754901960783</v>
      </c>
      <c r="AA1258" s="14">
        <f t="shared" si="153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hidden="1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60"/>
        <v>26068.18</v>
      </c>
      <c r="W1259" s="14">
        <f t="shared" si="157"/>
        <v>4442.9607843137255</v>
      </c>
      <c r="X1259" s="14"/>
      <c r="Y1259" s="14">
        <f t="shared" si="152"/>
        <v>4442.9607843137255</v>
      </c>
      <c r="Z1259" s="16">
        <f t="shared" si="158"/>
        <v>4442.9607843137255</v>
      </c>
      <c r="AA1259" s="14">
        <f t="shared" si="153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hidden="1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60"/>
        <v>0</v>
      </c>
      <c r="W1260" s="14">
        <f t="shared" si="157"/>
        <v>0</v>
      </c>
      <c r="X1260" s="14"/>
      <c r="Y1260" s="14">
        <f t="shared" si="152"/>
        <v>0</v>
      </c>
      <c r="Z1260" s="16">
        <f t="shared" si="158"/>
        <v>0</v>
      </c>
      <c r="AA1260" s="14">
        <f t="shared" si="153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hidden="1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72</v>
      </c>
      <c r="P1261" s="9">
        <v>0.98</v>
      </c>
      <c r="Q1261" s="11">
        <v>5804</v>
      </c>
      <c r="R1261" s="18" t="s">
        <v>1674</v>
      </c>
      <c r="S1261" s="13">
        <v>9301.6</v>
      </c>
      <c r="T1261" s="13">
        <v>-9301.6</v>
      </c>
      <c r="U1261" s="14">
        <v>0</v>
      </c>
      <c r="V1261" s="14">
        <f t="shared" si="160"/>
        <v>0</v>
      </c>
      <c r="W1261" s="14">
        <f t="shared" ref="W1261:W1263" si="161">S1261*P1261</f>
        <v>9115.5679999999993</v>
      </c>
      <c r="X1261" s="14"/>
      <c r="Y1261" s="14">
        <f t="shared" si="152"/>
        <v>9115.5679999999993</v>
      </c>
      <c r="Z1261" s="16">
        <f t="shared" si="158"/>
        <v>9115.5679999999993</v>
      </c>
      <c r="AA1261" s="14">
        <f t="shared" si="153"/>
        <v>-9115.5679999999993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hidden="1" customHeight="1">
      <c r="A1262" s="7">
        <v>43831</v>
      </c>
      <c r="B1262" s="8" t="s">
        <v>505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72</v>
      </c>
      <c r="P1262" s="9">
        <v>0.98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60"/>
        <v>0</v>
      </c>
      <c r="W1262" s="14">
        <f t="shared" si="161"/>
        <v>421.79199999999997</v>
      </c>
      <c r="X1262" s="14"/>
      <c r="Y1262" s="14">
        <f t="shared" si="152"/>
        <v>421.79199999999997</v>
      </c>
      <c r="Z1262" s="16">
        <f t="shared" si="158"/>
        <v>421.79199999999997</v>
      </c>
      <c r="AA1262" s="14">
        <f t="shared" si="153"/>
        <v>-421.79199999999997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hidden="1" customHeight="1">
      <c r="A1263" s="7">
        <v>43831</v>
      </c>
      <c r="B1263" s="8" t="s">
        <v>505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72</v>
      </c>
      <c r="P1263" s="9">
        <v>0.98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60"/>
        <v>0</v>
      </c>
      <c r="W1263" s="14">
        <f t="shared" si="161"/>
        <v>7686.5319999999992</v>
      </c>
      <c r="X1263" s="14"/>
      <c r="Y1263" s="14">
        <f t="shared" si="152"/>
        <v>7686.5319999999992</v>
      </c>
      <c r="Z1263" s="16">
        <f t="shared" si="158"/>
        <v>7686.5319999999992</v>
      </c>
      <c r="AA1263" s="14">
        <f t="shared" si="153"/>
        <v>-7686.5319999999992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hidden="1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60"/>
        <v>26</v>
      </c>
      <c r="W1264" s="14">
        <f t="shared" ref="W1264:W1269" si="162">IF(O1264="返货",U1264/(1+P1264),IF(O1264="返现",U1264,IF(O1264="折扣",U1264*P1264,IF(O1264="无",U1264))))</f>
        <v>0</v>
      </c>
      <c r="X1264" s="14"/>
      <c r="Y1264" s="14">
        <f t="shared" si="152"/>
        <v>0</v>
      </c>
      <c r="Z1264" s="16">
        <f t="shared" si="158"/>
        <v>0</v>
      </c>
      <c r="AA1264" s="14">
        <f t="shared" si="153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hidden="1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60"/>
        <v>0</v>
      </c>
      <c r="W1265" s="14">
        <f t="shared" si="162"/>
        <v>0</v>
      </c>
      <c r="X1265" s="14"/>
      <c r="Y1265" s="14">
        <f t="shared" si="152"/>
        <v>0</v>
      </c>
      <c r="Z1265" s="16">
        <f t="shared" si="158"/>
        <v>0</v>
      </c>
      <c r="AA1265" s="14">
        <f t="shared" si="153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hidden="1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60"/>
        <v>3.6000000000058208</v>
      </c>
      <c r="W1266" s="14">
        <f t="shared" si="162"/>
        <v>0</v>
      </c>
      <c r="X1266" s="14"/>
      <c r="Y1266" s="14">
        <f t="shared" si="152"/>
        <v>0</v>
      </c>
      <c r="Z1266" s="16">
        <f t="shared" si="158"/>
        <v>0</v>
      </c>
      <c r="AA1266" s="14">
        <f t="shared" si="153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hidden="1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60"/>
        <v>127603.60000000009</v>
      </c>
      <c r="W1267" s="14">
        <f t="shared" si="162"/>
        <v>827339.7</v>
      </c>
      <c r="X1267" s="14"/>
      <c r="Y1267" s="14">
        <f t="shared" si="152"/>
        <v>0</v>
      </c>
      <c r="Z1267" s="16">
        <f t="shared" si="158"/>
        <v>827339.7</v>
      </c>
      <c r="AA1267" s="14">
        <f t="shared" si="153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hidden="1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60"/>
        <v>19.2100000000009</v>
      </c>
      <c r="W1268" s="14">
        <f t="shared" si="162"/>
        <v>0</v>
      </c>
      <c r="X1268" s="14"/>
      <c r="Y1268" s="14">
        <f t="shared" si="152"/>
        <v>0</v>
      </c>
      <c r="Z1268" s="16">
        <f t="shared" si="158"/>
        <v>0</v>
      </c>
      <c r="AA1268" s="14">
        <f t="shared" si="153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hidden="1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60"/>
        <v>0</v>
      </c>
      <c r="W1269" s="14">
        <f t="shared" si="162"/>
        <v>4930.0200000000004</v>
      </c>
      <c r="X1269" s="14"/>
      <c r="Y1269" s="14">
        <f t="shared" si="152"/>
        <v>0</v>
      </c>
      <c r="Z1269" s="16">
        <f t="shared" si="158"/>
        <v>4930.0200000000004</v>
      </c>
      <c r="AA1269" s="14">
        <f t="shared" si="153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hidden="1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4492</v>
      </c>
      <c r="M1270" s="9"/>
      <c r="N1270" s="8" t="s">
        <v>40</v>
      </c>
      <c r="O1270" s="8" t="s">
        <v>72</v>
      </c>
      <c r="P1270" s="9">
        <v>0.98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60"/>
        <v>0</v>
      </c>
      <c r="W1270" s="14">
        <f>S1270*P1270</f>
        <v>4208.9627999999993</v>
      </c>
      <c r="X1270" s="14"/>
      <c r="Y1270" s="14">
        <f t="shared" si="152"/>
        <v>4208.9627999999993</v>
      </c>
      <c r="Z1270" s="16">
        <f t="shared" si="158"/>
        <v>4208.9627999999993</v>
      </c>
      <c r="AA1270" s="14">
        <f t="shared" si="153"/>
        <v>-4208.9627999999993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hidden="1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60"/>
        <v>0</v>
      </c>
      <c r="W1271" s="14">
        <f t="shared" ref="W1271:W1334" si="163">IF(O1271="返货",U1271/(1+P1271),IF(O1271="返现",U1271,IF(O1271="折扣",U1271*P1271,IF(O1271="无",U1271))))</f>
        <v>0</v>
      </c>
      <c r="X1271" s="14"/>
      <c r="Y1271" s="14">
        <f t="shared" si="152"/>
        <v>0</v>
      </c>
      <c r="Z1271" s="16">
        <f t="shared" si="158"/>
        <v>0</v>
      </c>
      <c r="AA1271" s="14">
        <f t="shared" si="153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hidden="1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60"/>
        <v>0</v>
      </c>
      <c r="W1272" s="14">
        <f t="shared" si="163"/>
        <v>0</v>
      </c>
      <c r="X1272" s="14"/>
      <c r="Y1272" s="14">
        <f t="shared" si="152"/>
        <v>0</v>
      </c>
      <c r="Z1272" s="16">
        <f t="shared" si="158"/>
        <v>0</v>
      </c>
      <c r="AA1272" s="14">
        <f t="shared" si="153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hidden="1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60"/>
        <v>40.5</v>
      </c>
      <c r="W1273" s="14">
        <f t="shared" si="163"/>
        <v>0</v>
      </c>
      <c r="X1273" s="14"/>
      <c r="Y1273" s="14">
        <f t="shared" si="152"/>
        <v>0</v>
      </c>
      <c r="Z1273" s="16">
        <f t="shared" si="158"/>
        <v>0</v>
      </c>
      <c r="AA1273" s="14">
        <f t="shared" si="153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hidden="1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60"/>
        <v>3051.8</v>
      </c>
      <c r="W1274" s="14">
        <f t="shared" si="163"/>
        <v>1928.9108910891089</v>
      </c>
      <c r="X1274" s="14"/>
      <c r="Y1274" s="14">
        <f t="shared" si="152"/>
        <v>0</v>
      </c>
      <c r="Z1274" s="16">
        <f t="shared" si="158"/>
        <v>1928.9108910891089</v>
      </c>
      <c r="AA1274" s="14">
        <f t="shared" si="153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hidden="1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60"/>
        <v>4973.5</v>
      </c>
      <c r="W1275" s="14">
        <f t="shared" si="163"/>
        <v>5124.0196078431372</v>
      </c>
      <c r="X1275" s="14"/>
      <c r="Y1275" s="14">
        <f t="shared" si="152"/>
        <v>0</v>
      </c>
      <c r="Z1275" s="16">
        <f t="shared" si="158"/>
        <v>5124.0196078431372</v>
      </c>
      <c r="AA1275" s="14">
        <f t="shared" si="153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hidden="1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60"/>
        <v>1.0499999999997272</v>
      </c>
      <c r="W1276" s="14">
        <f t="shared" si="163"/>
        <v>0</v>
      </c>
      <c r="X1276" s="14"/>
      <c r="Y1276" s="14">
        <f t="shared" si="152"/>
        <v>0</v>
      </c>
      <c r="Z1276" s="16">
        <f t="shared" si="158"/>
        <v>0</v>
      </c>
      <c r="AA1276" s="14">
        <f t="shared" si="153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hidden="1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60"/>
        <v>0</v>
      </c>
      <c r="W1277" s="14">
        <f t="shared" si="163"/>
        <v>2061.0357142857142</v>
      </c>
      <c r="X1277" s="14"/>
      <c r="Y1277" s="14">
        <f t="shared" si="152"/>
        <v>0</v>
      </c>
      <c r="Z1277" s="16">
        <f t="shared" si="158"/>
        <v>2061.0357142857142</v>
      </c>
      <c r="AA1277" s="14">
        <f t="shared" si="153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hidden="1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60"/>
        <v>39.039999999999054</v>
      </c>
      <c r="W1278" s="14">
        <f t="shared" si="163"/>
        <v>0</v>
      </c>
      <c r="X1278" s="14"/>
      <c r="Y1278" s="14">
        <f t="shared" si="152"/>
        <v>0</v>
      </c>
      <c r="Z1278" s="16">
        <f t="shared" si="158"/>
        <v>0</v>
      </c>
      <c r="AA1278" s="14">
        <f t="shared" si="153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hidden="1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60"/>
        <v>40022.76</v>
      </c>
      <c r="W1279" s="14">
        <f t="shared" si="163"/>
        <v>1142.9514563106795</v>
      </c>
      <c r="X1279" s="14"/>
      <c r="Y1279" s="14">
        <f t="shared" si="152"/>
        <v>1142.9514563106795</v>
      </c>
      <c r="Z1279" s="16">
        <f t="shared" si="158"/>
        <v>1142.9514563106795</v>
      </c>
      <c r="AA1279" s="14">
        <f t="shared" si="153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hidden="1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63"/>
        <v>0</v>
      </c>
      <c r="X1280" s="14"/>
      <c r="Y1280" s="14">
        <f t="shared" si="152"/>
        <v>0</v>
      </c>
      <c r="Z1280" s="16">
        <f t="shared" si="158"/>
        <v>0</v>
      </c>
      <c r="AA1280" s="14">
        <f t="shared" si="153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hidden="1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64">S1281+T1281-U1281</f>
        <v>52.49</v>
      </c>
      <c r="W1281" s="14">
        <f t="shared" si="163"/>
        <v>0</v>
      </c>
      <c r="X1281" s="14"/>
      <c r="Y1281" s="14">
        <f t="shared" si="152"/>
        <v>0</v>
      </c>
      <c r="Z1281" s="16">
        <f t="shared" si="158"/>
        <v>0</v>
      </c>
      <c r="AA1281" s="14">
        <f t="shared" si="153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hidden="1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64"/>
        <v>0</v>
      </c>
      <c r="W1282" s="14">
        <f t="shared" si="163"/>
        <v>0</v>
      </c>
      <c r="X1282" s="14"/>
      <c r="Y1282" s="14">
        <f t="shared" si="152"/>
        <v>0</v>
      </c>
      <c r="Z1282" s="16">
        <f t="shared" si="158"/>
        <v>0</v>
      </c>
      <c r="AA1282" s="14">
        <f t="shared" si="153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hidden="1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63"/>
        <v>0</v>
      </c>
      <c r="X1283" s="14"/>
      <c r="Y1283" s="14">
        <f t="shared" ref="Y1283:Y1346" si="165">IF(W1283-AB1283&lt;=0,0,IF(O1283="返现",MAX(W1283-AA1283-AB1283,0),MAX(W1283-AB1283,0)))</f>
        <v>0</v>
      </c>
      <c r="Z1283" s="16">
        <f t="shared" si="158"/>
        <v>0</v>
      </c>
      <c r="AA1283" s="14">
        <f t="shared" si="153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hidden="1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64"/>
        <v>0</v>
      </c>
      <c r="W1284" s="14">
        <f t="shared" si="163"/>
        <v>0</v>
      </c>
      <c r="X1284" s="14"/>
      <c r="Y1284" s="14">
        <f t="shared" si="165"/>
        <v>0</v>
      </c>
      <c r="Z1284" s="16">
        <f t="shared" si="158"/>
        <v>0</v>
      </c>
      <c r="AA1284" s="14">
        <f t="shared" si="153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hidden="1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64"/>
        <v>40125.75</v>
      </c>
      <c r="W1285" s="14">
        <f t="shared" si="163"/>
        <v>13788.17</v>
      </c>
      <c r="X1285" s="14"/>
      <c r="Y1285" s="14">
        <f t="shared" si="165"/>
        <v>0</v>
      </c>
      <c r="Z1285" s="16">
        <f t="shared" si="158"/>
        <v>13788.17</v>
      </c>
      <c r="AA1285" s="14">
        <f t="shared" ref="AA1285:AA1348" si="166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hidden="1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64"/>
        <v>0</v>
      </c>
      <c r="W1286" s="14">
        <f t="shared" si="163"/>
        <v>0</v>
      </c>
      <c r="X1286" s="14"/>
      <c r="Y1286" s="14">
        <f t="shared" si="165"/>
        <v>0</v>
      </c>
      <c r="Z1286" s="16">
        <f t="shared" si="158"/>
        <v>0</v>
      </c>
      <c r="AA1286" s="14">
        <f t="shared" si="166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hidden="1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64"/>
        <v>0</v>
      </c>
      <c r="W1287" s="14">
        <f t="shared" si="163"/>
        <v>1960.7843137254902</v>
      </c>
      <c r="X1287" s="14"/>
      <c r="Y1287" s="14">
        <f t="shared" si="165"/>
        <v>0</v>
      </c>
      <c r="Z1287" s="16">
        <f t="shared" si="158"/>
        <v>1960.7843137254902</v>
      </c>
      <c r="AA1287" s="14">
        <f t="shared" si="166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hidden="1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64"/>
        <v>36545.199999999997</v>
      </c>
      <c r="W1288" s="14">
        <f t="shared" si="163"/>
        <v>58454.8</v>
      </c>
      <c r="X1288" s="14"/>
      <c r="Y1288" s="14">
        <f t="shared" si="165"/>
        <v>58454.8</v>
      </c>
      <c r="Z1288" s="16">
        <f t="shared" si="158"/>
        <v>58454.8</v>
      </c>
      <c r="AA1288" s="14">
        <f t="shared" si="166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hidden="1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64"/>
        <v>0</v>
      </c>
      <c r="W1289" s="14">
        <f t="shared" si="163"/>
        <v>0</v>
      </c>
      <c r="X1289" s="14"/>
      <c r="Y1289" s="14">
        <f t="shared" si="165"/>
        <v>0</v>
      </c>
      <c r="Z1289" s="16">
        <f t="shared" si="158"/>
        <v>0</v>
      </c>
      <c r="AA1289" s="14">
        <f t="shared" si="166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hidden="1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64"/>
        <v>0</v>
      </c>
      <c r="W1290" s="14">
        <f t="shared" si="163"/>
        <v>0</v>
      </c>
      <c r="X1290" s="14"/>
      <c r="Y1290" s="14">
        <f t="shared" si="165"/>
        <v>0</v>
      </c>
      <c r="Z1290" s="16">
        <f t="shared" si="158"/>
        <v>0</v>
      </c>
      <c r="AA1290" s="14">
        <f t="shared" si="166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hidden="1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64"/>
        <v>864470.8</v>
      </c>
      <c r="W1291" s="14">
        <f t="shared" si="163"/>
        <v>498571.37254901958</v>
      </c>
      <c r="X1291" s="14"/>
      <c r="Y1291" s="14">
        <f t="shared" si="165"/>
        <v>0</v>
      </c>
      <c r="Z1291" s="16">
        <f t="shared" si="158"/>
        <v>498571.37254901958</v>
      </c>
      <c r="AA1291" s="14">
        <f t="shared" si="166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hidden="1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63"/>
        <v>0</v>
      </c>
      <c r="X1292" s="14"/>
      <c r="Y1292" s="14">
        <f t="shared" si="165"/>
        <v>0</v>
      </c>
      <c r="Z1292" s="16">
        <f t="shared" si="158"/>
        <v>0</v>
      </c>
      <c r="AA1292" s="14">
        <f t="shared" si="166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hidden="1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7">S1293+T1293-U1293</f>
        <v>43926.82</v>
      </c>
      <c r="W1293" s="14">
        <f t="shared" si="163"/>
        <v>25561.941176470587</v>
      </c>
      <c r="X1293" s="14"/>
      <c r="Y1293" s="14">
        <f t="shared" si="165"/>
        <v>25561.941176470587</v>
      </c>
      <c r="Z1293" s="16">
        <f t="shared" si="158"/>
        <v>25561.941176470587</v>
      </c>
      <c r="AA1293" s="14">
        <f t="shared" si="166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hidden="1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7"/>
        <v>10.710000000002765</v>
      </c>
      <c r="W1294" s="14">
        <f t="shared" si="163"/>
        <v>0</v>
      </c>
      <c r="X1294" s="14"/>
      <c r="Y1294" s="14">
        <f t="shared" si="165"/>
        <v>0</v>
      </c>
      <c r="Z1294" s="16">
        <f t="shared" si="158"/>
        <v>0</v>
      </c>
      <c r="AA1294" s="14">
        <f t="shared" si="166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hidden="1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7"/>
        <v>68760.800000000003</v>
      </c>
      <c r="W1295" s="14">
        <f t="shared" si="163"/>
        <v>81239.199999999997</v>
      </c>
      <c r="X1295" s="14"/>
      <c r="Y1295" s="14">
        <f t="shared" si="165"/>
        <v>0</v>
      </c>
      <c r="Z1295" s="16">
        <f t="shared" si="158"/>
        <v>81239.199999999997</v>
      </c>
      <c r="AA1295" s="14">
        <f t="shared" si="166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hidden="1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7"/>
        <v>56.2</v>
      </c>
      <c r="W1296" s="14">
        <f t="shared" si="163"/>
        <v>0</v>
      </c>
      <c r="X1296" s="14"/>
      <c r="Y1296" s="14">
        <f t="shared" si="165"/>
        <v>0</v>
      </c>
      <c r="Z1296" s="16">
        <f t="shared" si="158"/>
        <v>0</v>
      </c>
      <c r="AA1296" s="14">
        <f t="shared" si="166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hidden="1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7"/>
        <v>67660.5</v>
      </c>
      <c r="W1297" s="14">
        <f t="shared" si="163"/>
        <v>283009.40594059404</v>
      </c>
      <c r="X1297" s="14"/>
      <c r="Y1297" s="14">
        <f t="shared" si="165"/>
        <v>0</v>
      </c>
      <c r="Z1297" s="16">
        <f t="shared" si="158"/>
        <v>283009.40594059404</v>
      </c>
      <c r="AA1297" s="14">
        <f t="shared" si="166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hidden="1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7"/>
        <v>0</v>
      </c>
      <c r="W1298" s="14">
        <f t="shared" si="163"/>
        <v>0</v>
      </c>
      <c r="X1298" s="14"/>
      <c r="Y1298" s="14">
        <f t="shared" si="165"/>
        <v>0</v>
      </c>
      <c r="Z1298" s="16">
        <f t="shared" si="158"/>
        <v>0</v>
      </c>
      <c r="AA1298" s="14">
        <f t="shared" si="166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hidden="1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7"/>
        <v>20642.86</v>
      </c>
      <c r="W1299" s="14">
        <f t="shared" si="163"/>
        <v>14299</v>
      </c>
      <c r="X1299" s="14"/>
      <c r="Y1299" s="14">
        <f t="shared" si="165"/>
        <v>0</v>
      </c>
      <c r="Z1299" s="16">
        <f t="shared" si="158"/>
        <v>14299</v>
      </c>
      <c r="AA1299" s="14">
        <f t="shared" si="166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hidden="1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7"/>
        <v>0</v>
      </c>
      <c r="W1300" s="14">
        <f t="shared" si="163"/>
        <v>0</v>
      </c>
      <c r="X1300" s="14"/>
      <c r="Y1300" s="14">
        <f t="shared" si="165"/>
        <v>0</v>
      </c>
      <c r="Z1300" s="16">
        <f t="shared" si="158"/>
        <v>0</v>
      </c>
      <c r="AA1300" s="14">
        <f t="shared" si="166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hidden="1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7"/>
        <v>8.069999999999709</v>
      </c>
      <c r="W1301" s="14">
        <f t="shared" si="163"/>
        <v>0</v>
      </c>
      <c r="X1301" s="14"/>
      <c r="Y1301" s="14">
        <f t="shared" si="165"/>
        <v>0</v>
      </c>
      <c r="Z1301" s="16">
        <f t="shared" si="158"/>
        <v>0</v>
      </c>
      <c r="AA1301" s="14">
        <f t="shared" si="166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hidden="1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7"/>
        <v>15187.010000000002</v>
      </c>
      <c r="W1302" s="14">
        <f t="shared" si="163"/>
        <v>31486.923076923078</v>
      </c>
      <c r="X1302" s="14"/>
      <c r="Y1302" s="14">
        <f t="shared" si="165"/>
        <v>0</v>
      </c>
      <c r="Z1302" s="16">
        <f t="shared" si="158"/>
        <v>31486.923076923078</v>
      </c>
      <c r="AA1302" s="14">
        <f t="shared" si="166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hidden="1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7"/>
        <v>0</v>
      </c>
      <c r="W1303" s="14">
        <f t="shared" si="163"/>
        <v>0</v>
      </c>
      <c r="X1303" s="14"/>
      <c r="Y1303" s="14">
        <f t="shared" si="165"/>
        <v>0</v>
      </c>
      <c r="Z1303" s="16">
        <f t="shared" si="158"/>
        <v>0</v>
      </c>
      <c r="AA1303" s="14">
        <f t="shared" si="166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hidden="1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7"/>
        <v>126247.1</v>
      </c>
      <c r="W1304" s="14">
        <f t="shared" si="163"/>
        <v>72306.76470588235</v>
      </c>
      <c r="X1304" s="14"/>
      <c r="Y1304" s="14">
        <f t="shared" si="165"/>
        <v>0</v>
      </c>
      <c r="Z1304" s="16">
        <f t="shared" si="158"/>
        <v>72306.76470588235</v>
      </c>
      <c r="AA1304" s="14">
        <f t="shared" si="166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hidden="1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63"/>
        <v>0</v>
      </c>
      <c r="X1305" s="14"/>
      <c r="Y1305" s="14">
        <f t="shared" si="165"/>
        <v>0</v>
      </c>
      <c r="Z1305" s="16">
        <f t="shared" si="158"/>
        <v>0</v>
      </c>
      <c r="AA1305" s="14">
        <f t="shared" si="166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hidden="1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8">S1306+T1306-U1306</f>
        <v>0</v>
      </c>
      <c r="W1306" s="14">
        <f t="shared" si="163"/>
        <v>0</v>
      </c>
      <c r="X1306" s="14"/>
      <c r="Y1306" s="14">
        <f t="shared" si="165"/>
        <v>0</v>
      </c>
      <c r="Z1306" s="16">
        <f t="shared" si="158"/>
        <v>0</v>
      </c>
      <c r="AA1306" s="14">
        <f t="shared" si="166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hidden="1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8"/>
        <v>208615.35</v>
      </c>
      <c r="W1307" s="14">
        <f t="shared" si="163"/>
        <v>121268.03921568627</v>
      </c>
      <c r="X1307" s="14"/>
      <c r="Y1307" s="14">
        <f t="shared" si="165"/>
        <v>0</v>
      </c>
      <c r="Z1307" s="16">
        <f t="shared" si="158"/>
        <v>121268.03921568627</v>
      </c>
      <c r="AA1307" s="14">
        <f t="shared" si="166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hidden="1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8"/>
        <v>0</v>
      </c>
      <c r="W1308" s="14">
        <f t="shared" si="163"/>
        <v>0</v>
      </c>
      <c r="X1308" s="14"/>
      <c r="Y1308" s="14">
        <f t="shared" si="165"/>
        <v>0</v>
      </c>
      <c r="Z1308" s="16">
        <f t="shared" si="158"/>
        <v>0</v>
      </c>
      <c r="AA1308" s="14">
        <f t="shared" si="166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hidden="1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8"/>
        <v>33314.71</v>
      </c>
      <c r="W1309" s="14">
        <f t="shared" si="163"/>
        <v>14062.35294117647</v>
      </c>
      <c r="X1309" s="14"/>
      <c r="Y1309" s="14">
        <f t="shared" si="165"/>
        <v>0</v>
      </c>
      <c r="Z1309" s="16">
        <f t="shared" si="158"/>
        <v>14062.35294117647</v>
      </c>
      <c r="AA1309" s="14">
        <f t="shared" si="166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hidden="1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8"/>
        <v>0</v>
      </c>
      <c r="W1310" s="14">
        <f t="shared" si="163"/>
        <v>0</v>
      </c>
      <c r="X1310" s="14"/>
      <c r="Y1310" s="14">
        <f t="shared" si="165"/>
        <v>0</v>
      </c>
      <c r="Z1310" s="16">
        <f t="shared" si="158"/>
        <v>0</v>
      </c>
      <c r="AA1310" s="14">
        <f t="shared" si="166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hidden="1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8"/>
        <v>87359.17</v>
      </c>
      <c r="W1311" s="14">
        <f t="shared" si="163"/>
        <v>74241.3</v>
      </c>
      <c r="X1311" s="14"/>
      <c r="Y1311" s="14">
        <f t="shared" si="165"/>
        <v>0</v>
      </c>
      <c r="Z1311" s="16">
        <f t="shared" ref="Z1311:Z1374" si="169">W1311+X1311</f>
        <v>74241.3</v>
      </c>
      <c r="AA1311" s="14">
        <f t="shared" si="166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hidden="1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8"/>
        <v>0</v>
      </c>
      <c r="W1312" s="14">
        <f t="shared" si="163"/>
        <v>0</v>
      </c>
      <c r="X1312" s="14"/>
      <c r="Y1312" s="14">
        <f t="shared" si="165"/>
        <v>0</v>
      </c>
      <c r="Z1312" s="16">
        <f t="shared" si="169"/>
        <v>0</v>
      </c>
      <c r="AA1312" s="14">
        <f t="shared" si="166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hidden="1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8"/>
        <v>0</v>
      </c>
      <c r="W1313" s="14">
        <f t="shared" si="163"/>
        <v>0</v>
      </c>
      <c r="X1313" s="14"/>
      <c r="Y1313" s="14">
        <f t="shared" si="165"/>
        <v>0</v>
      </c>
      <c r="Z1313" s="16">
        <f t="shared" si="169"/>
        <v>0</v>
      </c>
      <c r="AA1313" s="14">
        <f t="shared" si="166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hidden="1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8"/>
        <v>0</v>
      </c>
      <c r="W1314" s="14">
        <f t="shared" si="163"/>
        <v>-541.13207547169816</v>
      </c>
      <c r="X1314" s="14"/>
      <c r="Y1314" s="14">
        <f t="shared" si="165"/>
        <v>0</v>
      </c>
      <c r="Z1314" s="16">
        <f t="shared" si="169"/>
        <v>-541.13207547169816</v>
      </c>
      <c r="AA1314" s="14">
        <f t="shared" si="166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hidden="1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8"/>
        <v>0</v>
      </c>
      <c r="W1315" s="14">
        <f t="shared" si="163"/>
        <v>0</v>
      </c>
      <c r="X1315" s="14"/>
      <c r="Y1315" s="14">
        <f t="shared" si="165"/>
        <v>0</v>
      </c>
      <c r="Z1315" s="16">
        <f t="shared" si="169"/>
        <v>0</v>
      </c>
      <c r="AA1315" s="14">
        <f t="shared" si="166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hidden="1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8"/>
        <v>0</v>
      </c>
      <c r="W1316" s="14">
        <f t="shared" si="163"/>
        <v>0</v>
      </c>
      <c r="X1316" s="14"/>
      <c r="Y1316" s="14">
        <f t="shared" si="165"/>
        <v>0</v>
      </c>
      <c r="Z1316" s="16">
        <f t="shared" si="169"/>
        <v>0</v>
      </c>
      <c r="AA1316" s="14">
        <f t="shared" si="166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hidden="1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8"/>
        <v>0</v>
      </c>
      <c r="W1317" s="14">
        <f t="shared" si="163"/>
        <v>541.13207547169714</v>
      </c>
      <c r="X1317" s="14"/>
      <c r="Y1317" s="14">
        <f t="shared" si="165"/>
        <v>541.13207547169714</v>
      </c>
      <c r="Z1317" s="16">
        <f t="shared" si="169"/>
        <v>541.13207547169714</v>
      </c>
      <c r="AA1317" s="14">
        <f t="shared" si="166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hidden="1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8"/>
        <v>0</v>
      </c>
      <c r="W1318" s="14">
        <f t="shared" si="163"/>
        <v>0</v>
      </c>
      <c r="X1318" s="14"/>
      <c r="Y1318" s="14">
        <f t="shared" si="165"/>
        <v>0</v>
      </c>
      <c r="Z1318" s="16">
        <f t="shared" si="169"/>
        <v>0</v>
      </c>
      <c r="AA1318" s="14">
        <f t="shared" si="166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hidden="1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63"/>
        <v>0</v>
      </c>
      <c r="X1319" s="14"/>
      <c r="Y1319" s="14">
        <f t="shared" si="165"/>
        <v>0</v>
      </c>
      <c r="Z1319" s="16">
        <f t="shared" si="169"/>
        <v>0</v>
      </c>
      <c r="AA1319" s="14">
        <f t="shared" si="166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hidden="1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70">S1320+T1320-U1320</f>
        <v>0</v>
      </c>
      <c r="W1320" s="14">
        <f t="shared" si="163"/>
        <v>0</v>
      </c>
      <c r="X1320" s="14"/>
      <c r="Y1320" s="14">
        <f t="shared" si="165"/>
        <v>0</v>
      </c>
      <c r="Z1320" s="16">
        <f t="shared" si="169"/>
        <v>0</v>
      </c>
      <c r="AA1320" s="14">
        <f t="shared" si="166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hidden="1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70"/>
        <v>16856.57</v>
      </c>
      <c r="W1321" s="14">
        <f t="shared" si="163"/>
        <v>38473.950980392154</v>
      </c>
      <c r="X1321" s="14"/>
      <c r="Y1321" s="14">
        <f t="shared" si="165"/>
        <v>0</v>
      </c>
      <c r="Z1321" s="16">
        <f t="shared" si="169"/>
        <v>38473.950980392154</v>
      </c>
      <c r="AA1321" s="14">
        <f t="shared" si="166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hidden="1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70"/>
        <v>0</v>
      </c>
      <c r="W1322" s="14">
        <f t="shared" si="163"/>
        <v>10000</v>
      </c>
      <c r="X1322" s="14"/>
      <c r="Y1322" s="14">
        <f t="shared" si="165"/>
        <v>10000</v>
      </c>
      <c r="Z1322" s="16">
        <f t="shared" si="169"/>
        <v>10000</v>
      </c>
      <c r="AA1322" s="14">
        <f t="shared" si="166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hidden="1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63"/>
        <v>0</v>
      </c>
      <c r="X1323" s="14"/>
      <c r="Y1323" s="14">
        <f t="shared" si="165"/>
        <v>0</v>
      </c>
      <c r="Z1323" s="16">
        <f t="shared" si="169"/>
        <v>0</v>
      </c>
      <c r="AA1323" s="14">
        <f t="shared" si="166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hidden="1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71">S1324+T1324-U1324</f>
        <v>0</v>
      </c>
      <c r="W1324" s="14">
        <f t="shared" si="163"/>
        <v>0</v>
      </c>
      <c r="X1324" s="14"/>
      <c r="Y1324" s="14">
        <f t="shared" si="165"/>
        <v>0</v>
      </c>
      <c r="Z1324" s="16">
        <f t="shared" si="169"/>
        <v>0</v>
      </c>
      <c r="AA1324" s="14">
        <f t="shared" si="166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hidden="1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71"/>
        <v>17538.5</v>
      </c>
      <c r="W1325" s="14">
        <f t="shared" si="163"/>
        <v>17427.5</v>
      </c>
      <c r="X1325" s="14"/>
      <c r="Y1325" s="14">
        <f t="shared" si="165"/>
        <v>0</v>
      </c>
      <c r="Z1325" s="16">
        <f t="shared" si="169"/>
        <v>17427.5</v>
      </c>
      <c r="AA1325" s="14">
        <f t="shared" si="166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hidden="1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71"/>
        <v>0</v>
      </c>
      <c r="W1326" s="14">
        <f t="shared" si="163"/>
        <v>0</v>
      </c>
      <c r="X1326" s="14"/>
      <c r="Y1326" s="14">
        <f t="shared" si="165"/>
        <v>0</v>
      </c>
      <c r="Z1326" s="16">
        <f t="shared" si="169"/>
        <v>0</v>
      </c>
      <c r="AA1326" s="14">
        <f t="shared" si="166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hidden="1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71"/>
        <v>0</v>
      </c>
      <c r="W1327" s="14">
        <f t="shared" si="163"/>
        <v>0</v>
      </c>
      <c r="X1327" s="14"/>
      <c r="Y1327" s="14">
        <f t="shared" si="165"/>
        <v>0</v>
      </c>
      <c r="Z1327" s="16">
        <f t="shared" si="169"/>
        <v>0</v>
      </c>
      <c r="AA1327" s="14">
        <f t="shared" si="166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hidden="1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71"/>
        <v>7305.88</v>
      </c>
      <c r="W1328" s="14">
        <f t="shared" si="163"/>
        <v>0</v>
      </c>
      <c r="X1328" s="14"/>
      <c r="Y1328" s="14">
        <f t="shared" si="165"/>
        <v>0</v>
      </c>
      <c r="Z1328" s="16">
        <f t="shared" si="169"/>
        <v>0</v>
      </c>
      <c r="AA1328" s="14">
        <f t="shared" si="166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hidden="1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71"/>
        <v>0</v>
      </c>
      <c r="W1329" s="14">
        <f t="shared" si="163"/>
        <v>26293.461538461539</v>
      </c>
      <c r="X1329" s="14"/>
      <c r="Y1329" s="14">
        <f t="shared" si="165"/>
        <v>26293.461538461539</v>
      </c>
      <c r="Z1329" s="16">
        <f t="shared" si="169"/>
        <v>26293.461538461539</v>
      </c>
      <c r="AA1329" s="14">
        <f t="shared" si="166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hidden="1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71"/>
        <v>0</v>
      </c>
      <c r="W1330" s="14">
        <f t="shared" si="163"/>
        <v>-27345.200000000001</v>
      </c>
      <c r="X1330" s="14"/>
      <c r="Y1330" s="14">
        <f t="shared" si="165"/>
        <v>0</v>
      </c>
      <c r="Z1330" s="16">
        <f t="shared" si="169"/>
        <v>-27345.200000000001</v>
      </c>
      <c r="AA1330" s="14">
        <f t="shared" si="166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hidden="1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71"/>
        <v>27345.200000000001</v>
      </c>
      <c r="W1331" s="14">
        <f t="shared" si="163"/>
        <v>0</v>
      </c>
      <c r="X1331" s="14"/>
      <c r="Y1331" s="14">
        <f t="shared" si="165"/>
        <v>0</v>
      </c>
      <c r="Z1331" s="16">
        <f t="shared" si="169"/>
        <v>0</v>
      </c>
      <c r="AA1331" s="14">
        <f t="shared" si="166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hidden="1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63"/>
        <v>0</v>
      </c>
      <c r="X1332" s="14"/>
      <c r="Y1332" s="14">
        <f t="shared" si="165"/>
        <v>0</v>
      </c>
      <c r="Z1332" s="16">
        <f t="shared" si="169"/>
        <v>0</v>
      </c>
      <c r="AA1332" s="14">
        <f t="shared" si="166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hidden="1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72">S1333+T1333-U1333</f>
        <v>2.7297608617971036E-13</v>
      </c>
      <c r="W1333" s="14">
        <f t="shared" si="163"/>
        <v>0</v>
      </c>
      <c r="X1333" s="14"/>
      <c r="Y1333" s="14">
        <f t="shared" si="165"/>
        <v>0</v>
      </c>
      <c r="Z1333" s="16">
        <f t="shared" si="169"/>
        <v>0</v>
      </c>
      <c r="AA1333" s="14">
        <f t="shared" si="166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hidden="1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72"/>
        <v>15074.52</v>
      </c>
      <c r="W1334" s="14">
        <f t="shared" si="163"/>
        <v>4925.4799999999996</v>
      </c>
      <c r="X1334" s="14"/>
      <c r="Y1334" s="14">
        <f t="shared" si="165"/>
        <v>0</v>
      </c>
      <c r="Z1334" s="16">
        <f t="shared" si="169"/>
        <v>4925.4799999999996</v>
      </c>
      <c r="AA1334" s="14">
        <f t="shared" si="166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hidden="1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73">IF(O1335="返货",U1335/(1+P1335),IF(O1335="返现",U1335,IF(O1335="折扣",U1335*P1335,IF(O1335="无",U1335))))</f>
        <v>0</v>
      </c>
      <c r="X1335" s="14"/>
      <c r="Y1335" s="14">
        <f t="shared" si="165"/>
        <v>0</v>
      </c>
      <c r="Z1335" s="16">
        <f t="shared" si="169"/>
        <v>0</v>
      </c>
      <c r="AA1335" s="14">
        <f t="shared" si="166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hidden="1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72"/>
        <v>4302.0800000000017</v>
      </c>
      <c r="W1336" s="14">
        <f t="shared" si="173"/>
        <v>32897.919999999998</v>
      </c>
      <c r="X1336" s="14"/>
      <c r="Y1336" s="14">
        <f t="shared" si="165"/>
        <v>0</v>
      </c>
      <c r="Z1336" s="16">
        <f t="shared" si="169"/>
        <v>32897.919999999998</v>
      </c>
      <c r="AA1336" s="14">
        <f t="shared" si="166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hidden="1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72"/>
        <v>3.0695446184836328E-12</v>
      </c>
      <c r="W1337" s="14">
        <f t="shared" si="173"/>
        <v>0</v>
      </c>
      <c r="X1337" s="14"/>
      <c r="Y1337" s="14">
        <f t="shared" si="165"/>
        <v>0</v>
      </c>
      <c r="Z1337" s="16">
        <f t="shared" si="169"/>
        <v>0</v>
      </c>
      <c r="AA1337" s="14">
        <f t="shared" si="166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hidden="1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72"/>
        <v>963.16</v>
      </c>
      <c r="W1338" s="14">
        <f t="shared" si="173"/>
        <v>0</v>
      </c>
      <c r="X1338" s="14"/>
      <c r="Y1338" s="14">
        <f t="shared" si="165"/>
        <v>0</v>
      </c>
      <c r="Z1338" s="16">
        <f t="shared" si="169"/>
        <v>0</v>
      </c>
      <c r="AA1338" s="14">
        <f t="shared" si="166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hidden="1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72"/>
        <v>5000</v>
      </c>
      <c r="W1339" s="14">
        <f t="shared" si="173"/>
        <v>0</v>
      </c>
      <c r="X1339" s="14"/>
      <c r="Y1339" s="14">
        <f t="shared" si="165"/>
        <v>0</v>
      </c>
      <c r="Z1339" s="16">
        <f t="shared" si="169"/>
        <v>0</v>
      </c>
      <c r="AA1339" s="14">
        <f t="shared" si="166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hidden="1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72"/>
        <v>17928.599999999999</v>
      </c>
      <c r="W1340" s="14">
        <f t="shared" si="173"/>
        <v>2030.7843137254902</v>
      </c>
      <c r="X1340" s="14"/>
      <c r="Y1340" s="14">
        <f t="shared" si="165"/>
        <v>0</v>
      </c>
      <c r="Z1340" s="16">
        <f t="shared" si="169"/>
        <v>2030.7843137254902</v>
      </c>
      <c r="AA1340" s="14">
        <f t="shared" si="166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hidden="1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73"/>
        <v>0</v>
      </c>
      <c r="X1341" s="14"/>
      <c r="Y1341" s="14">
        <f t="shared" si="165"/>
        <v>0</v>
      </c>
      <c r="Z1341" s="16">
        <f t="shared" si="169"/>
        <v>0</v>
      </c>
      <c r="AA1341" s="14">
        <f t="shared" si="166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hidden="1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74">S1342+T1342-U1342</f>
        <v>1.0231815394945443E-12</v>
      </c>
      <c r="W1342" s="14">
        <f t="shared" si="173"/>
        <v>0</v>
      </c>
      <c r="X1342" s="14"/>
      <c r="Y1342" s="14">
        <f t="shared" si="165"/>
        <v>0</v>
      </c>
      <c r="Z1342" s="16">
        <f t="shared" si="169"/>
        <v>0</v>
      </c>
      <c r="AA1342" s="14">
        <f t="shared" si="166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hidden="1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74"/>
        <v>0</v>
      </c>
      <c r="W1343" s="14">
        <f t="shared" si="173"/>
        <v>0</v>
      </c>
      <c r="X1343" s="14"/>
      <c r="Y1343" s="14">
        <f t="shared" si="165"/>
        <v>0</v>
      </c>
      <c r="Z1343" s="16">
        <f t="shared" si="169"/>
        <v>0</v>
      </c>
      <c r="AA1343" s="14">
        <f t="shared" si="166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hidden="1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74"/>
        <v>562140.10000000009</v>
      </c>
      <c r="W1344" s="14">
        <f t="shared" si="173"/>
        <v>1587859.9</v>
      </c>
      <c r="X1344" s="14"/>
      <c r="Y1344" s="14">
        <f t="shared" si="165"/>
        <v>0</v>
      </c>
      <c r="Z1344" s="16">
        <f t="shared" si="169"/>
        <v>1587859.9</v>
      </c>
      <c r="AA1344" s="14">
        <f t="shared" si="166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hidden="1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74"/>
        <v>0</v>
      </c>
      <c r="W1345" s="14">
        <f t="shared" si="173"/>
        <v>0</v>
      </c>
      <c r="X1345" s="14"/>
      <c r="Y1345" s="14">
        <f t="shared" si="165"/>
        <v>0</v>
      </c>
      <c r="Z1345" s="16">
        <f t="shared" si="169"/>
        <v>0</v>
      </c>
      <c r="AA1345" s="14">
        <f t="shared" si="166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hidden="1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74"/>
        <v>98757.700000000012</v>
      </c>
      <c r="W1346" s="14">
        <f t="shared" si="173"/>
        <v>301242.3</v>
      </c>
      <c r="X1346" s="14"/>
      <c r="Y1346" s="14">
        <f t="shared" si="165"/>
        <v>0</v>
      </c>
      <c r="Z1346" s="16">
        <f t="shared" si="169"/>
        <v>301242.3</v>
      </c>
      <c r="AA1346" s="14">
        <f t="shared" si="166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hidden="1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75">IF(W1347-AB1347&lt;=0,0,IF(O1347="返现",MAX(W1347-AA1347-AB1347,0),MAX(W1347-AB1347,0)))</f>
        <v>0</v>
      </c>
      <c r="Z1347" s="16">
        <f t="shared" si="169"/>
        <v>0</v>
      </c>
      <c r="AA1347" s="14">
        <f t="shared" si="166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hidden="1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75"/>
        <v>230.26</v>
      </c>
      <c r="Z1348" s="16">
        <f t="shared" si="169"/>
        <v>230.26</v>
      </c>
      <c r="AA1348" s="14">
        <f t="shared" si="166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hidden="1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6">S1349+T1349-U1349</f>
        <v>3</v>
      </c>
      <c r="W1349" s="14">
        <f t="shared" si="173"/>
        <v>0</v>
      </c>
      <c r="X1349" s="14"/>
      <c r="Y1349" s="14">
        <f t="shared" si="175"/>
        <v>0</v>
      </c>
      <c r="Z1349" s="16">
        <f t="shared" si="169"/>
        <v>0</v>
      </c>
      <c r="AA1349" s="14">
        <f t="shared" ref="AA1349:AA1412" si="177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hidden="1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6"/>
        <v>1.0000000002037299E-2</v>
      </c>
      <c r="W1350" s="14">
        <f t="shared" si="173"/>
        <v>0</v>
      </c>
      <c r="X1350" s="14"/>
      <c r="Y1350" s="14">
        <f t="shared" si="175"/>
        <v>0</v>
      </c>
      <c r="Z1350" s="16">
        <f t="shared" si="169"/>
        <v>0</v>
      </c>
      <c r="AA1350" s="14">
        <f t="shared" si="177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hidden="1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73"/>
        <v>0</v>
      </c>
      <c r="X1351" s="14"/>
      <c r="Y1351" s="14">
        <f t="shared" si="175"/>
        <v>0</v>
      </c>
      <c r="Z1351" s="16">
        <f t="shared" si="169"/>
        <v>0</v>
      </c>
      <c r="AA1351" s="14">
        <f t="shared" si="177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hidden="1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6"/>
        <v>369.5</v>
      </c>
      <c r="W1352" s="14">
        <f t="shared" si="173"/>
        <v>0</v>
      </c>
      <c r="X1352" s="14"/>
      <c r="Y1352" s="14">
        <f t="shared" si="175"/>
        <v>0</v>
      </c>
      <c r="Z1352" s="16">
        <f t="shared" si="169"/>
        <v>0</v>
      </c>
      <c r="AA1352" s="14">
        <f t="shared" si="177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hidden="1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6"/>
        <v>0</v>
      </c>
      <c r="W1353" s="14">
        <f t="shared" si="173"/>
        <v>6000</v>
      </c>
      <c r="X1353" s="14"/>
      <c r="Y1353" s="14">
        <f t="shared" si="175"/>
        <v>6000</v>
      </c>
      <c r="Z1353" s="16">
        <f t="shared" si="169"/>
        <v>6000</v>
      </c>
      <c r="AA1353" s="14">
        <f t="shared" si="177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hidden="1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6"/>
        <v>7530.5</v>
      </c>
      <c r="W1354" s="14">
        <f t="shared" si="173"/>
        <v>12469.5</v>
      </c>
      <c r="X1354" s="14"/>
      <c r="Y1354" s="14">
        <f t="shared" si="175"/>
        <v>0</v>
      </c>
      <c r="Z1354" s="16">
        <f t="shared" si="169"/>
        <v>12469.5</v>
      </c>
      <c r="AA1354" s="14">
        <f t="shared" si="177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hidden="1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6"/>
        <v>48</v>
      </c>
      <c r="W1355" s="14">
        <f t="shared" si="173"/>
        <v>0</v>
      </c>
      <c r="X1355" s="14"/>
      <c r="Y1355" s="14">
        <f t="shared" si="175"/>
        <v>0</v>
      </c>
      <c r="Z1355" s="16">
        <f t="shared" si="169"/>
        <v>0</v>
      </c>
      <c r="AA1355" s="14">
        <f t="shared" si="177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hidden="1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6"/>
        <v>24</v>
      </c>
      <c r="W1356" s="14">
        <f t="shared" si="173"/>
        <v>0</v>
      </c>
      <c r="X1356" s="14"/>
      <c r="Y1356" s="14">
        <f t="shared" si="175"/>
        <v>0</v>
      </c>
      <c r="Z1356" s="16">
        <f t="shared" si="169"/>
        <v>0</v>
      </c>
      <c r="AA1356" s="14">
        <f t="shared" si="177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hidden="1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73"/>
        <v>0</v>
      </c>
      <c r="X1357" s="14"/>
      <c r="Y1357" s="14">
        <f t="shared" si="175"/>
        <v>0</v>
      </c>
      <c r="Z1357" s="16">
        <f t="shared" si="169"/>
        <v>0</v>
      </c>
      <c r="AA1357" s="14">
        <f t="shared" si="177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hidden="1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73"/>
        <v>0</v>
      </c>
      <c r="X1358" s="14"/>
      <c r="Y1358" s="14">
        <f t="shared" si="175"/>
        <v>0</v>
      </c>
      <c r="Z1358" s="16">
        <f t="shared" si="169"/>
        <v>0</v>
      </c>
      <c r="AA1358" s="14">
        <f t="shared" si="177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hidden="1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8">S1359+T1359-U1359</f>
        <v>0</v>
      </c>
      <c r="W1359" s="14">
        <f t="shared" si="173"/>
        <v>0</v>
      </c>
      <c r="X1359" s="14"/>
      <c r="Y1359" s="14">
        <f t="shared" si="175"/>
        <v>0</v>
      </c>
      <c r="Z1359" s="16">
        <f t="shared" si="169"/>
        <v>0</v>
      </c>
      <c r="AA1359" s="14">
        <f t="shared" si="177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hidden="1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8"/>
        <v>0</v>
      </c>
      <c r="W1360" s="14">
        <f t="shared" si="173"/>
        <v>0</v>
      </c>
      <c r="X1360" s="14"/>
      <c r="Y1360" s="14">
        <f t="shared" si="175"/>
        <v>0</v>
      </c>
      <c r="Z1360" s="16">
        <f t="shared" si="169"/>
        <v>0</v>
      </c>
      <c r="AA1360" s="14">
        <f t="shared" si="177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hidden="1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8"/>
        <v>7237.5</v>
      </c>
      <c r="W1361" s="14">
        <f t="shared" si="173"/>
        <v>2948.5294117647059</v>
      </c>
      <c r="X1361" s="14"/>
      <c r="Y1361" s="14">
        <f t="shared" si="175"/>
        <v>0</v>
      </c>
      <c r="Z1361" s="16">
        <f t="shared" si="169"/>
        <v>2948.5294117647059</v>
      </c>
      <c r="AA1361" s="14">
        <f t="shared" si="177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hidden="1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75"/>
        <v>5</v>
      </c>
      <c r="Z1362" s="16">
        <f t="shared" si="169"/>
        <v>5</v>
      </c>
      <c r="AA1362" s="14">
        <f t="shared" si="177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hidden="1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9">S1363+T1363-U1363</f>
        <v>0</v>
      </c>
      <c r="W1363" s="14">
        <f t="shared" ref="W1363:W1426" si="180">IF(O1363="返货",U1363/(1+P1363),IF(O1363="返现",U1363,IF(O1363="折扣",U1363*P1363,IF(O1363="无",U1363))))</f>
        <v>0</v>
      </c>
      <c r="X1363" s="14"/>
      <c r="Y1363" s="14">
        <f t="shared" si="175"/>
        <v>0</v>
      </c>
      <c r="Z1363" s="16">
        <f t="shared" si="169"/>
        <v>0</v>
      </c>
      <c r="AA1363" s="14">
        <f t="shared" si="177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hidden="1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9"/>
        <v>0</v>
      </c>
      <c r="W1364" s="14">
        <f t="shared" si="180"/>
        <v>0</v>
      </c>
      <c r="X1364" s="14"/>
      <c r="Y1364" s="14">
        <f t="shared" si="175"/>
        <v>0</v>
      </c>
      <c r="Z1364" s="16">
        <f t="shared" si="169"/>
        <v>0</v>
      </c>
      <c r="AA1364" s="14">
        <f t="shared" si="177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hidden="1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9"/>
        <v>8121.4299999999994</v>
      </c>
      <c r="W1365" s="14">
        <f t="shared" si="180"/>
        <v>4761.4761904761908</v>
      </c>
      <c r="X1365" s="14"/>
      <c r="Y1365" s="14">
        <f t="shared" si="175"/>
        <v>0</v>
      </c>
      <c r="Z1365" s="16">
        <f t="shared" si="169"/>
        <v>4761.4761904761908</v>
      </c>
      <c r="AA1365" s="14">
        <f t="shared" si="177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hidden="1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9"/>
        <v>0</v>
      </c>
      <c r="W1366" s="14">
        <f t="shared" si="180"/>
        <v>1000</v>
      </c>
      <c r="X1366" s="14"/>
      <c r="Y1366" s="14">
        <f t="shared" si="175"/>
        <v>1000</v>
      </c>
      <c r="Z1366" s="16">
        <f t="shared" si="169"/>
        <v>1000</v>
      </c>
      <c r="AA1366" s="14">
        <f t="shared" si="177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hidden="1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9"/>
        <v>6080.4700000000012</v>
      </c>
      <c r="W1367" s="14">
        <f t="shared" si="180"/>
        <v>63919.53</v>
      </c>
      <c r="X1367" s="14"/>
      <c r="Y1367" s="14">
        <f t="shared" si="175"/>
        <v>0</v>
      </c>
      <c r="Z1367" s="16">
        <f t="shared" si="169"/>
        <v>63919.53</v>
      </c>
      <c r="AA1367" s="14">
        <f t="shared" si="177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hidden="1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80"/>
        <v>0</v>
      </c>
      <c r="X1368" s="14"/>
      <c r="Y1368" s="14">
        <f t="shared" si="175"/>
        <v>0</v>
      </c>
      <c r="Z1368" s="16">
        <f t="shared" si="169"/>
        <v>0</v>
      </c>
      <c r="AA1368" s="14">
        <f t="shared" si="177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hidden="1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81">S1369+T1369-U1369</f>
        <v>61081.51999999999</v>
      </c>
      <c r="W1369" s="14">
        <f t="shared" si="180"/>
        <v>138918.48000000001</v>
      </c>
      <c r="X1369" s="14"/>
      <c r="Y1369" s="14">
        <f t="shared" si="175"/>
        <v>0</v>
      </c>
      <c r="Z1369" s="16">
        <f t="shared" si="169"/>
        <v>138918.48000000001</v>
      </c>
      <c r="AA1369" s="14">
        <f t="shared" si="177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hidden="1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81"/>
        <v>0</v>
      </c>
      <c r="W1370" s="14">
        <f t="shared" si="180"/>
        <v>0</v>
      </c>
      <c r="X1370" s="14"/>
      <c r="Y1370" s="14">
        <f t="shared" si="175"/>
        <v>0</v>
      </c>
      <c r="Z1370" s="16">
        <f t="shared" si="169"/>
        <v>0</v>
      </c>
      <c r="AA1370" s="14">
        <f t="shared" si="177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hidden="1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81"/>
        <v>45</v>
      </c>
      <c r="W1371" s="14">
        <f t="shared" si="180"/>
        <v>0</v>
      </c>
      <c r="X1371" s="14"/>
      <c r="Y1371" s="14">
        <f t="shared" si="175"/>
        <v>0</v>
      </c>
      <c r="Z1371" s="16">
        <f t="shared" si="169"/>
        <v>0</v>
      </c>
      <c r="AA1371" s="14">
        <f t="shared" si="177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hidden="1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81"/>
        <v>0</v>
      </c>
      <c r="W1372" s="14">
        <f t="shared" si="180"/>
        <v>0</v>
      </c>
      <c r="X1372" s="14"/>
      <c r="Y1372" s="14">
        <f t="shared" si="175"/>
        <v>0</v>
      </c>
      <c r="Z1372" s="16">
        <f t="shared" si="169"/>
        <v>0</v>
      </c>
      <c r="AA1372" s="14">
        <f t="shared" si="177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hidden="1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81"/>
        <v>2349.0300000000002</v>
      </c>
      <c r="W1373" s="14">
        <f t="shared" si="180"/>
        <v>0</v>
      </c>
      <c r="X1373" s="14"/>
      <c r="Y1373" s="14">
        <f t="shared" si="175"/>
        <v>0</v>
      </c>
      <c r="Z1373" s="16">
        <f t="shared" si="169"/>
        <v>0</v>
      </c>
      <c r="AA1373" s="14">
        <f t="shared" si="177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hidden="1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81"/>
        <v>0</v>
      </c>
      <c r="W1374" s="14">
        <f t="shared" si="180"/>
        <v>0</v>
      </c>
      <c r="X1374" s="14"/>
      <c r="Y1374" s="14">
        <f t="shared" si="175"/>
        <v>0</v>
      </c>
      <c r="Z1374" s="16">
        <f t="shared" si="169"/>
        <v>0</v>
      </c>
      <c r="AA1374" s="14">
        <f t="shared" si="177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hidden="1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81"/>
        <v>42705.23</v>
      </c>
      <c r="W1375" s="14">
        <f t="shared" si="180"/>
        <v>58132.127450980392</v>
      </c>
      <c r="X1375" s="14"/>
      <c r="Y1375" s="14">
        <f t="shared" si="175"/>
        <v>0</v>
      </c>
      <c r="Z1375" s="16">
        <f t="shared" ref="Z1375:Z1438" si="182">W1375+X1375</f>
        <v>58132.127450980392</v>
      </c>
      <c r="AA1375" s="14">
        <f t="shared" si="177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hidden="1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80"/>
        <v>0</v>
      </c>
      <c r="X1376" s="14"/>
      <c r="Y1376" s="14">
        <f t="shared" si="175"/>
        <v>0</v>
      </c>
      <c r="Z1376" s="16">
        <f t="shared" si="182"/>
        <v>0</v>
      </c>
      <c r="AA1376" s="14">
        <f t="shared" si="177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hidden="1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83">S1377+T1377-U1377</f>
        <v>4702.5</v>
      </c>
      <c r="W1377" s="14">
        <f t="shared" si="180"/>
        <v>19986.5</v>
      </c>
      <c r="X1377" s="14"/>
      <c r="Y1377" s="14">
        <f t="shared" si="175"/>
        <v>0</v>
      </c>
      <c r="Z1377" s="16">
        <f t="shared" si="182"/>
        <v>19986.5</v>
      </c>
      <c r="AA1377" s="14">
        <f t="shared" si="177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hidden="1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80"/>
        <v>0</v>
      </c>
      <c r="X1378" s="14"/>
      <c r="Y1378" s="14">
        <f t="shared" si="175"/>
        <v>0</v>
      </c>
      <c r="Z1378" s="16">
        <f t="shared" si="182"/>
        <v>0</v>
      </c>
      <c r="AA1378" s="14">
        <f t="shared" si="177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hidden="1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83"/>
        <v>144.46000000000004</v>
      </c>
      <c r="W1379" s="14">
        <f t="shared" si="180"/>
        <v>7536</v>
      </c>
      <c r="X1379" s="14"/>
      <c r="Y1379" s="14">
        <f t="shared" si="175"/>
        <v>0</v>
      </c>
      <c r="Z1379" s="16">
        <f t="shared" si="182"/>
        <v>7536</v>
      </c>
      <c r="AA1379" s="14">
        <f t="shared" si="177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hidden="1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83"/>
        <v>30.2</v>
      </c>
      <c r="W1380" s="14">
        <f t="shared" si="180"/>
        <v>0</v>
      </c>
      <c r="X1380" s="14"/>
      <c r="Y1380" s="14">
        <f t="shared" si="175"/>
        <v>0</v>
      </c>
      <c r="Z1380" s="16">
        <f t="shared" si="182"/>
        <v>0</v>
      </c>
      <c r="AA1380" s="14">
        <f t="shared" si="177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hidden="1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83"/>
        <v>4.2</v>
      </c>
      <c r="W1381" s="14">
        <f t="shared" si="180"/>
        <v>0</v>
      </c>
      <c r="X1381" s="14"/>
      <c r="Y1381" s="14">
        <f t="shared" si="175"/>
        <v>0</v>
      </c>
      <c r="Z1381" s="16">
        <f t="shared" si="182"/>
        <v>0</v>
      </c>
      <c r="AA1381" s="14">
        <f t="shared" si="177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hidden="1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83"/>
        <v>0</v>
      </c>
      <c r="W1382" s="14">
        <f t="shared" si="180"/>
        <v>0</v>
      </c>
      <c r="X1382" s="14"/>
      <c r="Y1382" s="14">
        <f t="shared" si="175"/>
        <v>0</v>
      </c>
      <c r="Z1382" s="16">
        <f t="shared" si="182"/>
        <v>0</v>
      </c>
      <c r="AA1382" s="14">
        <f t="shared" si="177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hidden="1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83"/>
        <v>0</v>
      </c>
      <c r="W1383" s="14">
        <f t="shared" si="180"/>
        <v>0</v>
      </c>
      <c r="X1383" s="14"/>
      <c r="Y1383" s="14">
        <f t="shared" si="175"/>
        <v>0</v>
      </c>
      <c r="Z1383" s="16">
        <f t="shared" si="182"/>
        <v>0</v>
      </c>
      <c r="AA1383" s="14">
        <f t="shared" si="177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hidden="1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83"/>
        <v>262.51000000000022</v>
      </c>
      <c r="W1384" s="14">
        <f t="shared" si="180"/>
        <v>0</v>
      </c>
      <c r="X1384" s="14"/>
      <c r="Y1384" s="14">
        <f t="shared" si="175"/>
        <v>0</v>
      </c>
      <c r="Z1384" s="16">
        <f t="shared" si="182"/>
        <v>0</v>
      </c>
      <c r="AA1384" s="14">
        <f t="shared" si="177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hidden="1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83"/>
        <v>1.00000000002183E-2</v>
      </c>
      <c r="W1385" s="14">
        <f t="shared" si="180"/>
        <v>0</v>
      </c>
      <c r="X1385" s="14"/>
      <c r="Y1385" s="14">
        <f t="shared" si="175"/>
        <v>0</v>
      </c>
      <c r="Z1385" s="16">
        <f t="shared" si="182"/>
        <v>0</v>
      </c>
      <c r="AA1385" s="14">
        <f t="shared" si="177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hidden="1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83"/>
        <v>10895.5</v>
      </c>
      <c r="W1386" s="14">
        <f t="shared" si="180"/>
        <v>4318.1372549019607</v>
      </c>
      <c r="X1386" s="14"/>
      <c r="Y1386" s="14">
        <f t="shared" si="175"/>
        <v>0</v>
      </c>
      <c r="Z1386" s="16">
        <f t="shared" si="182"/>
        <v>4318.1372549019607</v>
      </c>
      <c r="AA1386" s="14">
        <f t="shared" si="177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hidden="1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80"/>
        <v>0</v>
      </c>
      <c r="X1387" s="14"/>
      <c r="Y1387" s="14">
        <f t="shared" si="175"/>
        <v>0</v>
      </c>
      <c r="Z1387" s="16">
        <f t="shared" si="182"/>
        <v>0</v>
      </c>
      <c r="AA1387" s="14">
        <f t="shared" si="177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hidden="1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84">S1388+T1388-U1388</f>
        <v>6410.0499999999993</v>
      </c>
      <c r="W1388" s="14">
        <f t="shared" si="180"/>
        <v>2098.294117647059</v>
      </c>
      <c r="X1388" s="14"/>
      <c r="Y1388" s="14">
        <f t="shared" si="175"/>
        <v>0</v>
      </c>
      <c r="Z1388" s="16">
        <f t="shared" si="182"/>
        <v>2098.294117647059</v>
      </c>
      <c r="AA1388" s="14">
        <f t="shared" si="177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hidden="1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84"/>
        <v>5</v>
      </c>
      <c r="W1389" s="14">
        <f t="shared" si="180"/>
        <v>0</v>
      </c>
      <c r="X1389" s="14"/>
      <c r="Y1389" s="14">
        <f t="shared" si="175"/>
        <v>0</v>
      </c>
      <c r="Z1389" s="16">
        <f t="shared" si="182"/>
        <v>0</v>
      </c>
      <c r="AA1389" s="14">
        <f t="shared" si="177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hidden="1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84"/>
        <v>16517.2</v>
      </c>
      <c r="W1390" s="14">
        <f t="shared" si="180"/>
        <v>13218.431372549019</v>
      </c>
      <c r="X1390" s="14"/>
      <c r="Y1390" s="14">
        <f t="shared" si="175"/>
        <v>13218.431372549019</v>
      </c>
      <c r="Z1390" s="16">
        <f t="shared" si="182"/>
        <v>13218.431372549019</v>
      </c>
      <c r="AA1390" s="14">
        <f t="shared" si="177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hidden="1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84"/>
        <v>10752.35</v>
      </c>
      <c r="W1391" s="14">
        <f t="shared" si="180"/>
        <v>0</v>
      </c>
      <c r="X1391" s="14"/>
      <c r="Y1391" s="14">
        <f t="shared" si="175"/>
        <v>0</v>
      </c>
      <c r="Z1391" s="16">
        <f t="shared" si="182"/>
        <v>0</v>
      </c>
      <c r="AA1391" s="14">
        <f t="shared" si="177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hidden="1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80"/>
        <v>0</v>
      </c>
      <c r="X1392" s="14"/>
      <c r="Y1392" s="14">
        <f t="shared" si="175"/>
        <v>0</v>
      </c>
      <c r="Z1392" s="16">
        <f t="shared" si="182"/>
        <v>0</v>
      </c>
      <c r="AA1392" s="14">
        <f t="shared" si="177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hidden="1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85">S1393+T1393-U1393</f>
        <v>0</v>
      </c>
      <c r="W1393" s="14">
        <f t="shared" si="180"/>
        <v>0</v>
      </c>
      <c r="X1393" s="14"/>
      <c r="Y1393" s="14">
        <f t="shared" si="175"/>
        <v>0</v>
      </c>
      <c r="Z1393" s="16">
        <f t="shared" si="182"/>
        <v>0</v>
      </c>
      <c r="AA1393" s="14">
        <f t="shared" si="177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hidden="1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85"/>
        <v>16856.07</v>
      </c>
      <c r="W1394" s="14">
        <f t="shared" si="180"/>
        <v>5422.090909090909</v>
      </c>
      <c r="X1394" s="14"/>
      <c r="Y1394" s="14">
        <f t="shared" si="175"/>
        <v>0</v>
      </c>
      <c r="Z1394" s="16">
        <f t="shared" si="182"/>
        <v>5422.090909090909</v>
      </c>
      <c r="AA1394" s="14">
        <f t="shared" si="177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hidden="1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85"/>
        <v>0</v>
      </c>
      <c r="W1395" s="14">
        <f t="shared" si="180"/>
        <v>0</v>
      </c>
      <c r="X1395" s="14"/>
      <c r="Y1395" s="14">
        <f t="shared" si="175"/>
        <v>0</v>
      </c>
      <c r="Z1395" s="16">
        <f t="shared" si="182"/>
        <v>0</v>
      </c>
      <c r="AA1395" s="14">
        <f t="shared" si="177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hidden="1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85"/>
        <v>0</v>
      </c>
      <c r="W1396" s="14">
        <f t="shared" si="180"/>
        <v>0</v>
      </c>
      <c r="X1396" s="14"/>
      <c r="Y1396" s="14">
        <f t="shared" si="175"/>
        <v>0</v>
      </c>
      <c r="Z1396" s="16">
        <f t="shared" si="182"/>
        <v>0</v>
      </c>
      <c r="AA1396" s="14">
        <f t="shared" si="177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hidden="1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85"/>
        <v>10492.26</v>
      </c>
      <c r="W1397" s="14">
        <f t="shared" si="180"/>
        <v>2122.2222222222222</v>
      </c>
      <c r="X1397" s="14"/>
      <c r="Y1397" s="14">
        <f t="shared" si="175"/>
        <v>0</v>
      </c>
      <c r="Z1397" s="16">
        <f t="shared" si="182"/>
        <v>2122.2222222222222</v>
      </c>
      <c r="AA1397" s="14">
        <f t="shared" si="177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hidden="1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85"/>
        <v>0</v>
      </c>
      <c r="W1398" s="14">
        <f t="shared" si="180"/>
        <v>0</v>
      </c>
      <c r="X1398" s="14"/>
      <c r="Y1398" s="14">
        <f t="shared" si="175"/>
        <v>0</v>
      </c>
      <c r="Z1398" s="16">
        <f t="shared" si="182"/>
        <v>0</v>
      </c>
      <c r="AA1398" s="14">
        <f t="shared" si="177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hidden="1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85"/>
        <v>16168.5</v>
      </c>
      <c r="W1399" s="14">
        <f t="shared" si="180"/>
        <v>3831.5</v>
      </c>
      <c r="X1399" s="14"/>
      <c r="Y1399" s="14">
        <f t="shared" si="175"/>
        <v>0</v>
      </c>
      <c r="Z1399" s="16">
        <f t="shared" si="182"/>
        <v>3831.5</v>
      </c>
      <c r="AA1399" s="14">
        <f t="shared" si="177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hidden="1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80"/>
        <v>0</v>
      </c>
      <c r="X1400" s="14"/>
      <c r="Y1400" s="14">
        <f t="shared" si="175"/>
        <v>0</v>
      </c>
      <c r="Z1400" s="16">
        <f t="shared" si="182"/>
        <v>0</v>
      </c>
      <c r="AA1400" s="14">
        <f t="shared" si="177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hidden="1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6">S1401+T1401-U1401</f>
        <v>70958</v>
      </c>
      <c r="W1401" s="14">
        <f t="shared" si="180"/>
        <v>129042</v>
      </c>
      <c r="X1401" s="14"/>
      <c r="Y1401" s="14">
        <f t="shared" si="175"/>
        <v>0</v>
      </c>
      <c r="Z1401" s="16">
        <f t="shared" si="182"/>
        <v>129042</v>
      </c>
      <c r="AA1401" s="14">
        <f t="shared" si="177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hidden="1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6"/>
        <v>0</v>
      </c>
      <c r="W1402" s="14">
        <f t="shared" si="180"/>
        <v>0</v>
      </c>
      <c r="X1402" s="14"/>
      <c r="Y1402" s="14">
        <f t="shared" si="175"/>
        <v>0</v>
      </c>
      <c r="Z1402" s="16">
        <f t="shared" si="182"/>
        <v>0</v>
      </c>
      <c r="AA1402" s="14">
        <f t="shared" si="177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hidden="1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6"/>
        <v>9966.98</v>
      </c>
      <c r="W1403" s="14">
        <f t="shared" si="180"/>
        <v>0</v>
      </c>
      <c r="X1403" s="14"/>
      <c r="Y1403" s="14">
        <f t="shared" si="175"/>
        <v>0</v>
      </c>
      <c r="Z1403" s="16">
        <f t="shared" si="182"/>
        <v>0</v>
      </c>
      <c r="AA1403" s="14">
        <f t="shared" si="177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hidden="1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80"/>
        <v>0</v>
      </c>
      <c r="X1404" s="14"/>
      <c r="Y1404" s="14">
        <f t="shared" si="175"/>
        <v>0</v>
      </c>
      <c r="Z1404" s="16">
        <f t="shared" si="182"/>
        <v>0</v>
      </c>
      <c r="AA1404" s="14">
        <f t="shared" si="177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hidden="1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7">S1405+T1405-U1405</f>
        <v>44632.49</v>
      </c>
      <c r="W1405" s="14">
        <f t="shared" si="180"/>
        <v>4674.2718446601939</v>
      </c>
      <c r="X1405" s="14"/>
      <c r="Y1405" s="14">
        <f t="shared" si="175"/>
        <v>0</v>
      </c>
      <c r="Z1405" s="16">
        <f t="shared" si="182"/>
        <v>4674.2718446601939</v>
      </c>
      <c r="AA1405" s="14">
        <f t="shared" si="177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hidden="1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80"/>
        <v>-2.31</v>
      </c>
      <c r="X1406" s="14"/>
      <c r="Y1406" s="14">
        <f t="shared" si="175"/>
        <v>0</v>
      </c>
      <c r="Z1406" s="16">
        <f t="shared" si="182"/>
        <v>-2.31</v>
      </c>
      <c r="AA1406" s="14">
        <f t="shared" si="177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hidden="1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80"/>
        <v>2.31</v>
      </c>
      <c r="X1407" s="14"/>
      <c r="Y1407" s="14">
        <f t="shared" si="175"/>
        <v>2.31</v>
      </c>
      <c r="Z1407" s="16">
        <f t="shared" si="182"/>
        <v>2.31</v>
      </c>
      <c r="AA1407" s="14">
        <f t="shared" si="177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hidden="1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7"/>
        <v>0</v>
      </c>
      <c r="W1408" s="14">
        <f t="shared" si="180"/>
        <v>0</v>
      </c>
      <c r="X1408" s="14"/>
      <c r="Y1408" s="14">
        <f t="shared" si="175"/>
        <v>0</v>
      </c>
      <c r="Z1408" s="16">
        <f t="shared" si="182"/>
        <v>0</v>
      </c>
      <c r="AA1408" s="14">
        <f t="shared" si="177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hidden="1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7"/>
        <v>0</v>
      </c>
      <c r="W1409" s="14">
        <f t="shared" si="180"/>
        <v>0</v>
      </c>
      <c r="X1409" s="14"/>
      <c r="Y1409" s="14">
        <f t="shared" si="175"/>
        <v>0</v>
      </c>
      <c r="Z1409" s="16">
        <f t="shared" si="182"/>
        <v>0</v>
      </c>
      <c r="AA1409" s="14">
        <f t="shared" si="177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hidden="1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7"/>
        <v>5772.4599999999991</v>
      </c>
      <c r="W1410" s="14">
        <f t="shared" si="180"/>
        <v>13948.568627450981</v>
      </c>
      <c r="X1410" s="14"/>
      <c r="Y1410" s="14">
        <f t="shared" si="175"/>
        <v>0</v>
      </c>
      <c r="Z1410" s="16">
        <f t="shared" si="182"/>
        <v>13948.568627450981</v>
      </c>
      <c r="AA1410" s="14">
        <f t="shared" si="177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hidden="1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7"/>
        <v>0</v>
      </c>
      <c r="W1411" s="14">
        <f t="shared" si="180"/>
        <v>0</v>
      </c>
      <c r="X1411" s="14"/>
      <c r="Y1411" s="14">
        <f t="shared" ref="Y1411:Y1474" si="188">IF(W1411-AB1411&lt;=0,0,IF(O1411="返现",MAX(W1411-AA1411-AB1411,0),MAX(W1411-AB1411,0)))</f>
        <v>0</v>
      </c>
      <c r="Z1411" s="16">
        <f t="shared" si="182"/>
        <v>0</v>
      </c>
      <c r="AA1411" s="14">
        <f t="shared" si="177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hidden="1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7"/>
        <v>2</v>
      </c>
      <c r="W1412" s="14">
        <f t="shared" si="180"/>
        <v>0</v>
      </c>
      <c r="X1412" s="14"/>
      <c r="Y1412" s="14">
        <f t="shared" si="188"/>
        <v>0</v>
      </c>
      <c r="Z1412" s="16">
        <f t="shared" si="182"/>
        <v>0</v>
      </c>
      <c r="AA1412" s="14">
        <f t="shared" si="177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hidden="1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7"/>
        <v>4185.1000000000004</v>
      </c>
      <c r="W1413" s="14">
        <f t="shared" si="180"/>
        <v>5338.4</v>
      </c>
      <c r="X1413" s="14"/>
      <c r="Y1413" s="14">
        <f t="shared" si="188"/>
        <v>0</v>
      </c>
      <c r="Z1413" s="16">
        <f t="shared" si="182"/>
        <v>5338.4</v>
      </c>
      <c r="AA1413" s="14">
        <f t="shared" ref="AA1413:AA1476" si="189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hidden="1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7"/>
        <v>0</v>
      </c>
      <c r="W1414" s="14">
        <f t="shared" si="180"/>
        <v>0</v>
      </c>
      <c r="X1414" s="14"/>
      <c r="Y1414" s="14">
        <f t="shared" si="188"/>
        <v>0</v>
      </c>
      <c r="Z1414" s="16">
        <f t="shared" si="182"/>
        <v>0</v>
      </c>
      <c r="AA1414" s="14">
        <f t="shared" si="189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hidden="1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7"/>
        <v>20454.099999999999</v>
      </c>
      <c r="W1415" s="14">
        <f t="shared" si="180"/>
        <v>39283</v>
      </c>
      <c r="X1415" s="14"/>
      <c r="Y1415" s="14">
        <f t="shared" si="188"/>
        <v>0</v>
      </c>
      <c r="Z1415" s="16">
        <f t="shared" si="182"/>
        <v>39283</v>
      </c>
      <c r="AA1415" s="14">
        <f t="shared" si="189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hidden="1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7"/>
        <v>2.7999999999992724</v>
      </c>
      <c r="W1416" s="14">
        <f t="shared" si="180"/>
        <v>0</v>
      </c>
      <c r="X1416" s="14"/>
      <c r="Y1416" s="14">
        <f t="shared" si="188"/>
        <v>0</v>
      </c>
      <c r="Z1416" s="16">
        <f t="shared" si="182"/>
        <v>0</v>
      </c>
      <c r="AA1416" s="14">
        <f t="shared" si="189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hidden="1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7"/>
        <v>11393.900000000001</v>
      </c>
      <c r="W1417" s="14">
        <f t="shared" si="180"/>
        <v>16451.3</v>
      </c>
      <c r="X1417" s="14"/>
      <c r="Y1417" s="14">
        <f t="shared" si="188"/>
        <v>0</v>
      </c>
      <c r="Z1417" s="16">
        <f t="shared" si="182"/>
        <v>16451.3</v>
      </c>
      <c r="AA1417" s="14">
        <f t="shared" si="189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hidden="1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7"/>
        <v>0</v>
      </c>
      <c r="W1418" s="14">
        <f t="shared" si="180"/>
        <v>0</v>
      </c>
      <c r="X1418" s="14"/>
      <c r="Y1418" s="14">
        <f t="shared" si="188"/>
        <v>0</v>
      </c>
      <c r="Z1418" s="16">
        <f t="shared" si="182"/>
        <v>0</v>
      </c>
      <c r="AA1418" s="14">
        <f t="shared" si="189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hidden="1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7"/>
        <v>0</v>
      </c>
      <c r="W1419" s="14">
        <f t="shared" si="180"/>
        <v>-666.5</v>
      </c>
      <c r="X1419" s="14"/>
      <c r="Y1419" s="14">
        <f t="shared" si="188"/>
        <v>0</v>
      </c>
      <c r="Z1419" s="16">
        <f t="shared" si="182"/>
        <v>-666.5</v>
      </c>
      <c r="AA1419" s="14">
        <f t="shared" si="189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hidden="1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7"/>
        <v>0</v>
      </c>
      <c r="W1420" s="14">
        <f t="shared" si="180"/>
        <v>0</v>
      </c>
      <c r="X1420" s="14"/>
      <c r="Y1420" s="14">
        <f t="shared" si="188"/>
        <v>0</v>
      </c>
      <c r="Z1420" s="16">
        <f t="shared" si="182"/>
        <v>0</v>
      </c>
      <c r="AA1420" s="14">
        <f t="shared" si="189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hidden="1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7"/>
        <v>8387.3000000000011</v>
      </c>
      <c r="W1421" s="14">
        <f t="shared" si="180"/>
        <v>1586.4</v>
      </c>
      <c r="X1421" s="14"/>
      <c r="Y1421" s="14">
        <f t="shared" si="188"/>
        <v>0</v>
      </c>
      <c r="Z1421" s="16">
        <f t="shared" si="182"/>
        <v>1586.4</v>
      </c>
      <c r="AA1421" s="14">
        <f t="shared" si="189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hidden="1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7"/>
        <v>13281.3</v>
      </c>
      <c r="W1422" s="14">
        <f t="shared" si="180"/>
        <v>11718.7</v>
      </c>
      <c r="X1422" s="14"/>
      <c r="Y1422" s="14">
        <f t="shared" si="188"/>
        <v>0</v>
      </c>
      <c r="Z1422" s="16">
        <f t="shared" si="182"/>
        <v>11718.7</v>
      </c>
      <c r="AA1422" s="14">
        <f t="shared" si="189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hidden="1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7"/>
        <v>3128.7999999999997</v>
      </c>
      <c r="W1423" s="14">
        <f t="shared" si="180"/>
        <v>1695.6603773584907</v>
      </c>
      <c r="X1423" s="14"/>
      <c r="Y1423" s="14">
        <f t="shared" si="188"/>
        <v>0</v>
      </c>
      <c r="Z1423" s="16">
        <f t="shared" si="182"/>
        <v>1695.6603773584907</v>
      </c>
      <c r="AA1423" s="14">
        <f t="shared" si="189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hidden="1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80"/>
        <v>0</v>
      </c>
      <c r="X1424" s="14"/>
      <c r="Y1424" s="14">
        <f t="shared" si="188"/>
        <v>0</v>
      </c>
      <c r="Z1424" s="16">
        <f t="shared" si="182"/>
        <v>0</v>
      </c>
      <c r="AA1424" s="14">
        <f t="shared" si="189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hidden="1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90">S1425+T1425-U1425</f>
        <v>0</v>
      </c>
      <c r="W1425" s="14">
        <f t="shared" si="180"/>
        <v>8123.9519230769229</v>
      </c>
      <c r="X1425" s="14"/>
      <c r="Y1425" s="14">
        <f t="shared" si="188"/>
        <v>0</v>
      </c>
      <c r="Z1425" s="16">
        <f t="shared" si="182"/>
        <v>8123.9519230769229</v>
      </c>
      <c r="AA1425" s="14">
        <f t="shared" si="189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hidden="1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90"/>
        <v>3.0000000000019327</v>
      </c>
      <c r="W1426" s="14">
        <f t="shared" si="180"/>
        <v>0</v>
      </c>
      <c r="X1426" s="14"/>
      <c r="Y1426" s="14">
        <f t="shared" si="188"/>
        <v>0</v>
      </c>
      <c r="Z1426" s="16">
        <f t="shared" si="182"/>
        <v>0</v>
      </c>
      <c r="AA1426" s="14">
        <f t="shared" si="189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hidden="1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90"/>
        <v>0</v>
      </c>
      <c r="W1427" s="14">
        <f t="shared" ref="W1427:W1490" si="191">IF(O1427="返货",U1427/(1+P1427),IF(O1427="返现",U1427,IF(O1427="折扣",U1427*P1427,IF(O1427="无",U1427))))</f>
        <v>10338.490384615385</v>
      </c>
      <c r="X1427" s="14"/>
      <c r="Y1427" s="14">
        <f t="shared" si="188"/>
        <v>0</v>
      </c>
      <c r="Z1427" s="16">
        <f t="shared" si="182"/>
        <v>10338.490384615385</v>
      </c>
      <c r="AA1427" s="14">
        <f t="shared" si="189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hidden="1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90"/>
        <v>0</v>
      </c>
      <c r="W1428" s="14">
        <f t="shared" si="191"/>
        <v>0</v>
      </c>
      <c r="X1428" s="14"/>
      <c r="Y1428" s="14">
        <f t="shared" si="188"/>
        <v>0</v>
      </c>
      <c r="Z1428" s="16">
        <f t="shared" si="182"/>
        <v>0</v>
      </c>
      <c r="AA1428" s="14">
        <f t="shared" si="189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hidden="1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90"/>
        <v>7042.47</v>
      </c>
      <c r="W1429" s="14">
        <f t="shared" si="191"/>
        <v>95.272727272727266</v>
      </c>
      <c r="X1429" s="14"/>
      <c r="Y1429" s="14">
        <f t="shared" si="188"/>
        <v>0</v>
      </c>
      <c r="Z1429" s="16">
        <f t="shared" si="182"/>
        <v>95.272727272727266</v>
      </c>
      <c r="AA1429" s="14">
        <f t="shared" si="189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hidden="1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90"/>
        <v>0</v>
      </c>
      <c r="W1430" s="14">
        <f t="shared" si="191"/>
        <v>1000</v>
      </c>
      <c r="X1430" s="14"/>
      <c r="Y1430" s="14">
        <f t="shared" si="188"/>
        <v>1000</v>
      </c>
      <c r="Z1430" s="16">
        <f t="shared" si="182"/>
        <v>1000</v>
      </c>
      <c r="AA1430" s="14">
        <f t="shared" si="189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hidden="1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90"/>
        <v>0</v>
      </c>
      <c r="W1431" s="14">
        <f t="shared" si="191"/>
        <v>666.5</v>
      </c>
      <c r="X1431" s="14"/>
      <c r="Y1431" s="14">
        <f t="shared" si="188"/>
        <v>666.5</v>
      </c>
      <c r="Z1431" s="16">
        <f t="shared" si="182"/>
        <v>666.5</v>
      </c>
      <c r="AA1431" s="14">
        <f t="shared" si="189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hidden="1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90"/>
        <v>0</v>
      </c>
      <c r="W1432" s="14">
        <f t="shared" si="191"/>
        <v>0</v>
      </c>
      <c r="X1432" s="14"/>
      <c r="Y1432" s="14">
        <f t="shared" si="188"/>
        <v>0</v>
      </c>
      <c r="Z1432" s="16">
        <f t="shared" si="182"/>
        <v>0</v>
      </c>
      <c r="AA1432" s="14">
        <f t="shared" si="189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hidden="1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90"/>
        <v>59508.160000000003</v>
      </c>
      <c r="W1433" s="14">
        <f t="shared" si="191"/>
        <v>0</v>
      </c>
      <c r="X1433" s="14"/>
      <c r="Y1433" s="14">
        <f t="shared" si="188"/>
        <v>0</v>
      </c>
      <c r="Z1433" s="16">
        <f t="shared" si="182"/>
        <v>0</v>
      </c>
      <c r="AA1433" s="14">
        <f t="shared" si="189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hidden="1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90"/>
        <v>4725.1100000000006</v>
      </c>
      <c r="W1434" s="14">
        <f t="shared" si="191"/>
        <v>41158.990909090906</v>
      </c>
      <c r="X1434" s="14"/>
      <c r="Y1434" s="14">
        <f t="shared" si="188"/>
        <v>41158.990909090906</v>
      </c>
      <c r="Z1434" s="16">
        <f t="shared" si="182"/>
        <v>41158.990909090906</v>
      </c>
      <c r="AA1434" s="14">
        <f t="shared" si="189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hidden="1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90"/>
        <v>0.90999999999985448</v>
      </c>
      <c r="W1435" s="14">
        <f t="shared" si="191"/>
        <v>0</v>
      </c>
      <c r="X1435" s="14"/>
      <c r="Y1435" s="14">
        <f t="shared" si="188"/>
        <v>0</v>
      </c>
      <c r="Z1435" s="16">
        <f t="shared" si="182"/>
        <v>0</v>
      </c>
      <c r="AA1435" s="14">
        <f t="shared" si="189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hidden="1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90"/>
        <v>0</v>
      </c>
      <c r="W1436" s="14">
        <f t="shared" si="191"/>
        <v>4405.0555555555557</v>
      </c>
      <c r="X1436" s="14"/>
      <c r="Y1436" s="14">
        <f t="shared" si="188"/>
        <v>0</v>
      </c>
      <c r="Z1436" s="16">
        <f t="shared" si="182"/>
        <v>4405.0555555555557</v>
      </c>
      <c r="AA1436" s="14">
        <f t="shared" si="189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hidden="1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90"/>
        <v>10049.200000000001</v>
      </c>
      <c r="W1437" s="14">
        <f t="shared" si="191"/>
        <v>147.84313725490097</v>
      </c>
      <c r="X1437" s="14"/>
      <c r="Y1437" s="14">
        <f t="shared" si="188"/>
        <v>0</v>
      </c>
      <c r="Z1437" s="16">
        <f t="shared" si="182"/>
        <v>147.84313725490097</v>
      </c>
      <c r="AA1437" s="14">
        <f t="shared" si="189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hidden="1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90"/>
        <v>0</v>
      </c>
      <c r="W1438" s="14">
        <f t="shared" si="191"/>
        <v>0</v>
      </c>
      <c r="X1438" s="14"/>
      <c r="Y1438" s="14">
        <f t="shared" si="188"/>
        <v>0</v>
      </c>
      <c r="Z1438" s="16">
        <f t="shared" si="182"/>
        <v>0</v>
      </c>
      <c r="AA1438" s="14">
        <f t="shared" si="189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hidden="1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90"/>
        <v>0</v>
      </c>
      <c r="W1439" s="14">
        <f t="shared" si="191"/>
        <v>9090.9090909090901</v>
      </c>
      <c r="X1439" s="14"/>
      <c r="Y1439" s="14">
        <f t="shared" si="188"/>
        <v>9090.9090909090901</v>
      </c>
      <c r="Z1439" s="16">
        <f t="shared" ref="Z1439" si="192">W1439+X1439</f>
        <v>9090.9090909090901</v>
      </c>
      <c r="AA1439" s="14">
        <f t="shared" si="189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hidden="1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90"/>
        <v>0</v>
      </c>
      <c r="W1440" s="14">
        <f t="shared" si="191"/>
        <v>0</v>
      </c>
      <c r="X1440" s="14"/>
      <c r="Y1440" s="14">
        <f t="shared" si="188"/>
        <v>0</v>
      </c>
      <c r="Z1440" s="14"/>
      <c r="AA1440" s="14">
        <f t="shared" si="189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hidden="1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90"/>
        <v>0</v>
      </c>
      <c r="W1441" s="14">
        <f t="shared" si="191"/>
        <v>0</v>
      </c>
      <c r="X1441" s="14"/>
      <c r="Y1441" s="14">
        <f t="shared" si="188"/>
        <v>0</v>
      </c>
      <c r="Z1441" s="14"/>
      <c r="AA1441" s="14">
        <f t="shared" si="189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hidden="1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90"/>
        <v>0</v>
      </c>
      <c r="W1442" s="14">
        <f t="shared" si="191"/>
        <v>0</v>
      </c>
      <c r="X1442" s="14"/>
      <c r="Y1442" s="14">
        <f t="shared" si="188"/>
        <v>0</v>
      </c>
      <c r="Z1442" s="16">
        <f t="shared" ref="Z1442:Z1475" si="193">W1442+X1442</f>
        <v>0</v>
      </c>
      <c r="AA1442" s="14">
        <f t="shared" si="189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hidden="1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90"/>
        <v>6184.6100000000006</v>
      </c>
      <c r="W1443" s="14">
        <f t="shared" si="191"/>
        <v>3936.6568627450979</v>
      </c>
      <c r="X1443" s="14"/>
      <c r="Y1443" s="14">
        <f t="shared" si="188"/>
        <v>3936.6568627450979</v>
      </c>
      <c r="Z1443" s="16">
        <f t="shared" si="193"/>
        <v>3936.6568627450979</v>
      </c>
      <c r="AA1443" s="14">
        <f t="shared" si="189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hidden="1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90"/>
        <v>16103.73</v>
      </c>
      <c r="W1444" s="14">
        <f t="shared" si="191"/>
        <v>19212.029411764706</v>
      </c>
      <c r="X1444" s="14"/>
      <c r="Y1444" s="14">
        <f t="shared" si="188"/>
        <v>19212.029411764706</v>
      </c>
      <c r="Z1444" s="16">
        <f t="shared" si="193"/>
        <v>19212.029411764706</v>
      </c>
      <c r="AA1444" s="14">
        <f t="shared" si="189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hidden="1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91"/>
        <v>0</v>
      </c>
      <c r="X1445" s="14"/>
      <c r="Y1445" s="14">
        <f t="shared" si="188"/>
        <v>0</v>
      </c>
      <c r="Z1445" s="16">
        <f t="shared" si="193"/>
        <v>0</v>
      </c>
      <c r="AA1445" s="14">
        <f t="shared" si="189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hidden="1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94">S1446+T1446-U1446</f>
        <v>62328.200000000012</v>
      </c>
      <c r="W1446" s="14">
        <f t="shared" si="191"/>
        <v>174188.03921568627</v>
      </c>
      <c r="X1446" s="14"/>
      <c r="Y1446" s="14">
        <f t="shared" si="188"/>
        <v>0</v>
      </c>
      <c r="Z1446" s="16">
        <f t="shared" si="193"/>
        <v>174188.03921568627</v>
      </c>
      <c r="AA1446" s="14">
        <f t="shared" si="189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hidden="1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91"/>
        <v>0</v>
      </c>
      <c r="X1447" s="14"/>
      <c r="Y1447" s="14">
        <f t="shared" si="188"/>
        <v>0</v>
      </c>
      <c r="Z1447" s="16">
        <f t="shared" si="193"/>
        <v>0</v>
      </c>
      <c r="AA1447" s="14">
        <f t="shared" si="189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hidden="1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94"/>
        <v>0</v>
      </c>
      <c r="W1448" s="14">
        <f t="shared" si="191"/>
        <v>0</v>
      </c>
      <c r="X1448" s="14"/>
      <c r="Y1448" s="14">
        <f t="shared" si="188"/>
        <v>0</v>
      </c>
      <c r="Z1448" s="16">
        <f t="shared" si="193"/>
        <v>0</v>
      </c>
      <c r="AA1448" s="14">
        <f t="shared" si="189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hidden="1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94"/>
        <v>0</v>
      </c>
      <c r="W1449" s="14">
        <f t="shared" si="191"/>
        <v>0</v>
      </c>
      <c r="X1449" s="14"/>
      <c r="Y1449" s="14">
        <f t="shared" si="188"/>
        <v>0</v>
      </c>
      <c r="Z1449" s="16">
        <f t="shared" si="193"/>
        <v>0</v>
      </c>
      <c r="AA1449" s="14">
        <f t="shared" si="189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hidden="1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94"/>
        <v>0</v>
      </c>
      <c r="W1450" s="14">
        <f t="shared" si="191"/>
        <v>0</v>
      </c>
      <c r="X1450" s="14"/>
      <c r="Y1450" s="14">
        <f t="shared" si="188"/>
        <v>0</v>
      </c>
      <c r="Z1450" s="16">
        <f t="shared" si="193"/>
        <v>0</v>
      </c>
      <c r="AA1450" s="14">
        <f t="shared" si="189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hidden="1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94"/>
        <v>0</v>
      </c>
      <c r="W1451" s="14">
        <f t="shared" si="191"/>
        <v>0</v>
      </c>
      <c r="X1451" s="14"/>
      <c r="Y1451" s="14">
        <f t="shared" si="188"/>
        <v>0</v>
      </c>
      <c r="Z1451" s="16">
        <f t="shared" si="193"/>
        <v>0</v>
      </c>
      <c r="AA1451" s="14">
        <f t="shared" si="189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hidden="1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3319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94"/>
        <v>3.9799999999995599</v>
      </c>
      <c r="W1452" s="14">
        <f t="shared" si="191"/>
        <v>0</v>
      </c>
      <c r="X1452" s="14"/>
      <c r="Y1452" s="14">
        <f t="shared" si="188"/>
        <v>0</v>
      </c>
      <c r="Z1452" s="16">
        <f t="shared" si="193"/>
        <v>0</v>
      </c>
      <c r="AA1452" s="14">
        <f t="shared" si="189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hidden="1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94"/>
        <v>0</v>
      </c>
      <c r="W1453" s="14">
        <f t="shared" si="191"/>
        <v>476.19047619047615</v>
      </c>
      <c r="X1453" s="14"/>
      <c r="Y1453" s="14">
        <f t="shared" si="188"/>
        <v>0</v>
      </c>
      <c r="Z1453" s="16">
        <f t="shared" si="193"/>
        <v>476.19047619047615</v>
      </c>
      <c r="AA1453" s="14">
        <f t="shared" si="189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hidden="1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3319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94"/>
        <v>1742.8000000000002</v>
      </c>
      <c r="W1454" s="14">
        <f t="shared" si="191"/>
        <v>3257.2</v>
      </c>
      <c r="X1454" s="14"/>
      <c r="Y1454" s="14">
        <f t="shared" si="188"/>
        <v>3257.2</v>
      </c>
      <c r="Z1454" s="16">
        <f t="shared" si="193"/>
        <v>3257.2</v>
      </c>
      <c r="AA1454" s="14">
        <f t="shared" si="189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hidden="1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94"/>
        <v>13327.2</v>
      </c>
      <c r="W1455" s="14">
        <f t="shared" si="191"/>
        <v>16934.117647058822</v>
      </c>
      <c r="X1455" s="14"/>
      <c r="Y1455" s="14">
        <f t="shared" si="188"/>
        <v>0</v>
      </c>
      <c r="Z1455" s="16">
        <f t="shared" si="193"/>
        <v>16934.117647058822</v>
      </c>
      <c r="AA1455" s="14">
        <f t="shared" si="189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hidden="1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91"/>
        <v>0</v>
      </c>
      <c r="X1456" s="14"/>
      <c r="Y1456" s="14">
        <f t="shared" si="188"/>
        <v>0</v>
      </c>
      <c r="Z1456" s="16">
        <f t="shared" si="193"/>
        <v>0</v>
      </c>
      <c r="AA1456" s="14">
        <f t="shared" si="189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hidden="1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95">S1457+T1457-U1457</f>
        <v>15525.400000000001</v>
      </c>
      <c r="W1457" s="14">
        <f t="shared" si="191"/>
        <v>48474.6</v>
      </c>
      <c r="X1457" s="14"/>
      <c r="Y1457" s="14">
        <f t="shared" si="188"/>
        <v>0</v>
      </c>
      <c r="Z1457" s="16">
        <f t="shared" si="193"/>
        <v>48474.6</v>
      </c>
      <c r="AA1457" s="14">
        <f t="shared" si="189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hidden="1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91"/>
        <v>0</v>
      </c>
      <c r="X1458" s="14"/>
      <c r="Y1458" s="14">
        <f t="shared" si="188"/>
        <v>0</v>
      </c>
      <c r="Z1458" s="16">
        <f t="shared" si="193"/>
        <v>0</v>
      </c>
      <c r="AA1458" s="14">
        <f t="shared" si="189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hidden="1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91"/>
        <v>0</v>
      </c>
      <c r="X1459" s="14"/>
      <c r="Y1459" s="14">
        <f t="shared" si="188"/>
        <v>0</v>
      </c>
      <c r="Z1459" s="16">
        <f t="shared" si="193"/>
        <v>0</v>
      </c>
      <c r="AA1459" s="14">
        <f t="shared" si="189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hidden="1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95"/>
        <v>10361.969999999999</v>
      </c>
      <c r="W1460" s="14">
        <f t="shared" si="191"/>
        <v>7266.4</v>
      </c>
      <c r="X1460" s="14"/>
      <c r="Y1460" s="14">
        <f t="shared" si="188"/>
        <v>0</v>
      </c>
      <c r="Z1460" s="16">
        <f t="shared" si="193"/>
        <v>7266.4</v>
      </c>
      <c r="AA1460" s="14">
        <f t="shared" si="189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hidden="1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91"/>
        <v>0</v>
      </c>
      <c r="X1461" s="14"/>
      <c r="Y1461" s="14">
        <f t="shared" si="188"/>
        <v>0</v>
      </c>
      <c r="Z1461" s="16">
        <f t="shared" si="193"/>
        <v>0</v>
      </c>
      <c r="AA1461" s="14">
        <f t="shared" si="189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hidden="1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95"/>
        <v>0</v>
      </c>
      <c r="W1462" s="14">
        <f t="shared" si="191"/>
        <v>0</v>
      </c>
      <c r="X1462" s="14"/>
      <c r="Y1462" s="14">
        <f t="shared" si="188"/>
        <v>0</v>
      </c>
      <c r="Z1462" s="16">
        <f t="shared" si="193"/>
        <v>0</v>
      </c>
      <c r="AA1462" s="14">
        <f t="shared" si="189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hidden="1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95"/>
        <v>0</v>
      </c>
      <c r="W1463" s="14">
        <f t="shared" si="191"/>
        <v>0</v>
      </c>
      <c r="X1463" s="14"/>
      <c r="Y1463" s="14">
        <f t="shared" si="188"/>
        <v>0</v>
      </c>
      <c r="Z1463" s="16">
        <f t="shared" si="193"/>
        <v>0</v>
      </c>
      <c r="AA1463" s="14">
        <f t="shared" si="189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hidden="1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95"/>
        <v>9894.91</v>
      </c>
      <c r="W1464" s="14">
        <f t="shared" si="191"/>
        <v>0</v>
      </c>
      <c r="X1464" s="14"/>
      <c r="Y1464" s="14">
        <f t="shared" si="188"/>
        <v>0</v>
      </c>
      <c r="Z1464" s="16">
        <f t="shared" si="193"/>
        <v>0</v>
      </c>
      <c r="AA1464" s="14">
        <f t="shared" si="189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hidden="1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95"/>
        <v>0</v>
      </c>
      <c r="W1465" s="14">
        <f t="shared" si="191"/>
        <v>0</v>
      </c>
      <c r="X1465" s="14"/>
      <c r="Y1465" s="14">
        <f t="shared" si="188"/>
        <v>0</v>
      </c>
      <c r="Z1465" s="16">
        <f t="shared" si="193"/>
        <v>0</v>
      </c>
      <c r="AA1465" s="14">
        <f t="shared" si="189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hidden="1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95"/>
        <v>6.5</v>
      </c>
      <c r="W1466" s="14">
        <f t="shared" si="191"/>
        <v>0</v>
      </c>
      <c r="X1466" s="14"/>
      <c r="Y1466" s="14">
        <f t="shared" si="188"/>
        <v>0</v>
      </c>
      <c r="Z1466" s="16">
        <f t="shared" si="193"/>
        <v>0</v>
      </c>
      <c r="AA1466" s="14">
        <f t="shared" si="189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hidden="1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95"/>
        <v>33696.800000000003</v>
      </c>
      <c r="W1467" s="14">
        <f t="shared" si="191"/>
        <v>16963.921568627451</v>
      </c>
      <c r="X1467" s="14"/>
      <c r="Y1467" s="14">
        <f t="shared" si="188"/>
        <v>0</v>
      </c>
      <c r="Z1467" s="16">
        <f t="shared" si="193"/>
        <v>16963.921568627451</v>
      </c>
      <c r="AA1467" s="14">
        <f t="shared" si="189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hidden="1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95"/>
        <v>9.0949470177292824E-12</v>
      </c>
      <c r="W1468" s="14">
        <f t="shared" si="191"/>
        <v>0</v>
      </c>
      <c r="X1468" s="14"/>
      <c r="Y1468" s="14">
        <f t="shared" si="188"/>
        <v>0</v>
      </c>
      <c r="Z1468" s="16">
        <f t="shared" si="193"/>
        <v>0</v>
      </c>
      <c r="AA1468" s="14">
        <f t="shared" si="189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hidden="1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95"/>
        <v>0</v>
      </c>
      <c r="W1469" s="14">
        <f t="shared" si="191"/>
        <v>9143.8431372549003</v>
      </c>
      <c r="X1469" s="14"/>
      <c r="Y1469" s="14">
        <f t="shared" si="188"/>
        <v>9143.8431372549003</v>
      </c>
      <c r="Z1469" s="16">
        <f t="shared" si="193"/>
        <v>9143.8431372549003</v>
      </c>
      <c r="AA1469" s="14">
        <f t="shared" si="189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hidden="1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95"/>
        <v>0</v>
      </c>
      <c r="W1470" s="14">
        <f t="shared" si="191"/>
        <v>19607.843137254902</v>
      </c>
      <c r="X1470" s="14"/>
      <c r="Y1470" s="14">
        <f t="shared" si="188"/>
        <v>19607.843137254902</v>
      </c>
      <c r="Z1470" s="16">
        <f t="shared" si="193"/>
        <v>19607.843137254902</v>
      </c>
      <c r="AA1470" s="14">
        <f t="shared" si="189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hidden="1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95"/>
        <v>11.8499999999999</v>
      </c>
      <c r="W1471" s="14">
        <f t="shared" si="191"/>
        <v>0</v>
      </c>
      <c r="X1471" s="14"/>
      <c r="Y1471" s="14">
        <f t="shared" si="188"/>
        <v>0</v>
      </c>
      <c r="Z1471" s="16">
        <f t="shared" si="193"/>
        <v>0</v>
      </c>
      <c r="AA1471" s="14">
        <f t="shared" si="189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hidden="1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91"/>
        <v>0</v>
      </c>
      <c r="X1472" s="14"/>
      <c r="Y1472" s="14">
        <f t="shared" si="188"/>
        <v>0</v>
      </c>
      <c r="Z1472" s="16">
        <f t="shared" si="193"/>
        <v>0</v>
      </c>
      <c r="AA1472" s="14">
        <f t="shared" si="189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hidden="1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6">S1473+T1473-U1473</f>
        <v>0</v>
      </c>
      <c r="W1473" s="14">
        <f t="shared" si="191"/>
        <v>0</v>
      </c>
      <c r="X1473" s="14"/>
      <c r="Y1473" s="14">
        <f t="shared" si="188"/>
        <v>0</v>
      </c>
      <c r="Z1473" s="16">
        <f t="shared" si="193"/>
        <v>0</v>
      </c>
      <c r="AA1473" s="14">
        <f t="shared" si="189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hidden="1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6"/>
        <v>10000</v>
      </c>
      <c r="W1474" s="14">
        <f t="shared" si="191"/>
        <v>0</v>
      </c>
      <c r="X1474" s="14"/>
      <c r="Y1474" s="14">
        <f t="shared" si="188"/>
        <v>0</v>
      </c>
      <c r="Z1474" s="16">
        <f t="shared" si="193"/>
        <v>0</v>
      </c>
      <c r="AA1474" s="14">
        <f t="shared" si="189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hidden="1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6"/>
        <v>0</v>
      </c>
      <c r="W1475" s="14">
        <f t="shared" si="191"/>
        <v>0</v>
      </c>
      <c r="X1475" s="14"/>
      <c r="Y1475" s="14">
        <f t="shared" ref="Y1475:Y1538" si="197">IF(W1475-AB1475&lt;=0,0,IF(O1475="返现",MAX(W1475-AA1475-AB1475,0),MAX(W1475-AB1475,0)))</f>
        <v>0</v>
      </c>
      <c r="Z1475" s="16">
        <f t="shared" si="193"/>
        <v>0</v>
      </c>
      <c r="AA1475" s="14">
        <f t="shared" si="189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hidden="1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6"/>
        <v>5149.7999999999993</v>
      </c>
      <c r="W1476" s="14">
        <f t="shared" si="191"/>
        <v>29850.2</v>
      </c>
      <c r="X1476" s="14"/>
      <c r="Y1476" s="14">
        <f t="shared" si="197"/>
        <v>0</v>
      </c>
      <c r="Z1476" s="14"/>
      <c r="AA1476" s="14">
        <f t="shared" si="189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hidden="1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6"/>
        <v>0</v>
      </c>
      <c r="W1477" s="14">
        <f t="shared" si="191"/>
        <v>2130.7600000000002</v>
      </c>
      <c r="X1477" s="14"/>
      <c r="Y1477" s="14">
        <f t="shared" si="197"/>
        <v>0</v>
      </c>
      <c r="Z1477" s="14"/>
      <c r="AA1477" s="14">
        <f t="shared" ref="AA1477:AA1504" si="198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hidden="1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6"/>
        <v>3169.9999999999964</v>
      </c>
      <c r="W1478" s="14">
        <f t="shared" si="191"/>
        <v>29699.24</v>
      </c>
      <c r="X1478" s="14"/>
      <c r="Y1478" s="14">
        <f t="shared" si="197"/>
        <v>0</v>
      </c>
      <c r="Z1478" s="14"/>
      <c r="AA1478" s="14">
        <f t="shared" si="198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hidden="1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6"/>
        <v>0</v>
      </c>
      <c r="W1479" s="14">
        <f t="shared" si="191"/>
        <v>10000</v>
      </c>
      <c r="X1479" s="14"/>
      <c r="Y1479" s="14">
        <f t="shared" si="197"/>
        <v>0</v>
      </c>
      <c r="Z1479" s="14"/>
      <c r="AA1479" s="14">
        <f t="shared" si="198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hidden="1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91"/>
        <v>0</v>
      </c>
      <c r="X1480" s="14"/>
      <c r="Y1480" s="14">
        <f t="shared" si="197"/>
        <v>0</v>
      </c>
      <c r="Z1480" s="16">
        <f t="shared" ref="Z1480:Z1494" si="199">W1480+X1480</f>
        <v>0</v>
      </c>
      <c r="AA1480" s="14">
        <f t="shared" si="198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hidden="1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200">S1481+T1481-U1481</f>
        <v>1896.1</v>
      </c>
      <c r="W1481" s="14">
        <f t="shared" si="191"/>
        <v>3103.9</v>
      </c>
      <c r="X1481" s="14"/>
      <c r="Y1481" s="14">
        <f t="shared" si="197"/>
        <v>0</v>
      </c>
      <c r="Z1481" s="16">
        <f t="shared" si="199"/>
        <v>3103.9</v>
      </c>
      <c r="AA1481" s="14">
        <f t="shared" si="198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hidden="1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200"/>
        <v>2.2000000000000002</v>
      </c>
      <c r="W1482" s="14">
        <f t="shared" si="191"/>
        <v>0</v>
      </c>
      <c r="X1482" s="14"/>
      <c r="Y1482" s="14">
        <f t="shared" si="197"/>
        <v>0</v>
      </c>
      <c r="Z1482" s="16">
        <f t="shared" si="199"/>
        <v>0</v>
      </c>
      <c r="AA1482" s="14">
        <f t="shared" si="198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hidden="1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200"/>
        <v>0</v>
      </c>
      <c r="W1483" s="14">
        <f t="shared" si="191"/>
        <v>0</v>
      </c>
      <c r="X1483" s="14"/>
      <c r="Y1483" s="14">
        <f t="shared" si="197"/>
        <v>0</v>
      </c>
      <c r="Z1483" s="16">
        <f t="shared" si="199"/>
        <v>0</v>
      </c>
      <c r="AA1483" s="14">
        <f t="shared" si="198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hidden="1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200"/>
        <v>4024.3900000000003</v>
      </c>
      <c r="W1484" s="14">
        <f t="shared" si="191"/>
        <v>7231.3</v>
      </c>
      <c r="X1484" s="14"/>
      <c r="Y1484" s="14">
        <f t="shared" si="197"/>
        <v>0</v>
      </c>
      <c r="Z1484" s="16">
        <f t="shared" si="199"/>
        <v>7231.3</v>
      </c>
      <c r="AA1484" s="14">
        <f t="shared" si="198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hidden="1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91"/>
        <v>0.38095238095030187</v>
      </c>
      <c r="X1485" s="14"/>
      <c r="Y1485" s="14">
        <f t="shared" si="197"/>
        <v>0.38095238095030187</v>
      </c>
      <c r="Z1485" s="16">
        <f t="shared" si="199"/>
        <v>0.38095238095030187</v>
      </c>
      <c r="AA1485" s="14">
        <f t="shared" si="198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hidden="1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91"/>
        <v>-0.39999999999781699</v>
      </c>
      <c r="X1486" s="14"/>
      <c r="Y1486" s="14">
        <f t="shared" si="197"/>
        <v>0</v>
      </c>
      <c r="Z1486" s="16">
        <f t="shared" si="199"/>
        <v>-0.39999999999781699</v>
      </c>
      <c r="AA1486" s="14">
        <f t="shared" si="198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hidden="1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201">S1487+T1487-U1487</f>
        <v>24127.1</v>
      </c>
      <c r="W1487" s="14">
        <f t="shared" si="191"/>
        <v>25872.9</v>
      </c>
      <c r="X1487" s="14"/>
      <c r="Y1487" s="14">
        <f t="shared" si="197"/>
        <v>0</v>
      </c>
      <c r="Z1487" s="16">
        <f t="shared" si="199"/>
        <v>25872.9</v>
      </c>
      <c r="AA1487" s="14">
        <f t="shared" si="198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hidden="1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201"/>
        <v>0</v>
      </c>
      <c r="W1488" s="14">
        <f t="shared" si="191"/>
        <v>0</v>
      </c>
      <c r="X1488" s="14"/>
      <c r="Y1488" s="14">
        <f t="shared" si="197"/>
        <v>0</v>
      </c>
      <c r="Z1488" s="16">
        <f t="shared" si="199"/>
        <v>0</v>
      </c>
      <c r="AA1488" s="14">
        <f t="shared" si="198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hidden="1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201"/>
        <v>0</v>
      </c>
      <c r="W1489" s="14">
        <f t="shared" si="191"/>
        <v>0</v>
      </c>
      <c r="X1489" s="14"/>
      <c r="Y1489" s="14">
        <f t="shared" si="197"/>
        <v>0</v>
      </c>
      <c r="Z1489" s="16">
        <f t="shared" si="199"/>
        <v>0</v>
      </c>
      <c r="AA1489" s="14">
        <f t="shared" si="198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hidden="1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201"/>
        <v>0</v>
      </c>
      <c r="W1490" s="14">
        <f t="shared" si="191"/>
        <v>0</v>
      </c>
      <c r="X1490" s="14"/>
      <c r="Y1490" s="14">
        <f t="shared" si="197"/>
        <v>0</v>
      </c>
      <c r="Z1490" s="16">
        <f t="shared" si="199"/>
        <v>0</v>
      </c>
      <c r="AA1490" s="14">
        <f t="shared" si="198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hidden="1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201"/>
        <v>0</v>
      </c>
      <c r="W1491" s="14">
        <f t="shared" ref="W1491:W1554" si="202">IF(O1491="返货",U1491/(1+P1491),IF(O1491="返现",U1491,IF(O1491="折扣",U1491*P1491,IF(O1491="无",U1491))))</f>
        <v>0</v>
      </c>
      <c r="X1491" s="14"/>
      <c r="Y1491" s="14">
        <f t="shared" si="197"/>
        <v>0</v>
      </c>
      <c r="Z1491" s="16">
        <f t="shared" si="199"/>
        <v>0</v>
      </c>
      <c r="AA1491" s="14">
        <f t="shared" si="198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hidden="1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201"/>
        <v>67.150000000008731</v>
      </c>
      <c r="W1492" s="14">
        <f t="shared" si="202"/>
        <v>0</v>
      </c>
      <c r="X1492" s="14"/>
      <c r="Y1492" s="14">
        <f t="shared" si="197"/>
        <v>0</v>
      </c>
      <c r="Z1492" s="16">
        <f t="shared" si="199"/>
        <v>0</v>
      </c>
      <c r="AA1492" s="14">
        <f t="shared" si="198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hidden="1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201"/>
        <v>0</v>
      </c>
      <c r="W1493" s="14">
        <f t="shared" si="202"/>
        <v>15051</v>
      </c>
      <c r="X1493" s="14"/>
      <c r="Y1493" s="14">
        <f t="shared" si="197"/>
        <v>15051</v>
      </c>
      <c r="Z1493" s="16">
        <f t="shared" si="199"/>
        <v>15051</v>
      </c>
      <c r="AA1493" s="14">
        <f t="shared" si="198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hidden="1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201"/>
        <v>0</v>
      </c>
      <c r="W1494" s="14">
        <f t="shared" si="202"/>
        <v>0</v>
      </c>
      <c r="X1494" s="14"/>
      <c r="Y1494" s="14">
        <f t="shared" si="197"/>
        <v>0</v>
      </c>
      <c r="Z1494" s="16">
        <f t="shared" si="199"/>
        <v>0</v>
      </c>
      <c r="AA1494" s="14">
        <f t="shared" si="198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hidden="1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201"/>
        <v>50935.5</v>
      </c>
      <c r="W1495" s="14">
        <f t="shared" si="202"/>
        <v>59064.5</v>
      </c>
      <c r="X1495" s="14"/>
      <c r="Y1495" s="14">
        <f t="shared" si="197"/>
        <v>0</v>
      </c>
      <c r="Z1495" s="14"/>
      <c r="AA1495" s="14">
        <f t="shared" si="198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hidden="1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201"/>
        <v>0</v>
      </c>
      <c r="W1496" s="14">
        <f t="shared" si="202"/>
        <v>0</v>
      </c>
      <c r="X1496" s="14"/>
      <c r="Y1496" s="14">
        <f t="shared" si="197"/>
        <v>0</v>
      </c>
      <c r="Z1496" s="16">
        <f t="shared" ref="Z1496:Z1520" si="203">W1496+X1496</f>
        <v>0</v>
      </c>
      <c r="AA1496" s="14">
        <f t="shared" si="198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hidden="1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201"/>
        <v>6667.2000000000007</v>
      </c>
      <c r="W1497" s="14">
        <f t="shared" si="202"/>
        <v>7095</v>
      </c>
      <c r="X1497" s="14"/>
      <c r="Y1497" s="14">
        <f t="shared" si="197"/>
        <v>0</v>
      </c>
      <c r="Z1497" s="16">
        <f t="shared" si="203"/>
        <v>7095</v>
      </c>
      <c r="AA1497" s="14">
        <f t="shared" si="198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hidden="1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201"/>
        <v>0</v>
      </c>
      <c r="W1498" s="14">
        <f t="shared" si="202"/>
        <v>0</v>
      </c>
      <c r="X1498" s="14"/>
      <c r="Y1498" s="14">
        <f t="shared" si="197"/>
        <v>0</v>
      </c>
      <c r="Z1498" s="16">
        <f t="shared" si="203"/>
        <v>0</v>
      </c>
      <c r="AA1498" s="14">
        <f t="shared" si="198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hidden="1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201"/>
        <v>6103.9</v>
      </c>
      <c r="W1499" s="14">
        <f t="shared" si="202"/>
        <v>8391.1</v>
      </c>
      <c r="X1499" s="14"/>
      <c r="Y1499" s="14">
        <f t="shared" si="197"/>
        <v>0</v>
      </c>
      <c r="Z1499" s="16">
        <f t="shared" si="203"/>
        <v>8391.1</v>
      </c>
      <c r="AA1499" s="14">
        <f t="shared" si="198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hidden="1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201"/>
        <v>0</v>
      </c>
      <c r="W1500" s="14">
        <f t="shared" si="202"/>
        <v>0</v>
      </c>
      <c r="X1500" s="14"/>
      <c r="Y1500" s="14">
        <f t="shared" si="197"/>
        <v>0</v>
      </c>
      <c r="Z1500" s="16">
        <f t="shared" si="203"/>
        <v>0</v>
      </c>
      <c r="AA1500" s="14">
        <f t="shared" si="198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hidden="1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201"/>
        <v>677.27</v>
      </c>
      <c r="W1501" s="14">
        <f t="shared" si="202"/>
        <v>1420.4</v>
      </c>
      <c r="X1501" s="14"/>
      <c r="Y1501" s="14">
        <f t="shared" si="197"/>
        <v>0</v>
      </c>
      <c r="Z1501" s="16">
        <f t="shared" si="203"/>
        <v>1420.4</v>
      </c>
      <c r="AA1501" s="14">
        <f t="shared" si="198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hidden="1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202"/>
        <v>0</v>
      </c>
      <c r="X1502" s="14"/>
      <c r="Y1502" s="14">
        <f t="shared" si="197"/>
        <v>0</v>
      </c>
      <c r="Z1502" s="16">
        <f t="shared" si="203"/>
        <v>0</v>
      </c>
      <c r="AA1502" s="14">
        <f t="shared" si="198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hidden="1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202"/>
        <v>0</v>
      </c>
      <c r="X1503" s="14"/>
      <c r="Y1503" s="14">
        <f t="shared" si="197"/>
        <v>0</v>
      </c>
      <c r="Z1503" s="16">
        <f t="shared" si="203"/>
        <v>0</v>
      </c>
      <c r="AA1503" s="14">
        <f t="shared" si="198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hidden="1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204">S1504+T1504-U1504</f>
        <v>548</v>
      </c>
      <c r="W1504" s="14">
        <f t="shared" si="202"/>
        <v>0</v>
      </c>
      <c r="X1504" s="14"/>
      <c r="Y1504" s="14">
        <f t="shared" si="197"/>
        <v>0</v>
      </c>
      <c r="Z1504" s="16">
        <f t="shared" si="203"/>
        <v>0</v>
      </c>
      <c r="AA1504" s="14">
        <f t="shared" si="198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hidden="1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204"/>
        <v>0</v>
      </c>
      <c r="W1505" s="14">
        <f t="shared" si="202"/>
        <v>0</v>
      </c>
      <c r="X1505" s="14"/>
      <c r="Y1505" s="14">
        <f t="shared" si="197"/>
        <v>0</v>
      </c>
      <c r="Z1505" s="16">
        <f t="shared" si="203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hidden="1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204"/>
        <v>8.5</v>
      </c>
      <c r="W1506" s="14">
        <f t="shared" si="202"/>
        <v>0</v>
      </c>
      <c r="X1506" s="14"/>
      <c r="Y1506" s="14">
        <f t="shared" si="197"/>
        <v>0</v>
      </c>
      <c r="Z1506" s="16">
        <f t="shared" si="203"/>
        <v>0</v>
      </c>
      <c r="AA1506" s="14">
        <f t="shared" ref="AA1506:AA1569" si="205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hidden="1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204"/>
        <v>0</v>
      </c>
      <c r="W1507" s="14">
        <f t="shared" si="202"/>
        <v>0</v>
      </c>
      <c r="X1507" s="14"/>
      <c r="Y1507" s="14">
        <f t="shared" si="197"/>
        <v>0</v>
      </c>
      <c r="Z1507" s="16">
        <f t="shared" si="203"/>
        <v>0</v>
      </c>
      <c r="AA1507" s="14">
        <f t="shared" si="205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hidden="1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204"/>
        <v>47474.3</v>
      </c>
      <c r="W1508" s="14">
        <f t="shared" si="202"/>
        <v>23456.568627450979</v>
      </c>
      <c r="X1508" s="14"/>
      <c r="Y1508" s="14">
        <f t="shared" si="197"/>
        <v>0</v>
      </c>
      <c r="Z1508" s="16">
        <f t="shared" si="203"/>
        <v>23456.568627450979</v>
      </c>
      <c r="AA1508" s="14">
        <f t="shared" si="205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hidden="1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202"/>
        <v>0</v>
      </c>
      <c r="X1509" s="14"/>
      <c r="Y1509" s="14">
        <f t="shared" si="197"/>
        <v>0</v>
      </c>
      <c r="Z1509" s="16">
        <f t="shared" si="203"/>
        <v>0</v>
      </c>
      <c r="AA1509" s="14">
        <f t="shared" si="205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hidden="1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6">S1510+T1510-U1510</f>
        <v>84713.9</v>
      </c>
      <c r="W1510" s="14">
        <f t="shared" si="202"/>
        <v>14986.372549019608</v>
      </c>
      <c r="X1510" s="14"/>
      <c r="Y1510" s="14">
        <f t="shared" si="197"/>
        <v>0</v>
      </c>
      <c r="Z1510" s="16">
        <f t="shared" si="203"/>
        <v>14986.372549019608</v>
      </c>
      <c r="AA1510" s="14">
        <f t="shared" si="205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hidden="1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202"/>
        <v>0</v>
      </c>
      <c r="X1511" s="14"/>
      <c r="Y1511" s="14">
        <f t="shared" si="197"/>
        <v>0</v>
      </c>
      <c r="Z1511" s="16">
        <f t="shared" si="203"/>
        <v>0</v>
      </c>
      <c r="AA1511" s="14">
        <f t="shared" si="205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hidden="1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6"/>
        <v>0</v>
      </c>
      <c r="W1512" s="14">
        <f t="shared" si="202"/>
        <v>2244.2761904761901</v>
      </c>
      <c r="X1512" s="14"/>
      <c r="Y1512" s="14">
        <f t="shared" si="197"/>
        <v>0</v>
      </c>
      <c r="Z1512" s="16">
        <f t="shared" si="203"/>
        <v>2244.2761904761901</v>
      </c>
      <c r="AA1512" s="14">
        <f t="shared" si="205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hidden="1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6"/>
        <v>33570.69</v>
      </c>
      <c r="W1513" s="14">
        <f t="shared" si="202"/>
        <v>39299.61</v>
      </c>
      <c r="X1513" s="14"/>
      <c r="Y1513" s="14">
        <f t="shared" si="197"/>
        <v>39299.61</v>
      </c>
      <c r="Z1513" s="16">
        <f t="shared" si="203"/>
        <v>39299.61</v>
      </c>
      <c r="AA1513" s="14">
        <f t="shared" si="205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hidden="1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6"/>
        <v>0</v>
      </c>
      <c r="W1514" s="14">
        <f t="shared" si="202"/>
        <v>0</v>
      </c>
      <c r="X1514" s="14"/>
      <c r="Y1514" s="14">
        <f t="shared" si="197"/>
        <v>0</v>
      </c>
      <c r="Z1514" s="16">
        <f t="shared" si="203"/>
        <v>0</v>
      </c>
      <c r="AA1514" s="14">
        <f t="shared" si="205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hidden="1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6"/>
        <v>165023.28999999998</v>
      </c>
      <c r="W1515" s="14">
        <f t="shared" si="202"/>
        <v>393185.10377358488</v>
      </c>
      <c r="X1515" s="14"/>
      <c r="Y1515" s="14">
        <f t="shared" si="197"/>
        <v>0</v>
      </c>
      <c r="Z1515" s="16">
        <f t="shared" si="203"/>
        <v>393185.10377358488</v>
      </c>
      <c r="AA1515" s="14">
        <f t="shared" si="205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hidden="1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6"/>
        <v>0</v>
      </c>
      <c r="W1516" s="14">
        <f t="shared" si="202"/>
        <v>0</v>
      </c>
      <c r="X1516" s="14"/>
      <c r="Y1516" s="14">
        <f t="shared" si="197"/>
        <v>0</v>
      </c>
      <c r="Z1516" s="16">
        <f t="shared" si="203"/>
        <v>0</v>
      </c>
      <c r="AA1516" s="14">
        <f t="shared" si="205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hidden="1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6"/>
        <v>45.1</v>
      </c>
      <c r="W1517" s="14">
        <f t="shared" si="202"/>
        <v>0</v>
      </c>
      <c r="X1517" s="14"/>
      <c r="Y1517" s="14">
        <f t="shared" si="197"/>
        <v>0</v>
      </c>
      <c r="Z1517" s="16">
        <f t="shared" si="203"/>
        <v>0</v>
      </c>
      <c r="AA1517" s="14">
        <f t="shared" si="205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hidden="1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6"/>
        <v>0</v>
      </c>
      <c r="W1518" s="14">
        <f t="shared" si="202"/>
        <v>0</v>
      </c>
      <c r="X1518" s="14"/>
      <c r="Y1518" s="14">
        <f t="shared" si="197"/>
        <v>0</v>
      </c>
      <c r="Z1518" s="16">
        <f t="shared" si="203"/>
        <v>0</v>
      </c>
      <c r="AA1518" s="14">
        <f t="shared" si="205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hidden="1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6"/>
        <v>37295</v>
      </c>
      <c r="W1519" s="14">
        <f t="shared" si="202"/>
        <v>202705</v>
      </c>
      <c r="X1519" s="14"/>
      <c r="Y1519" s="14">
        <f t="shared" si="197"/>
        <v>0</v>
      </c>
      <c r="Z1519" s="16">
        <f t="shared" si="203"/>
        <v>202705</v>
      </c>
      <c r="AA1519" s="14">
        <f t="shared" si="205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hidden="1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6"/>
        <v>76856.26999999999</v>
      </c>
      <c r="W1520" s="14">
        <f t="shared" si="202"/>
        <v>206565.80582524271</v>
      </c>
      <c r="X1520" s="14"/>
      <c r="Y1520" s="14">
        <f t="shared" si="197"/>
        <v>206565.80582524271</v>
      </c>
      <c r="Z1520" s="16">
        <f t="shared" si="203"/>
        <v>206565.80582524271</v>
      </c>
      <c r="AA1520" s="14">
        <f t="shared" si="205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hidden="1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6"/>
        <v>0</v>
      </c>
      <c r="W1521" s="14">
        <f t="shared" si="202"/>
        <v>0</v>
      </c>
      <c r="X1521" s="14"/>
      <c r="Y1521" s="14">
        <f t="shared" si="197"/>
        <v>0</v>
      </c>
      <c r="Z1521" s="14"/>
      <c r="AA1521" s="14">
        <f t="shared" si="205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hidden="1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6"/>
        <v>0</v>
      </c>
      <c r="W1522" s="14">
        <f t="shared" si="202"/>
        <v>0</v>
      </c>
      <c r="X1522" s="14"/>
      <c r="Y1522" s="14">
        <f t="shared" si="197"/>
        <v>0</v>
      </c>
      <c r="Z1522" s="14"/>
      <c r="AA1522" s="14">
        <f t="shared" si="205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hidden="1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6"/>
        <v>0</v>
      </c>
      <c r="W1523" s="14">
        <f t="shared" si="202"/>
        <v>0</v>
      </c>
      <c r="X1523" s="14"/>
      <c r="Y1523" s="14">
        <f t="shared" si="197"/>
        <v>0</v>
      </c>
      <c r="Z1523" s="16">
        <f t="shared" ref="Z1523:Z1535" si="207">W1523+X1523</f>
        <v>0</v>
      </c>
      <c r="AA1523" s="14">
        <f t="shared" si="205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hidden="1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6"/>
        <v>0</v>
      </c>
      <c r="W1524" s="14">
        <f t="shared" si="202"/>
        <v>3256.19</v>
      </c>
      <c r="X1524" s="14"/>
      <c r="Y1524" s="14">
        <f t="shared" si="197"/>
        <v>0</v>
      </c>
      <c r="Z1524" s="16">
        <f t="shared" si="207"/>
        <v>3256.19</v>
      </c>
      <c r="AA1524" s="14">
        <f t="shared" si="205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hidden="1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202"/>
        <v>0</v>
      </c>
      <c r="X1525" s="14"/>
      <c r="Y1525" s="14">
        <f t="shared" si="197"/>
        <v>0</v>
      </c>
      <c r="Z1525" s="16">
        <f t="shared" si="207"/>
        <v>0</v>
      </c>
      <c r="AA1525" s="14">
        <f t="shared" si="205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hidden="1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8">S1526+T1526-U1526</f>
        <v>5666.7099999999991</v>
      </c>
      <c r="W1526" s="14">
        <f t="shared" si="202"/>
        <v>13652.5</v>
      </c>
      <c r="X1526" s="14"/>
      <c r="Y1526" s="14">
        <f t="shared" si="197"/>
        <v>0</v>
      </c>
      <c r="Z1526" s="16">
        <f t="shared" si="207"/>
        <v>13652.5</v>
      </c>
      <c r="AA1526" s="14">
        <f t="shared" si="205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hidden="1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8"/>
        <v>0</v>
      </c>
      <c r="W1527" s="14">
        <f t="shared" si="202"/>
        <v>0</v>
      </c>
      <c r="X1527" s="14"/>
      <c r="Y1527" s="14">
        <f t="shared" si="197"/>
        <v>0</v>
      </c>
      <c r="Z1527" s="16">
        <f t="shared" si="207"/>
        <v>0</v>
      </c>
      <c r="AA1527" s="14">
        <f t="shared" si="205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hidden="1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8"/>
        <v>0</v>
      </c>
      <c r="W1528" s="14">
        <f t="shared" si="202"/>
        <v>0</v>
      </c>
      <c r="X1528" s="14"/>
      <c r="Y1528" s="14">
        <f t="shared" si="197"/>
        <v>0</v>
      </c>
      <c r="Z1528" s="16">
        <f t="shared" si="207"/>
        <v>0</v>
      </c>
      <c r="AA1528" s="14">
        <f t="shared" si="205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hidden="1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8"/>
        <v>27396.550000000003</v>
      </c>
      <c r="W1529" s="14">
        <f t="shared" si="202"/>
        <v>32206.185185185182</v>
      </c>
      <c r="X1529" s="14"/>
      <c r="Y1529" s="14">
        <f t="shared" si="197"/>
        <v>0</v>
      </c>
      <c r="Z1529" s="16">
        <f t="shared" si="207"/>
        <v>32206.185185185182</v>
      </c>
      <c r="AA1529" s="14">
        <f t="shared" si="205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hidden="1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8"/>
        <v>138314.5</v>
      </c>
      <c r="W1530" s="14">
        <f t="shared" si="202"/>
        <v>164397.54901960783</v>
      </c>
      <c r="X1530" s="14"/>
      <c r="Y1530" s="14">
        <f t="shared" si="197"/>
        <v>0</v>
      </c>
      <c r="Z1530" s="16">
        <f t="shared" si="207"/>
        <v>164397.54901960783</v>
      </c>
      <c r="AA1530" s="14">
        <f t="shared" si="205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hidden="1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202"/>
        <v>0</v>
      </c>
      <c r="X1531" s="14"/>
      <c r="Y1531" s="14">
        <f t="shared" si="197"/>
        <v>0</v>
      </c>
      <c r="Z1531" s="16">
        <f t="shared" si="207"/>
        <v>0</v>
      </c>
      <c r="AA1531" s="14">
        <f t="shared" si="205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hidden="1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9">S1532+T1532-U1532</f>
        <v>12881.400000000001</v>
      </c>
      <c r="W1532" s="14">
        <f t="shared" si="202"/>
        <v>25118.6</v>
      </c>
      <c r="X1532" s="14"/>
      <c r="Y1532" s="14">
        <f t="shared" si="197"/>
        <v>0</v>
      </c>
      <c r="Z1532" s="16">
        <f t="shared" si="207"/>
        <v>25118.6</v>
      </c>
      <c r="AA1532" s="14">
        <f t="shared" si="205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hidden="1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9"/>
        <v>0</v>
      </c>
      <c r="W1533" s="14">
        <f t="shared" si="202"/>
        <v>0</v>
      </c>
      <c r="X1533" s="14"/>
      <c r="Y1533" s="14">
        <f t="shared" si="197"/>
        <v>0</v>
      </c>
      <c r="Z1533" s="16">
        <f t="shared" si="207"/>
        <v>0</v>
      </c>
      <c r="AA1533" s="14">
        <f t="shared" si="205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hidden="1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9"/>
        <v>46558.400000000001</v>
      </c>
      <c r="W1534" s="14">
        <f t="shared" si="202"/>
        <v>11283.5</v>
      </c>
      <c r="X1534" s="14"/>
      <c r="Y1534" s="14">
        <f t="shared" si="197"/>
        <v>0</v>
      </c>
      <c r="Z1534" s="16">
        <f t="shared" si="207"/>
        <v>11283.5</v>
      </c>
      <c r="AA1534" s="14">
        <f t="shared" si="205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hidden="1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9"/>
        <v>0</v>
      </c>
      <c r="W1535" s="14">
        <f t="shared" si="202"/>
        <v>0</v>
      </c>
      <c r="X1535" s="14"/>
      <c r="Y1535" s="14">
        <f t="shared" si="197"/>
        <v>0</v>
      </c>
      <c r="Z1535" s="16">
        <f t="shared" si="207"/>
        <v>0</v>
      </c>
      <c r="AA1535" s="14">
        <f t="shared" si="205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hidden="1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9"/>
        <v>32242</v>
      </c>
      <c r="W1536" s="14">
        <f t="shared" si="202"/>
        <v>127758</v>
      </c>
      <c r="X1536" s="14"/>
      <c r="Y1536" s="14">
        <f t="shared" si="197"/>
        <v>0</v>
      </c>
      <c r="Z1536" s="14"/>
      <c r="AA1536" s="14">
        <f t="shared" si="205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hidden="1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9"/>
        <v>0</v>
      </c>
      <c r="W1537" s="14">
        <f t="shared" si="202"/>
        <v>20000</v>
      </c>
      <c r="X1537" s="14"/>
      <c r="Y1537" s="14">
        <f t="shared" si="197"/>
        <v>0</v>
      </c>
      <c r="Z1537" s="14"/>
      <c r="AA1537" s="14">
        <f t="shared" si="205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hidden="1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3333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9"/>
        <v>12076.74</v>
      </c>
      <c r="W1538" s="14">
        <f t="shared" si="202"/>
        <v>0</v>
      </c>
      <c r="X1538" s="14"/>
      <c r="Y1538" s="14">
        <f t="shared" si="197"/>
        <v>0</v>
      </c>
      <c r="Z1538" s="16">
        <f t="shared" ref="Z1538:Z1601" si="210">W1538+X1538</f>
        <v>0</v>
      </c>
      <c r="AA1538" s="14">
        <f t="shared" si="205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hidden="1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3333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9"/>
        <v>9995.36</v>
      </c>
      <c r="W1539" s="14">
        <f t="shared" si="202"/>
        <v>0</v>
      </c>
      <c r="X1539" s="14"/>
      <c r="Y1539" s="14">
        <f t="shared" ref="Y1539:Y1602" si="211">IF(W1539-AB1539&lt;=0,0,IF(O1539="返现",MAX(W1539-AA1539-AB1539,0),MAX(W1539-AB1539,0)))</f>
        <v>0</v>
      </c>
      <c r="Z1539" s="16">
        <f t="shared" si="210"/>
        <v>0</v>
      </c>
      <c r="AA1539" s="14">
        <f t="shared" si="205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hidden="1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9"/>
        <v>-9999.9500000000007</v>
      </c>
      <c r="W1540" s="14">
        <f t="shared" si="202"/>
        <v>0</v>
      </c>
      <c r="X1540" s="14"/>
      <c r="Y1540" s="14">
        <f t="shared" si="211"/>
        <v>0</v>
      </c>
      <c r="Z1540" s="16">
        <f t="shared" si="210"/>
        <v>0</v>
      </c>
      <c r="AA1540" s="14">
        <f t="shared" si="205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hidden="1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9"/>
        <v>0</v>
      </c>
      <c r="W1541" s="14">
        <f t="shared" si="202"/>
        <v>6789.9019607843138</v>
      </c>
      <c r="X1541" s="14"/>
      <c r="Y1541" s="14">
        <f t="shared" si="211"/>
        <v>6789.9019607843138</v>
      </c>
      <c r="Z1541" s="16">
        <f t="shared" si="210"/>
        <v>6789.9019607843138</v>
      </c>
      <c r="AA1541" s="14">
        <f t="shared" si="205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hidden="1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9"/>
        <v>0</v>
      </c>
      <c r="W1542" s="14">
        <f t="shared" si="202"/>
        <v>-6925.7</v>
      </c>
      <c r="X1542" s="14"/>
      <c r="Y1542" s="14">
        <f t="shared" si="211"/>
        <v>0</v>
      </c>
      <c r="Z1542" s="16">
        <f t="shared" si="210"/>
        <v>-6925.7</v>
      </c>
      <c r="AA1542" s="14">
        <f t="shared" si="205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hidden="1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202"/>
        <v>0</v>
      </c>
      <c r="X1543" s="14"/>
      <c r="Y1543" s="14">
        <f t="shared" si="211"/>
        <v>0</v>
      </c>
      <c r="Z1543" s="16">
        <f t="shared" si="210"/>
        <v>0</v>
      </c>
      <c r="AA1543" s="14">
        <f t="shared" si="205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hidden="1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12">S1544+T1544-U1544</f>
        <v>78.56</v>
      </c>
      <c r="W1544" s="14">
        <f t="shared" si="202"/>
        <v>0</v>
      </c>
      <c r="X1544" s="14"/>
      <c r="Y1544" s="14">
        <f t="shared" si="211"/>
        <v>0</v>
      </c>
      <c r="Z1544" s="16">
        <f t="shared" si="210"/>
        <v>0</v>
      </c>
      <c r="AA1544" s="14">
        <f t="shared" si="205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hidden="1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3333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12"/>
        <v>5130.5</v>
      </c>
      <c r="W1545" s="14">
        <f t="shared" si="202"/>
        <v>0</v>
      </c>
      <c r="X1545" s="14"/>
      <c r="Y1545" s="14">
        <f t="shared" si="211"/>
        <v>0</v>
      </c>
      <c r="Z1545" s="16">
        <f t="shared" si="210"/>
        <v>0</v>
      </c>
      <c r="AA1545" s="14">
        <f t="shared" si="205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hidden="1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12"/>
        <v>0</v>
      </c>
      <c r="W1546" s="14">
        <f t="shared" si="202"/>
        <v>0</v>
      </c>
      <c r="X1546" s="14"/>
      <c r="Y1546" s="14">
        <f t="shared" si="211"/>
        <v>0</v>
      </c>
      <c r="Z1546" s="16">
        <f t="shared" si="210"/>
        <v>0</v>
      </c>
      <c r="AA1546" s="14">
        <f t="shared" si="205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hidden="1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12"/>
        <v>0</v>
      </c>
      <c r="W1547" s="14">
        <f t="shared" si="202"/>
        <v>0</v>
      </c>
      <c r="X1547" s="14"/>
      <c r="Y1547" s="14">
        <f t="shared" si="211"/>
        <v>0</v>
      </c>
      <c r="Z1547" s="16">
        <f t="shared" si="210"/>
        <v>0</v>
      </c>
      <c r="AA1547" s="14">
        <f t="shared" si="205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hidden="1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3333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12"/>
        <v>646.35</v>
      </c>
      <c r="W1548" s="14">
        <f t="shared" si="202"/>
        <v>0</v>
      </c>
      <c r="X1548" s="14"/>
      <c r="Y1548" s="14">
        <f t="shared" si="211"/>
        <v>0</v>
      </c>
      <c r="Z1548" s="16">
        <f t="shared" si="210"/>
        <v>0</v>
      </c>
      <c r="AA1548" s="14">
        <f t="shared" si="205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hidden="1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3333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12"/>
        <v>1682.6</v>
      </c>
      <c r="W1549" s="14">
        <f t="shared" si="202"/>
        <v>0</v>
      </c>
      <c r="X1549" s="14"/>
      <c r="Y1549" s="14">
        <f t="shared" si="211"/>
        <v>0</v>
      </c>
      <c r="Z1549" s="16">
        <f t="shared" si="210"/>
        <v>0</v>
      </c>
      <c r="AA1549" s="14">
        <f t="shared" si="205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hidden="1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3333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12"/>
        <v>24807.5</v>
      </c>
      <c r="W1550" s="14">
        <f t="shared" si="202"/>
        <v>0</v>
      </c>
      <c r="X1550" s="14"/>
      <c r="Y1550" s="14">
        <f t="shared" si="211"/>
        <v>0</v>
      </c>
      <c r="Z1550" s="16">
        <f t="shared" si="210"/>
        <v>0</v>
      </c>
      <c r="AA1550" s="14">
        <f t="shared" si="205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hidden="1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12"/>
        <v>0</v>
      </c>
      <c r="W1551" s="14">
        <f t="shared" si="202"/>
        <v>0</v>
      </c>
      <c r="X1551" s="14"/>
      <c r="Y1551" s="14">
        <f t="shared" si="211"/>
        <v>0</v>
      </c>
      <c r="Z1551" s="16">
        <f t="shared" si="210"/>
        <v>0</v>
      </c>
      <c r="AA1551" s="14">
        <f t="shared" si="205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hidden="1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12"/>
        <v>0</v>
      </c>
      <c r="W1552" s="14">
        <f t="shared" si="202"/>
        <v>0</v>
      </c>
      <c r="X1552" s="14"/>
      <c r="Y1552" s="14">
        <f t="shared" si="211"/>
        <v>0</v>
      </c>
      <c r="Z1552" s="16">
        <f t="shared" si="210"/>
        <v>0</v>
      </c>
      <c r="AA1552" s="14">
        <f t="shared" si="205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hidden="1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12"/>
        <v>3183.65</v>
      </c>
      <c r="W1553" s="14">
        <f t="shared" si="202"/>
        <v>0</v>
      </c>
      <c r="X1553" s="14"/>
      <c r="Y1553" s="14">
        <f t="shared" si="211"/>
        <v>0</v>
      </c>
      <c r="Z1553" s="16">
        <f t="shared" si="210"/>
        <v>0</v>
      </c>
      <c r="AA1553" s="14">
        <f t="shared" si="205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hidden="1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3333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12"/>
        <v>18920.45</v>
      </c>
      <c r="W1554" s="14">
        <f t="shared" si="202"/>
        <v>0</v>
      </c>
      <c r="X1554" s="14"/>
      <c r="Y1554" s="14">
        <f t="shared" si="211"/>
        <v>0</v>
      </c>
      <c r="Z1554" s="16">
        <f t="shared" si="210"/>
        <v>0</v>
      </c>
      <c r="AA1554" s="14">
        <f t="shared" si="205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hidden="1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3333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12"/>
        <v>697.7</v>
      </c>
      <c r="W1555" s="14">
        <f t="shared" ref="W1555:W1583" si="213">IF(O1555="返货",U1555/(1+P1555),IF(O1555="返现",U1555,IF(O1555="折扣",U1555*P1555,IF(O1555="无",U1555))))</f>
        <v>0</v>
      </c>
      <c r="X1555" s="14"/>
      <c r="Y1555" s="14">
        <f t="shared" si="211"/>
        <v>0</v>
      </c>
      <c r="Z1555" s="16">
        <f t="shared" si="210"/>
        <v>0</v>
      </c>
      <c r="AA1555" s="14">
        <f t="shared" si="205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hidden="1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3333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12"/>
        <v>2.4500000000000002</v>
      </c>
      <c r="W1556" s="14">
        <f t="shared" si="213"/>
        <v>0</v>
      </c>
      <c r="X1556" s="14"/>
      <c r="Y1556" s="14">
        <f t="shared" si="211"/>
        <v>0</v>
      </c>
      <c r="Z1556" s="16">
        <f t="shared" si="210"/>
        <v>0</v>
      </c>
      <c r="AA1556" s="14">
        <f t="shared" si="205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hidden="1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3333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12"/>
        <v>1667.34</v>
      </c>
      <c r="W1557" s="14">
        <f t="shared" si="213"/>
        <v>0</v>
      </c>
      <c r="X1557" s="14"/>
      <c r="Y1557" s="14">
        <f t="shared" si="211"/>
        <v>0</v>
      </c>
      <c r="Z1557" s="16">
        <f t="shared" si="210"/>
        <v>0</v>
      </c>
      <c r="AA1557" s="14">
        <f t="shared" si="205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hidden="1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3333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12"/>
        <v>2298.7800000000002</v>
      </c>
      <c r="W1558" s="14">
        <f t="shared" si="213"/>
        <v>0</v>
      </c>
      <c r="X1558" s="14"/>
      <c r="Y1558" s="14">
        <f t="shared" si="211"/>
        <v>0</v>
      </c>
      <c r="Z1558" s="16">
        <f t="shared" si="210"/>
        <v>0</v>
      </c>
      <c r="AA1558" s="14">
        <f t="shared" si="205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hidden="1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3333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12"/>
        <v>9444.5</v>
      </c>
      <c r="W1559" s="14">
        <f t="shared" si="213"/>
        <v>0</v>
      </c>
      <c r="X1559" s="14"/>
      <c r="Y1559" s="14">
        <f t="shared" si="211"/>
        <v>0</v>
      </c>
      <c r="Z1559" s="16">
        <f t="shared" si="210"/>
        <v>0</v>
      </c>
      <c r="AA1559" s="14">
        <f t="shared" si="205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hidden="1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3333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12"/>
        <v>2383.9499999999998</v>
      </c>
      <c r="W1560" s="14">
        <f t="shared" si="213"/>
        <v>0</v>
      </c>
      <c r="X1560" s="14"/>
      <c r="Y1560" s="14">
        <f t="shared" si="211"/>
        <v>0</v>
      </c>
      <c r="Z1560" s="16">
        <f t="shared" si="210"/>
        <v>0</v>
      </c>
      <c r="AA1560" s="14">
        <f t="shared" si="205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hidden="1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3333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12"/>
        <v>5768.6</v>
      </c>
      <c r="W1561" s="14">
        <f t="shared" si="213"/>
        <v>0</v>
      </c>
      <c r="X1561" s="14"/>
      <c r="Y1561" s="14">
        <f t="shared" si="211"/>
        <v>0</v>
      </c>
      <c r="Z1561" s="16">
        <f t="shared" si="210"/>
        <v>0</v>
      </c>
      <c r="AA1561" s="14">
        <f t="shared" si="205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hidden="1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3333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12"/>
        <v>6206</v>
      </c>
      <c r="W1562" s="14">
        <f t="shared" si="213"/>
        <v>0</v>
      </c>
      <c r="X1562" s="14"/>
      <c r="Y1562" s="14">
        <f t="shared" si="211"/>
        <v>0</v>
      </c>
      <c r="Z1562" s="16">
        <f t="shared" si="210"/>
        <v>0</v>
      </c>
      <c r="AA1562" s="14">
        <f t="shared" si="205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hidden="1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3333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12"/>
        <v>59848.4</v>
      </c>
      <c r="W1563" s="14">
        <f t="shared" si="213"/>
        <v>0</v>
      </c>
      <c r="X1563" s="14"/>
      <c r="Y1563" s="14">
        <f t="shared" si="211"/>
        <v>0</v>
      </c>
      <c r="Z1563" s="16">
        <f t="shared" si="210"/>
        <v>0</v>
      </c>
      <c r="AA1563" s="14">
        <f t="shared" si="205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hidden="1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3333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12"/>
        <v>200</v>
      </c>
      <c r="W1564" s="14">
        <f t="shared" si="213"/>
        <v>0</v>
      </c>
      <c r="X1564" s="14"/>
      <c r="Y1564" s="14">
        <f t="shared" si="211"/>
        <v>0</v>
      </c>
      <c r="Z1564" s="16">
        <f t="shared" si="210"/>
        <v>0</v>
      </c>
      <c r="AA1564" s="14">
        <f t="shared" si="205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hidden="1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3333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12"/>
        <v>9884.1</v>
      </c>
      <c r="W1565" s="14">
        <f t="shared" si="213"/>
        <v>0</v>
      </c>
      <c r="X1565" s="14"/>
      <c r="Y1565" s="14">
        <f t="shared" si="211"/>
        <v>0</v>
      </c>
      <c r="Z1565" s="16">
        <f t="shared" si="210"/>
        <v>0</v>
      </c>
      <c r="AA1565" s="14">
        <f t="shared" si="205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hidden="1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3333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12"/>
        <v>8891.23</v>
      </c>
      <c r="W1566" s="14">
        <f t="shared" si="213"/>
        <v>0</v>
      </c>
      <c r="X1566" s="14"/>
      <c r="Y1566" s="14">
        <f t="shared" si="211"/>
        <v>0</v>
      </c>
      <c r="Z1566" s="16">
        <f t="shared" si="210"/>
        <v>0</v>
      </c>
      <c r="AA1566" s="14">
        <f t="shared" si="205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hidden="1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3333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12"/>
        <v>400</v>
      </c>
      <c r="W1567" s="14">
        <f t="shared" si="213"/>
        <v>0</v>
      </c>
      <c r="X1567" s="14"/>
      <c r="Y1567" s="14">
        <f t="shared" si="211"/>
        <v>0</v>
      </c>
      <c r="Z1567" s="16">
        <f t="shared" si="210"/>
        <v>0</v>
      </c>
      <c r="AA1567" s="14">
        <f t="shared" si="205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hidden="1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3333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12"/>
        <v>10000</v>
      </c>
      <c r="W1568" s="14">
        <f t="shared" si="213"/>
        <v>0</v>
      </c>
      <c r="X1568" s="14"/>
      <c r="Y1568" s="14">
        <f t="shared" si="211"/>
        <v>0</v>
      </c>
      <c r="Z1568" s="16">
        <f t="shared" si="210"/>
        <v>0</v>
      </c>
      <c r="AA1568" s="14">
        <f t="shared" si="205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hidden="1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3333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12"/>
        <v>272.5</v>
      </c>
      <c r="W1569" s="14">
        <f t="shared" si="213"/>
        <v>0</v>
      </c>
      <c r="X1569" s="14"/>
      <c r="Y1569" s="14">
        <f t="shared" si="211"/>
        <v>0</v>
      </c>
      <c r="Z1569" s="16">
        <f t="shared" si="210"/>
        <v>0</v>
      </c>
      <c r="AA1569" s="14">
        <f t="shared" si="205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hidden="1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3333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12"/>
        <v>46724.05</v>
      </c>
      <c r="W1570" s="14">
        <f t="shared" si="213"/>
        <v>0</v>
      </c>
      <c r="X1570" s="14"/>
      <c r="Y1570" s="14">
        <f t="shared" si="211"/>
        <v>0</v>
      </c>
      <c r="Z1570" s="16">
        <f t="shared" si="210"/>
        <v>0</v>
      </c>
      <c r="AA1570" s="14">
        <f t="shared" ref="AA1570:AA1594" si="214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hidden="1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3333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12"/>
        <v>9963.2999999999993</v>
      </c>
      <c r="W1571" s="14">
        <f t="shared" si="213"/>
        <v>0</v>
      </c>
      <c r="X1571" s="14"/>
      <c r="Y1571" s="14">
        <f t="shared" si="211"/>
        <v>0</v>
      </c>
      <c r="Z1571" s="16">
        <f t="shared" si="210"/>
        <v>0</v>
      </c>
      <c r="AA1571" s="14">
        <f t="shared" si="214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hidden="1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3333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12"/>
        <v>2791.4</v>
      </c>
      <c r="W1572" s="14">
        <f t="shared" si="213"/>
        <v>0</v>
      </c>
      <c r="X1572" s="14"/>
      <c r="Y1572" s="14">
        <f t="shared" si="211"/>
        <v>0</v>
      </c>
      <c r="Z1572" s="16">
        <f t="shared" si="210"/>
        <v>0</v>
      </c>
      <c r="AA1572" s="14">
        <f t="shared" si="214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hidden="1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3333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12"/>
        <v>135.65</v>
      </c>
      <c r="W1573" s="14">
        <f t="shared" si="213"/>
        <v>0</v>
      </c>
      <c r="X1573" s="14"/>
      <c r="Y1573" s="14">
        <f t="shared" si="211"/>
        <v>0</v>
      </c>
      <c r="Z1573" s="16">
        <f t="shared" si="210"/>
        <v>0</v>
      </c>
      <c r="AA1573" s="14">
        <f t="shared" si="214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hidden="1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3333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12"/>
        <v>237.5</v>
      </c>
      <c r="W1574" s="14">
        <f t="shared" si="213"/>
        <v>0</v>
      </c>
      <c r="X1574" s="14"/>
      <c r="Y1574" s="14">
        <f t="shared" si="211"/>
        <v>0</v>
      </c>
      <c r="Z1574" s="16">
        <f t="shared" si="210"/>
        <v>0</v>
      </c>
      <c r="AA1574" s="14">
        <f t="shared" si="214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hidden="1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3333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12"/>
        <v>3292</v>
      </c>
      <c r="W1575" s="14">
        <f t="shared" si="213"/>
        <v>0</v>
      </c>
      <c r="X1575" s="14"/>
      <c r="Y1575" s="14">
        <f t="shared" si="211"/>
        <v>0</v>
      </c>
      <c r="Z1575" s="16">
        <f t="shared" si="210"/>
        <v>0</v>
      </c>
      <c r="AA1575" s="14">
        <f t="shared" si="214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hidden="1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3333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12"/>
        <v>2455.6</v>
      </c>
      <c r="W1576" s="14">
        <f t="shared" si="213"/>
        <v>0</v>
      </c>
      <c r="X1576" s="14"/>
      <c r="Y1576" s="14">
        <f t="shared" si="211"/>
        <v>0</v>
      </c>
      <c r="Z1576" s="16">
        <f t="shared" si="210"/>
        <v>0</v>
      </c>
      <c r="AA1576" s="14">
        <f t="shared" si="214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hidden="1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3333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12"/>
        <v>606.33000000000004</v>
      </c>
      <c r="W1577" s="14">
        <f t="shared" si="213"/>
        <v>0</v>
      </c>
      <c r="X1577" s="14"/>
      <c r="Y1577" s="14">
        <f t="shared" si="211"/>
        <v>0</v>
      </c>
      <c r="Z1577" s="16">
        <f t="shared" si="210"/>
        <v>0</v>
      </c>
      <c r="AA1577" s="14">
        <f t="shared" si="214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hidden="1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3333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12"/>
        <v>32.5</v>
      </c>
      <c r="W1578" s="14">
        <f t="shared" si="213"/>
        <v>0</v>
      </c>
      <c r="X1578" s="14"/>
      <c r="Y1578" s="14">
        <f t="shared" si="211"/>
        <v>0</v>
      </c>
      <c r="Z1578" s="16">
        <f t="shared" si="210"/>
        <v>0</v>
      </c>
      <c r="AA1578" s="14">
        <f t="shared" si="214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hidden="1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3333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12"/>
        <v>14199.2</v>
      </c>
      <c r="W1579" s="14">
        <f t="shared" si="213"/>
        <v>0</v>
      </c>
      <c r="X1579" s="14"/>
      <c r="Y1579" s="14">
        <f t="shared" si="211"/>
        <v>0</v>
      </c>
      <c r="Z1579" s="16">
        <f t="shared" si="210"/>
        <v>0</v>
      </c>
      <c r="AA1579" s="14">
        <f t="shared" si="214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hidden="1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12"/>
        <v>10000</v>
      </c>
      <c r="W1580" s="14">
        <f t="shared" si="213"/>
        <v>0</v>
      </c>
      <c r="X1580" s="14"/>
      <c r="Y1580" s="14">
        <f t="shared" si="211"/>
        <v>0</v>
      </c>
      <c r="Z1580" s="16">
        <f t="shared" si="210"/>
        <v>0</v>
      </c>
      <c r="AA1580" s="14">
        <f t="shared" si="214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hidden="1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4490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12"/>
        <v>1038.73</v>
      </c>
      <c r="W1581" s="14">
        <f t="shared" si="213"/>
        <v>0</v>
      </c>
      <c r="X1581" s="14"/>
      <c r="Y1581" s="14">
        <f t="shared" si="211"/>
        <v>0</v>
      </c>
      <c r="Z1581" s="16">
        <f t="shared" si="210"/>
        <v>0</v>
      </c>
      <c r="AA1581" s="14">
        <f t="shared" si="214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hidden="1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12"/>
        <v>-555.79999999999995</v>
      </c>
      <c r="W1582" s="14">
        <f t="shared" si="213"/>
        <v>0</v>
      </c>
      <c r="X1582" s="14"/>
      <c r="Y1582" s="14">
        <f t="shared" si="211"/>
        <v>0</v>
      </c>
      <c r="Z1582" s="16">
        <f t="shared" si="210"/>
        <v>0</v>
      </c>
      <c r="AA1582" s="14">
        <f t="shared" si="214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hidden="1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12"/>
        <v>3936.7</v>
      </c>
      <c r="W1583" s="14">
        <f t="shared" si="213"/>
        <v>0</v>
      </c>
      <c r="X1583" s="14"/>
      <c r="Y1583" s="14">
        <f t="shared" si="211"/>
        <v>0</v>
      </c>
      <c r="Z1583" s="16">
        <f t="shared" si="210"/>
        <v>0</v>
      </c>
      <c r="AA1583" s="14">
        <f t="shared" si="214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hidden="1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12"/>
        <v>36199.329999999994</v>
      </c>
      <c r="W1584" s="14">
        <v>0</v>
      </c>
      <c r="X1584" s="14"/>
      <c r="Y1584" s="14">
        <f t="shared" si="211"/>
        <v>0</v>
      </c>
      <c r="Z1584" s="16">
        <f t="shared" si="210"/>
        <v>0</v>
      </c>
      <c r="AA1584" s="14">
        <f t="shared" si="214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hidden="1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12"/>
        <v>50000</v>
      </c>
      <c r="W1585" s="14">
        <f t="shared" ref="W1585:W1634" si="215">IF(O1585="返货",U1585/(1+P1585),IF(O1585="返现",U1585,IF(O1585="折扣",U1585*P1585,IF(O1585="无",U1585))))</f>
        <v>0</v>
      </c>
      <c r="X1585" s="14"/>
      <c r="Y1585" s="14">
        <f t="shared" si="211"/>
        <v>0</v>
      </c>
      <c r="Z1585" s="16">
        <f t="shared" si="210"/>
        <v>0</v>
      </c>
      <c r="AA1585" s="14">
        <f t="shared" si="214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hidden="1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12"/>
        <v>0</v>
      </c>
      <c r="W1586" s="14">
        <f t="shared" si="215"/>
        <v>9105.1960784313724</v>
      </c>
      <c r="X1586" s="14"/>
      <c r="Y1586" s="14">
        <f t="shared" si="211"/>
        <v>9105.1960784313724</v>
      </c>
      <c r="Z1586" s="16">
        <f t="shared" si="210"/>
        <v>9105.1960784313724</v>
      </c>
      <c r="AA1586" s="14">
        <f t="shared" si="214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hidden="1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12"/>
        <v>2408.1000000000004</v>
      </c>
      <c r="W1587" s="14">
        <f t="shared" si="215"/>
        <v>6591.9</v>
      </c>
      <c r="X1587" s="14"/>
      <c r="Y1587" s="14">
        <f t="shared" si="211"/>
        <v>0</v>
      </c>
      <c r="Z1587" s="16">
        <f t="shared" si="210"/>
        <v>6591.9</v>
      </c>
      <c r="AA1587" s="14">
        <f t="shared" si="214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hidden="1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12"/>
        <v>1.0000000002037299E-2</v>
      </c>
      <c r="W1588" s="14">
        <f t="shared" si="215"/>
        <v>0</v>
      </c>
      <c r="X1588" s="14"/>
      <c r="Y1588" s="14">
        <f t="shared" si="211"/>
        <v>0</v>
      </c>
      <c r="Z1588" s="16">
        <f t="shared" si="210"/>
        <v>0</v>
      </c>
      <c r="AA1588" s="14">
        <f t="shared" si="214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hidden="1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12"/>
        <v>9.9999999983992893E-3</v>
      </c>
      <c r="W1589" s="14">
        <f t="shared" si="215"/>
        <v>0</v>
      </c>
      <c r="X1589" s="14"/>
      <c r="Y1589" s="14">
        <f t="shared" si="211"/>
        <v>0</v>
      </c>
      <c r="Z1589" s="16">
        <f t="shared" si="210"/>
        <v>0</v>
      </c>
      <c r="AA1589" s="14">
        <f t="shared" si="214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hidden="1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12"/>
        <v>2.0000000000436599E-2</v>
      </c>
      <c r="W1590" s="14">
        <f t="shared" si="215"/>
        <v>0</v>
      </c>
      <c r="X1590" s="14"/>
      <c r="Y1590" s="14">
        <f t="shared" si="211"/>
        <v>0</v>
      </c>
      <c r="Z1590" s="16">
        <f t="shared" si="210"/>
        <v>0</v>
      </c>
      <c r="AA1590" s="14">
        <f t="shared" si="214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hidden="1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12"/>
        <v>1.0000000002037299E-2</v>
      </c>
      <c r="W1591" s="14">
        <f t="shared" si="215"/>
        <v>0</v>
      </c>
      <c r="X1591" s="14"/>
      <c r="Y1591" s="14">
        <f t="shared" si="211"/>
        <v>0</v>
      </c>
      <c r="Z1591" s="16">
        <f t="shared" si="210"/>
        <v>0</v>
      </c>
      <c r="AA1591" s="14">
        <f t="shared" si="214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hidden="1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12"/>
        <v>-380938.79372999992</v>
      </c>
      <c r="W1592" s="14">
        <f t="shared" si="215"/>
        <v>88869.670323529383</v>
      </c>
      <c r="X1592" s="14"/>
      <c r="Y1592" s="14">
        <f t="shared" si="211"/>
        <v>129924.63175724739</v>
      </c>
      <c r="Z1592" s="16">
        <f t="shared" si="210"/>
        <v>88869.670323529383</v>
      </c>
      <c r="AA1592" s="14">
        <f t="shared" si="214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hidden="1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12"/>
        <v>945189.08</v>
      </c>
      <c r="W1593" s="14">
        <f t="shared" si="215"/>
        <v>457440.9</v>
      </c>
      <c r="X1593" s="14"/>
      <c r="Y1593" s="14">
        <f t="shared" si="211"/>
        <v>176934.79099570401</v>
      </c>
      <c r="Z1593" s="16">
        <f t="shared" si="210"/>
        <v>457440.9</v>
      </c>
      <c r="AA1593" s="14">
        <f t="shared" si="214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hidden="1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12"/>
        <v>-178363.36</v>
      </c>
      <c r="W1594" s="14">
        <f t="shared" si="215"/>
        <v>55796.107843137252</v>
      </c>
      <c r="X1594" s="14"/>
      <c r="Y1594" s="14">
        <f t="shared" si="211"/>
        <v>20897.234369349149</v>
      </c>
      <c r="Z1594" s="16">
        <f t="shared" si="210"/>
        <v>55796.107843137252</v>
      </c>
      <c r="AA1594" s="14">
        <f t="shared" si="214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hidden="1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12"/>
        <v>52446.55</v>
      </c>
      <c r="W1595" s="14">
        <f t="shared" si="215"/>
        <v>72553.45</v>
      </c>
      <c r="X1595" s="14"/>
      <c r="Y1595" s="14">
        <f t="shared" si="211"/>
        <v>0</v>
      </c>
      <c r="Z1595" s="16">
        <f t="shared" si="210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hidden="1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12"/>
        <v>0</v>
      </c>
      <c r="W1596" s="14">
        <f t="shared" si="215"/>
        <v>41821.85</v>
      </c>
      <c r="X1596" s="14"/>
      <c r="Y1596" s="14">
        <f t="shared" si="211"/>
        <v>39730.7575</v>
      </c>
      <c r="Z1596" s="16">
        <f t="shared" si="210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hidden="1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12"/>
        <v>108921.33</v>
      </c>
      <c r="W1597" s="14">
        <f t="shared" si="215"/>
        <v>0</v>
      </c>
      <c r="X1597" s="14"/>
      <c r="Y1597" s="14">
        <f t="shared" si="211"/>
        <v>0</v>
      </c>
      <c r="Z1597" s="16">
        <f t="shared" si="210"/>
        <v>0</v>
      </c>
      <c r="AA1597" s="14">
        <f t="shared" ref="AA1597:AA1616" si="216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hidden="1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12"/>
        <v>5494.8999999999942</v>
      </c>
      <c r="W1598" s="14">
        <f t="shared" si="215"/>
        <v>94505.1</v>
      </c>
      <c r="X1598" s="14"/>
      <c r="Y1598" s="14">
        <f t="shared" si="211"/>
        <v>558.79496085429855</v>
      </c>
      <c r="Z1598" s="16">
        <f t="shared" si="210"/>
        <v>94505.1</v>
      </c>
      <c r="AA1598" s="14">
        <f t="shared" si="216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hidden="1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12"/>
        <v>0</v>
      </c>
      <c r="W1599" s="14">
        <f t="shared" si="215"/>
        <v>58699.7</v>
      </c>
      <c r="X1599" s="14"/>
      <c r="Y1599" s="14">
        <f t="shared" si="211"/>
        <v>58699.7</v>
      </c>
      <c r="Z1599" s="16">
        <f t="shared" si="210"/>
        <v>58699.7</v>
      </c>
      <c r="AA1599" s="14">
        <f t="shared" si="216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hidden="1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12"/>
        <v>1111.7</v>
      </c>
      <c r="W1600" s="14">
        <f t="shared" si="215"/>
        <v>0</v>
      </c>
      <c r="X1600" s="14"/>
      <c r="Y1600" s="14">
        <f t="shared" si="211"/>
        <v>0</v>
      </c>
      <c r="Z1600" s="16">
        <f t="shared" si="210"/>
        <v>0</v>
      </c>
      <c r="AA1600" s="14">
        <f t="shared" si="216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hidden="1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12"/>
        <v>0.01</v>
      </c>
      <c r="W1601" s="14">
        <f t="shared" si="215"/>
        <v>0</v>
      </c>
      <c r="X1601" s="14"/>
      <c r="Y1601" s="14">
        <f t="shared" si="211"/>
        <v>0</v>
      </c>
      <c r="Z1601" s="16">
        <f t="shared" si="210"/>
        <v>0</v>
      </c>
      <c r="AA1601" s="14">
        <f t="shared" si="216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hidden="1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12"/>
        <v>24395.359999999986</v>
      </c>
      <c r="W1602" s="14">
        <f t="shared" si="215"/>
        <v>113624.1</v>
      </c>
      <c r="X1602" s="14"/>
      <c r="Y1602" s="14">
        <f t="shared" si="211"/>
        <v>43948.969988418103</v>
      </c>
      <c r="Z1602" s="16">
        <f t="shared" ref="Z1602:Z1636" si="217">W1602+X1602</f>
        <v>113624.1</v>
      </c>
      <c r="AA1602" s="14">
        <f t="shared" si="216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hidden="1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12"/>
        <v>178324.14</v>
      </c>
      <c r="W1603" s="14">
        <f t="shared" si="215"/>
        <v>0</v>
      </c>
      <c r="X1603" s="14"/>
      <c r="Y1603" s="14">
        <f t="shared" ref="Y1603:Y1666" si="218">IF(W1603-AB1603&lt;=0,0,IF(O1603="返现",MAX(W1603-AA1603-AB1603,0),MAX(W1603-AB1603,0)))</f>
        <v>0</v>
      </c>
      <c r="Z1603" s="16">
        <f t="shared" si="217"/>
        <v>0</v>
      </c>
      <c r="AA1603" s="14">
        <f t="shared" si="216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hidden="1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12"/>
        <v>240.3</v>
      </c>
      <c r="W1604" s="14">
        <f t="shared" si="215"/>
        <v>0</v>
      </c>
      <c r="X1604" s="14"/>
      <c r="Y1604" s="14">
        <f t="shared" si="218"/>
        <v>0</v>
      </c>
      <c r="Z1604" s="16">
        <f t="shared" si="217"/>
        <v>0</v>
      </c>
      <c r="AA1604" s="14">
        <f t="shared" si="216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hidden="1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12"/>
        <v>276.74</v>
      </c>
      <c r="W1605" s="14">
        <f t="shared" si="215"/>
        <v>0</v>
      </c>
      <c r="X1605" s="14"/>
      <c r="Y1605" s="14">
        <f t="shared" si="218"/>
        <v>0</v>
      </c>
      <c r="Z1605" s="16">
        <f t="shared" si="217"/>
        <v>0</v>
      </c>
      <c r="AA1605" s="14">
        <f t="shared" si="216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hidden="1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12"/>
        <v>25833.3</v>
      </c>
      <c r="W1606" s="14">
        <f t="shared" si="215"/>
        <v>0</v>
      </c>
      <c r="X1606" s="14"/>
      <c r="Y1606" s="14">
        <f t="shared" si="218"/>
        <v>0</v>
      </c>
      <c r="Z1606" s="16">
        <f t="shared" si="217"/>
        <v>0</v>
      </c>
      <c r="AA1606" s="14">
        <f t="shared" si="216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hidden="1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12"/>
        <v>39982.880000000005</v>
      </c>
      <c r="W1607" s="14">
        <f t="shared" si="215"/>
        <v>18387.7</v>
      </c>
      <c r="X1607" s="14"/>
      <c r="Y1607" s="14">
        <f t="shared" si="218"/>
        <v>7112.2277356303002</v>
      </c>
      <c r="Z1607" s="16">
        <f t="shared" si="217"/>
        <v>18387.7</v>
      </c>
      <c r="AA1607" s="14">
        <f t="shared" si="216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hidden="1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9">S1608+T1608-U1608</f>
        <v>0</v>
      </c>
      <c r="W1608" s="14">
        <f t="shared" si="215"/>
        <v>0</v>
      </c>
      <c r="X1608" s="14"/>
      <c r="Y1608" s="14">
        <f t="shared" si="218"/>
        <v>0</v>
      </c>
      <c r="Z1608" s="16">
        <f t="shared" si="217"/>
        <v>0</v>
      </c>
      <c r="AA1608" s="14">
        <f t="shared" si="216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hidden="1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9"/>
        <v>1.33</v>
      </c>
      <c r="W1609" s="14">
        <f t="shared" si="215"/>
        <v>0</v>
      </c>
      <c r="X1609" s="14"/>
      <c r="Y1609" s="14">
        <f t="shared" si="218"/>
        <v>0</v>
      </c>
      <c r="Z1609" s="16">
        <f t="shared" si="217"/>
        <v>0</v>
      </c>
      <c r="AA1609" s="14">
        <f t="shared" si="216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hidden="1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9"/>
        <v>194334.32000000007</v>
      </c>
      <c r="W1610" s="14">
        <f t="shared" si="215"/>
        <v>337739</v>
      </c>
      <c r="X1610" s="14"/>
      <c r="Y1610" s="14">
        <f t="shared" si="218"/>
        <v>130634.97246551001</v>
      </c>
      <c r="Z1610" s="16">
        <f t="shared" si="217"/>
        <v>337739</v>
      </c>
      <c r="AA1610" s="14">
        <f t="shared" si="216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hidden="1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9"/>
        <v>-13801.800000000001</v>
      </c>
      <c r="W1611" s="14">
        <f t="shared" si="215"/>
        <v>974.7</v>
      </c>
      <c r="X1611" s="14"/>
      <c r="Y1611" s="14">
        <f t="shared" si="218"/>
        <v>432.58893170592205</v>
      </c>
      <c r="Z1611" s="16">
        <f t="shared" si="217"/>
        <v>974.7</v>
      </c>
      <c r="AA1611" s="14">
        <f t="shared" si="216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hidden="1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9"/>
        <v>255223.32</v>
      </c>
      <c r="W1612" s="14">
        <f t="shared" si="215"/>
        <v>121975.18</v>
      </c>
      <c r="X1612" s="14"/>
      <c r="Y1612" s="14">
        <f t="shared" si="218"/>
        <v>121975.18</v>
      </c>
      <c r="Z1612" s="16">
        <f t="shared" si="217"/>
        <v>121975.18</v>
      </c>
      <c r="AA1612" s="14">
        <f t="shared" si="216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hidden="1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9"/>
        <v>8009.05</v>
      </c>
      <c r="W1613" s="14">
        <f t="shared" si="215"/>
        <v>0</v>
      </c>
      <c r="X1613" s="14"/>
      <c r="Y1613" s="14">
        <f t="shared" si="218"/>
        <v>0</v>
      </c>
      <c r="Z1613" s="16">
        <f t="shared" si="217"/>
        <v>0</v>
      </c>
      <c r="AA1613" s="14">
        <f t="shared" si="216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hidden="1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9"/>
        <v>1264.3399999999999</v>
      </c>
      <c r="W1614" s="14">
        <f t="shared" si="215"/>
        <v>0</v>
      </c>
      <c r="X1614" s="14"/>
      <c r="Y1614" s="14">
        <f t="shared" si="218"/>
        <v>0</v>
      </c>
      <c r="Z1614" s="16">
        <f t="shared" si="217"/>
        <v>0</v>
      </c>
      <c r="AA1614" s="14">
        <f t="shared" si="216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hidden="1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9"/>
        <v>66918.94</v>
      </c>
      <c r="W1615" s="14">
        <f t="shared" si="215"/>
        <v>0</v>
      </c>
      <c r="X1615" s="14"/>
      <c r="Y1615" s="14">
        <f t="shared" si="218"/>
        <v>0</v>
      </c>
      <c r="Z1615" s="16">
        <f t="shared" si="217"/>
        <v>0</v>
      </c>
      <c r="AA1615" s="14">
        <f t="shared" si="216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hidden="1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9"/>
        <v>-103461.88</v>
      </c>
      <c r="W1616" s="14">
        <f t="shared" si="215"/>
        <v>89550.27</v>
      </c>
      <c r="X1616" s="14"/>
      <c r="Y1616" s="14">
        <f t="shared" si="218"/>
        <v>34637.388799425004</v>
      </c>
      <c r="Z1616" s="16">
        <f t="shared" si="217"/>
        <v>89550.27</v>
      </c>
      <c r="AA1616" s="14">
        <f t="shared" si="216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hidden="1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9"/>
        <v>300000</v>
      </c>
      <c r="W1617" s="14">
        <f t="shared" si="215"/>
        <v>0</v>
      </c>
      <c r="X1617" s="14"/>
      <c r="Y1617" s="14">
        <f t="shared" si="218"/>
        <v>0</v>
      </c>
      <c r="Z1617" s="16">
        <f t="shared" si="217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hidden="1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9"/>
        <v>-71854.300000000047</v>
      </c>
      <c r="W1618" s="14">
        <f t="shared" si="215"/>
        <v>386037.71</v>
      </c>
      <c r="X1618" s="14"/>
      <c r="Y1618" s="14">
        <f t="shared" si="218"/>
        <v>149316.55987759301</v>
      </c>
      <c r="Z1618" s="16">
        <f t="shared" si="217"/>
        <v>386037.71</v>
      </c>
      <c r="AA1618" s="14">
        <f t="shared" ref="AA1618:AA1682" si="220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hidden="1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9"/>
        <v>200000</v>
      </c>
      <c r="W1619" s="14">
        <f t="shared" si="215"/>
        <v>0</v>
      </c>
      <c r="X1619" s="14"/>
      <c r="Y1619" s="14">
        <f t="shared" si="218"/>
        <v>0</v>
      </c>
      <c r="Z1619" s="16">
        <f t="shared" si="217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hidden="1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9"/>
        <v>253085.06</v>
      </c>
      <c r="W1620" s="14">
        <f t="shared" si="215"/>
        <v>0</v>
      </c>
      <c r="X1620" s="14"/>
      <c r="Y1620" s="14">
        <f t="shared" si="218"/>
        <v>0</v>
      </c>
      <c r="Z1620" s="16">
        <f t="shared" si="217"/>
        <v>0</v>
      </c>
      <c r="AA1620" s="14">
        <f t="shared" si="220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hidden="1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9"/>
        <v>50914.91</v>
      </c>
      <c r="W1621" s="14">
        <f t="shared" si="215"/>
        <v>0</v>
      </c>
      <c r="X1621" s="14"/>
      <c r="Y1621" s="14">
        <f t="shared" si="218"/>
        <v>0</v>
      </c>
      <c r="Z1621" s="16">
        <f t="shared" si="217"/>
        <v>0</v>
      </c>
      <c r="AA1621" s="14">
        <f t="shared" si="220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hidden="1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9"/>
        <v>1.9999999999527063E-2</v>
      </c>
      <c r="W1622" s="14">
        <f t="shared" si="215"/>
        <v>0</v>
      </c>
      <c r="X1622" s="14"/>
      <c r="Y1622" s="14">
        <f t="shared" si="218"/>
        <v>0</v>
      </c>
      <c r="Z1622" s="16">
        <f t="shared" si="217"/>
        <v>0</v>
      </c>
      <c r="AA1622" s="14">
        <f t="shared" si="220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hidden="1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9"/>
        <v>30000</v>
      </c>
      <c r="W1623" s="14">
        <f t="shared" si="215"/>
        <v>0</v>
      </c>
      <c r="X1623" s="14"/>
      <c r="Y1623" s="14">
        <f t="shared" si="218"/>
        <v>0</v>
      </c>
      <c r="Z1623" s="16">
        <f t="shared" si="217"/>
        <v>0</v>
      </c>
      <c r="AA1623" s="14">
        <f t="shared" si="220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hidden="1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9"/>
        <v>892609.21</v>
      </c>
      <c r="W1624" s="14">
        <f t="shared" si="215"/>
        <v>673705.51428571425</v>
      </c>
      <c r="X1624" s="14"/>
      <c r="Y1624" s="14">
        <f t="shared" si="218"/>
        <v>225520.80662987323</v>
      </c>
      <c r="Z1624" s="16">
        <f t="shared" si="217"/>
        <v>673705.51428571425</v>
      </c>
      <c r="AA1624" s="14">
        <f t="shared" si="220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hidden="1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9"/>
        <v>0</v>
      </c>
      <c r="W1625" s="14">
        <f t="shared" si="215"/>
        <v>1405.8823529411764</v>
      </c>
      <c r="X1625" s="14"/>
      <c r="Y1625" s="14">
        <f t="shared" si="218"/>
        <v>168.98186487251633</v>
      </c>
      <c r="Z1625" s="16">
        <f t="shared" si="217"/>
        <v>1405.8823529411764</v>
      </c>
      <c r="AA1625" s="14">
        <f t="shared" si="220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hidden="1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9"/>
        <v>1416.9</v>
      </c>
      <c r="W1626" s="14">
        <f t="shared" si="215"/>
        <v>583.1</v>
      </c>
      <c r="X1626" s="14"/>
      <c r="Y1626" s="14">
        <f t="shared" si="218"/>
        <v>583.1</v>
      </c>
      <c r="Z1626" s="16">
        <f t="shared" si="217"/>
        <v>583.1</v>
      </c>
      <c r="AA1626" s="14">
        <f t="shared" si="220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hidden="1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9"/>
        <v>179570.50000000003</v>
      </c>
      <c r="W1627" s="14">
        <f t="shared" si="215"/>
        <v>112727.62376237623</v>
      </c>
      <c r="X1627" s="14"/>
      <c r="Y1627" s="14">
        <f t="shared" si="218"/>
        <v>42910.965501006925</v>
      </c>
      <c r="Z1627" s="16">
        <f t="shared" si="217"/>
        <v>112727.62376237623</v>
      </c>
      <c r="AA1627" s="14">
        <f t="shared" si="220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hidden="1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9"/>
        <v>-9.9999999947613105E-3</v>
      </c>
      <c r="W1628" s="14">
        <f t="shared" si="215"/>
        <v>0</v>
      </c>
      <c r="X1628" s="14"/>
      <c r="Y1628" s="14">
        <f t="shared" si="218"/>
        <v>0</v>
      </c>
      <c r="Z1628" s="16">
        <f t="shared" si="217"/>
        <v>0</v>
      </c>
      <c r="AA1628" s="14">
        <f t="shared" si="220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hidden="1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9"/>
        <v>321.98999999999802</v>
      </c>
      <c r="W1629" s="14">
        <f t="shared" si="215"/>
        <v>0</v>
      </c>
      <c r="X1629" s="14"/>
      <c r="Y1629" s="14">
        <f t="shared" si="218"/>
        <v>0</v>
      </c>
      <c r="Z1629" s="16">
        <f t="shared" si="217"/>
        <v>0</v>
      </c>
      <c r="AA1629" s="14">
        <f t="shared" si="220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hidden="1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9"/>
        <v>12.47</v>
      </c>
      <c r="W1630" s="14">
        <f t="shared" si="215"/>
        <v>0</v>
      </c>
      <c r="X1630" s="14"/>
      <c r="Y1630" s="14">
        <f t="shared" si="218"/>
        <v>0</v>
      </c>
      <c r="Z1630" s="16">
        <f t="shared" si="217"/>
        <v>0</v>
      </c>
      <c r="AA1630" s="14">
        <f t="shared" si="220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hidden="1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9"/>
        <v>7552.3999999999942</v>
      </c>
      <c r="W1631" s="14">
        <f t="shared" si="215"/>
        <v>45098</v>
      </c>
      <c r="X1631" s="14"/>
      <c r="Y1631" s="14">
        <f t="shared" si="218"/>
        <v>17443.576217876998</v>
      </c>
      <c r="Z1631" s="16">
        <f t="shared" si="217"/>
        <v>45098</v>
      </c>
      <c r="AA1631" s="14">
        <f t="shared" si="220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hidden="1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9"/>
        <v>-7.2741812573440257E-13</v>
      </c>
      <c r="W1632" s="14">
        <f t="shared" si="215"/>
        <v>6.8</v>
      </c>
      <c r="X1632" s="14"/>
      <c r="Y1632" s="14">
        <f t="shared" si="218"/>
        <v>2.6301902142348599</v>
      </c>
      <c r="Z1632" s="16">
        <f t="shared" si="217"/>
        <v>6.8</v>
      </c>
      <c r="AA1632" s="14">
        <f t="shared" si="220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hidden="1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9"/>
        <v>450.89999999998997</v>
      </c>
      <c r="W1633" s="14">
        <f t="shared" si="215"/>
        <v>0</v>
      </c>
      <c r="X1633" s="14"/>
      <c r="Y1633" s="14">
        <f t="shared" si="218"/>
        <v>0</v>
      </c>
      <c r="Z1633" s="16">
        <f t="shared" si="217"/>
        <v>0</v>
      </c>
      <c r="AA1633" s="14">
        <f t="shared" si="220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hidden="1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9"/>
        <v>33805.699999999997</v>
      </c>
      <c r="W1634" s="14">
        <f t="shared" si="215"/>
        <v>2290.8000000000002</v>
      </c>
      <c r="X1634" s="14"/>
      <c r="Y1634" s="14">
        <f t="shared" si="218"/>
        <v>886.06466805430023</v>
      </c>
      <c r="Z1634" s="16">
        <f t="shared" si="217"/>
        <v>2290.8000000000002</v>
      </c>
      <c r="AA1634" s="14">
        <f t="shared" si="220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hidden="1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9"/>
        <v>36221.67</v>
      </c>
      <c r="W1635" s="14">
        <f>(U1635-440.67)/(1+P1635)</f>
        <v>13508.166666666666</v>
      </c>
      <c r="X1635" s="14"/>
      <c r="Y1635" s="14">
        <f t="shared" si="218"/>
        <v>5229.6417631674758</v>
      </c>
      <c r="Z1635" s="16">
        <f t="shared" si="217"/>
        <v>13508.166666666666</v>
      </c>
      <c r="AA1635" s="14">
        <f t="shared" si="220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hidden="1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9"/>
        <v>0</v>
      </c>
      <c r="W1636" s="14">
        <f t="shared" ref="W1636:W1655" si="221">IF(O1636="返货",U1636/(1+P1636),IF(O1636="返现",U1636,IF(O1636="折扣",U1636*P1636,IF(O1636="无",U1636))))</f>
        <v>23495.31</v>
      </c>
      <c r="X1636" s="14"/>
      <c r="Y1636" s="14">
        <f t="shared" si="218"/>
        <v>23495.31</v>
      </c>
      <c r="Z1636" s="16">
        <f t="shared" si="217"/>
        <v>23495.31</v>
      </c>
      <c r="AA1636" s="14">
        <f t="shared" si="220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hidden="1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9"/>
        <v>1.00000000002183E-2</v>
      </c>
      <c r="W1637" s="14">
        <f t="shared" si="221"/>
        <v>0</v>
      </c>
      <c r="X1637" s="14"/>
      <c r="Y1637" s="14">
        <f t="shared" si="218"/>
        <v>0</v>
      </c>
      <c r="Z1637" s="14"/>
      <c r="AA1637" s="14">
        <f t="shared" si="220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hidden="1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9"/>
        <v>22511.060000000005</v>
      </c>
      <c r="W1638" s="14">
        <f t="shared" si="221"/>
        <v>48670.1</v>
      </c>
      <c r="X1638" s="14"/>
      <c r="Y1638" s="14">
        <f t="shared" si="218"/>
        <v>18825.2383449753</v>
      </c>
      <c r="Z1638" s="16">
        <f t="shared" ref="Z1638:Z1643" si="222">W1638+X1638</f>
        <v>48670.1</v>
      </c>
      <c r="AA1638" s="14">
        <f t="shared" si="220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hidden="1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9"/>
        <v>0</v>
      </c>
      <c r="W1639" s="14">
        <f t="shared" si="221"/>
        <v>143967.1</v>
      </c>
      <c r="X1639" s="14"/>
      <c r="Y1639" s="14">
        <f t="shared" si="218"/>
        <v>143967.1</v>
      </c>
      <c r="Z1639" s="16">
        <f t="shared" si="222"/>
        <v>143967.1</v>
      </c>
      <c r="AA1639" s="14">
        <f t="shared" si="220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hidden="1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9"/>
        <v>250088.5</v>
      </c>
      <c r="W1640" s="14">
        <f t="shared" si="221"/>
        <v>399911.5</v>
      </c>
      <c r="X1640" s="14"/>
      <c r="Y1640" s="14">
        <f t="shared" si="218"/>
        <v>66401.160507610999</v>
      </c>
      <c r="Z1640" s="16">
        <f t="shared" si="222"/>
        <v>399911.5</v>
      </c>
      <c r="AA1640" s="14">
        <f t="shared" si="220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hidden="1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9"/>
        <v>4.9999999999954498E-2</v>
      </c>
      <c r="W1641" s="14">
        <f t="shared" si="221"/>
        <v>0</v>
      </c>
      <c r="X1641" s="14"/>
      <c r="Y1641" s="14">
        <f t="shared" si="218"/>
        <v>0</v>
      </c>
      <c r="Z1641" s="16">
        <f t="shared" si="222"/>
        <v>0</v>
      </c>
      <c r="AA1641" s="14">
        <f t="shared" si="220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hidden="1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9"/>
        <v>6844.5</v>
      </c>
      <c r="W1642" s="14">
        <f t="shared" si="221"/>
        <v>3155.5</v>
      </c>
      <c r="X1642" s="14"/>
      <c r="Y1642" s="14">
        <f t="shared" si="218"/>
        <v>1220.52429720855</v>
      </c>
      <c r="Z1642" s="16">
        <f t="shared" si="222"/>
        <v>3155.5</v>
      </c>
      <c r="AA1642" s="14">
        <f t="shared" si="220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hidden="1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9"/>
        <v>8694.5999999999985</v>
      </c>
      <c r="W1643" s="14">
        <f t="shared" si="221"/>
        <v>55672.9</v>
      </c>
      <c r="X1643" s="14"/>
      <c r="Y1643" s="14">
        <f t="shared" si="218"/>
        <v>21533.870114422898</v>
      </c>
      <c r="Z1643" s="16">
        <f t="shared" si="222"/>
        <v>55672.9</v>
      </c>
      <c r="AA1643" s="14">
        <f t="shared" si="220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hidden="1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9"/>
        <v>447.35000000001003</v>
      </c>
      <c r="W1644" s="14">
        <f t="shared" si="221"/>
        <v>0</v>
      </c>
      <c r="X1644" s="14"/>
      <c r="Y1644" s="14">
        <f t="shared" si="218"/>
        <v>0</v>
      </c>
      <c r="Z1644" s="14"/>
      <c r="AA1644" s="14">
        <f t="shared" si="220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hidden="1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9"/>
        <v>43829.640000000101</v>
      </c>
      <c r="W1645" s="14">
        <f t="shared" si="221"/>
        <v>15356.538461538461</v>
      </c>
      <c r="X1645" s="14"/>
      <c r="Y1645" s="14">
        <f t="shared" si="218"/>
        <v>5563.1269723476016</v>
      </c>
      <c r="Z1645" s="16">
        <f t="shared" ref="Z1645:Z1689" si="223">W1645+X1645</f>
        <v>15356.538461538461</v>
      </c>
      <c r="AA1645" s="14">
        <f t="shared" si="220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hidden="1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9"/>
        <v>2.9999999998835847E-2</v>
      </c>
      <c r="W1646" s="14">
        <f t="shared" si="221"/>
        <v>19999.972222222223</v>
      </c>
      <c r="X1646" s="14"/>
      <c r="Y1646" s="14">
        <f t="shared" si="218"/>
        <v>6754.7124754232227</v>
      </c>
      <c r="Z1646" s="16">
        <f t="shared" si="223"/>
        <v>19999.972222222223</v>
      </c>
      <c r="AA1646" s="14">
        <f t="shared" si="220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hidden="1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9"/>
        <v>3627.9</v>
      </c>
      <c r="W1647" s="14">
        <f t="shared" si="221"/>
        <v>0</v>
      </c>
      <c r="X1647" s="14"/>
      <c r="Y1647" s="14">
        <f t="shared" si="218"/>
        <v>0</v>
      </c>
      <c r="Z1647" s="16">
        <f t="shared" si="223"/>
        <v>0</v>
      </c>
      <c r="AA1647" s="14">
        <f t="shared" si="220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hidden="1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9"/>
        <v>-77402.908020000003</v>
      </c>
      <c r="W1648" s="14">
        <f t="shared" si="221"/>
        <v>77402.908020000003</v>
      </c>
      <c r="X1648" s="14"/>
      <c r="Y1648" s="14">
        <f t="shared" si="218"/>
        <v>44608.018297569703</v>
      </c>
      <c r="Z1648" s="16">
        <f t="shared" si="223"/>
        <v>77402.908020000003</v>
      </c>
      <c r="AA1648" s="14">
        <f t="shared" si="220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hidden="1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9"/>
        <v>328363.01</v>
      </c>
      <c r="W1649" s="14">
        <f t="shared" si="221"/>
        <v>1286141</v>
      </c>
      <c r="X1649" s="14"/>
      <c r="Y1649" s="14">
        <f t="shared" si="218"/>
        <v>497469.92240091797</v>
      </c>
      <c r="Z1649" s="16">
        <f t="shared" si="223"/>
        <v>1286141</v>
      </c>
      <c r="AA1649" s="14">
        <f t="shared" si="220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hidden="1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9"/>
        <v>-4350.87</v>
      </c>
      <c r="W1650" s="14">
        <f t="shared" si="221"/>
        <v>4350.87</v>
      </c>
      <c r="X1650" s="14"/>
      <c r="Y1650" s="14">
        <f t="shared" si="218"/>
        <v>1682.8846613835299</v>
      </c>
      <c r="Z1650" s="16">
        <f t="shared" si="223"/>
        <v>4350.87</v>
      </c>
      <c r="AA1650" s="14">
        <f t="shared" si="220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hidden="1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9"/>
        <v>0</v>
      </c>
      <c r="W1651" s="14">
        <f t="shared" si="221"/>
        <v>0</v>
      </c>
      <c r="X1651" s="14"/>
      <c r="Y1651" s="14">
        <f t="shared" si="218"/>
        <v>0</v>
      </c>
      <c r="Z1651" s="16">
        <f t="shared" si="223"/>
        <v>0</v>
      </c>
      <c r="AA1651" s="14">
        <f t="shared" si="220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hidden="1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9"/>
        <v>0</v>
      </c>
      <c r="W1652" s="14">
        <f t="shared" si="221"/>
        <v>0</v>
      </c>
      <c r="X1652" s="14"/>
      <c r="Y1652" s="14">
        <f t="shared" si="218"/>
        <v>0</v>
      </c>
      <c r="Z1652" s="16">
        <f t="shared" si="223"/>
        <v>0</v>
      </c>
      <c r="AA1652" s="14">
        <f t="shared" si="220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hidden="1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9"/>
        <v>0</v>
      </c>
      <c r="W1653" s="14">
        <f t="shared" si="221"/>
        <v>0</v>
      </c>
      <c r="X1653" s="14">
        <v>551.54</v>
      </c>
      <c r="Y1653" s="14">
        <f t="shared" si="218"/>
        <v>0</v>
      </c>
      <c r="Z1653" s="16">
        <f t="shared" si="223"/>
        <v>551.54</v>
      </c>
      <c r="AA1653" s="14">
        <f t="shared" si="220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hidden="1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9"/>
        <v>2728.4</v>
      </c>
      <c r="W1654" s="14">
        <f t="shared" si="221"/>
        <v>0</v>
      </c>
      <c r="X1654" s="14"/>
      <c r="Y1654" s="14">
        <f t="shared" si="218"/>
        <v>0</v>
      </c>
      <c r="Z1654" s="16">
        <f t="shared" si="223"/>
        <v>0</v>
      </c>
      <c r="AA1654" s="14">
        <f t="shared" si="220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hidden="1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9"/>
        <v>1869.5</v>
      </c>
      <c r="W1655" s="14">
        <f t="shared" si="221"/>
        <v>0</v>
      </c>
      <c r="X1655" s="14"/>
      <c r="Y1655" s="14">
        <f t="shared" si="218"/>
        <v>0</v>
      </c>
      <c r="Z1655" s="16">
        <f t="shared" si="223"/>
        <v>0</v>
      </c>
      <c r="AA1655" s="14">
        <f t="shared" si="220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hidden="1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8"/>
        <v>7110.4484893089975</v>
      </c>
      <c r="Z1656" s="16">
        <f t="shared" si="223"/>
        <v>46903.09</v>
      </c>
      <c r="AA1656" s="14">
        <f t="shared" si="220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hidden="1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24">S1657+T1657-U1657</f>
        <v>7169.4066999999995</v>
      </c>
      <c r="W1657" s="14">
        <f t="shared" ref="W1657:W1687" si="225">IF(O1657="返货",U1657/(1+P1657),IF(O1657="返现",U1657,IF(O1657="折扣",U1657*P1657,IF(O1657="无",U1657))))</f>
        <v>2077.845648148148</v>
      </c>
      <c r="X1657" s="14"/>
      <c r="Y1657" s="14">
        <f t="shared" si="218"/>
        <v>1016.6810573663481</v>
      </c>
      <c r="Z1657" s="16">
        <f t="shared" si="223"/>
        <v>2077.845648148148</v>
      </c>
      <c r="AA1657" s="14">
        <f t="shared" si="220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hidden="1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24"/>
        <v>5706.5</v>
      </c>
      <c r="W1658" s="14">
        <f t="shared" si="225"/>
        <v>0</v>
      </c>
      <c r="X1658" s="14"/>
      <c r="Y1658" s="14">
        <f t="shared" si="218"/>
        <v>0</v>
      </c>
      <c r="Z1658" s="16">
        <f t="shared" si="223"/>
        <v>0</v>
      </c>
      <c r="AA1658" s="14">
        <f t="shared" si="220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hidden="1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24"/>
        <v>45304.100000000006</v>
      </c>
      <c r="W1659" s="14">
        <f t="shared" si="225"/>
        <v>102643.03921568627</v>
      </c>
      <c r="X1659" s="14"/>
      <c r="Y1659" s="14">
        <f t="shared" si="218"/>
        <v>10678.190994296863</v>
      </c>
      <c r="Z1659" s="16">
        <f t="shared" si="223"/>
        <v>102643.03921568627</v>
      </c>
      <c r="AA1659" s="14">
        <f t="shared" si="220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hidden="1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24"/>
        <v>0</v>
      </c>
      <c r="W1660" s="14">
        <f t="shared" si="225"/>
        <v>45277.599999999999</v>
      </c>
      <c r="X1660" s="14"/>
      <c r="Y1660" s="14">
        <f t="shared" si="218"/>
        <v>45277.599999999999</v>
      </c>
      <c r="Z1660" s="16">
        <f t="shared" si="223"/>
        <v>45277.599999999999</v>
      </c>
      <c r="AA1660" s="14">
        <f t="shared" si="220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hidden="1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24"/>
        <v>352.30000000000098</v>
      </c>
      <c r="W1661" s="14">
        <f t="shared" si="225"/>
        <v>0</v>
      </c>
      <c r="X1661" s="14"/>
      <c r="Y1661" s="14">
        <f t="shared" si="218"/>
        <v>0</v>
      </c>
      <c r="Z1661" s="16">
        <f t="shared" si="223"/>
        <v>0</v>
      </c>
      <c r="AA1661" s="14">
        <f t="shared" si="220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hidden="1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24"/>
        <v>0</v>
      </c>
      <c r="W1662" s="14">
        <f t="shared" si="225"/>
        <v>0</v>
      </c>
      <c r="X1662" s="14"/>
      <c r="Y1662" s="14">
        <f t="shared" si="218"/>
        <v>0</v>
      </c>
      <c r="Z1662" s="16">
        <f t="shared" si="223"/>
        <v>0</v>
      </c>
      <c r="AA1662" s="14">
        <f t="shared" si="220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hidden="1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24"/>
        <v>2127.2900000000009</v>
      </c>
      <c r="W1663" s="14">
        <f t="shared" si="225"/>
        <v>23949.423076923078</v>
      </c>
      <c r="X1663" s="14"/>
      <c r="Y1663" s="14">
        <f t="shared" si="218"/>
        <v>8676.0230389867775</v>
      </c>
      <c r="Z1663" s="16">
        <f t="shared" si="223"/>
        <v>23949.423076923078</v>
      </c>
      <c r="AA1663" s="14">
        <f t="shared" si="220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hidden="1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24"/>
        <v>120.71</v>
      </c>
      <c r="W1664" s="14">
        <f t="shared" si="225"/>
        <v>0</v>
      </c>
      <c r="X1664" s="14"/>
      <c r="Y1664" s="14">
        <f t="shared" si="218"/>
        <v>0</v>
      </c>
      <c r="Z1664" s="16">
        <f t="shared" si="223"/>
        <v>0</v>
      </c>
      <c r="AA1664" s="14">
        <f t="shared" si="220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hidden="1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24"/>
        <v>68064.800000000003</v>
      </c>
      <c r="W1665" s="14">
        <f t="shared" si="225"/>
        <v>102426.8</v>
      </c>
      <c r="X1665" s="14"/>
      <c r="Y1665" s="14">
        <f t="shared" si="218"/>
        <v>39617.936328734002</v>
      </c>
      <c r="Z1665" s="16">
        <f t="shared" si="223"/>
        <v>102426.8</v>
      </c>
      <c r="AA1665" s="14">
        <f t="shared" si="220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hidden="1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24"/>
        <v>0.100000000000023</v>
      </c>
      <c r="W1666" s="14">
        <f t="shared" si="225"/>
        <v>0</v>
      </c>
      <c r="X1666" s="14"/>
      <c r="Y1666" s="14">
        <f t="shared" si="218"/>
        <v>0</v>
      </c>
      <c r="Z1666" s="16">
        <f t="shared" si="223"/>
        <v>0</v>
      </c>
      <c r="AA1666" s="14">
        <f t="shared" si="220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hidden="1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24"/>
        <v>-208948.10927999995</v>
      </c>
      <c r="W1667" s="14">
        <f t="shared" si="225"/>
        <v>258728.95169523804</v>
      </c>
      <c r="X1667" s="14"/>
      <c r="Y1667" s="14">
        <f t="shared" ref="Y1667:Y1730" si="226">IF(W1667-AB1667&lt;=0,0,IF(O1667="返现",MAX(W1667-AA1667-AB1667,0),MAX(W1667-AB1667,0)))</f>
        <v>93473.788384604035</v>
      </c>
      <c r="Z1667" s="16">
        <f t="shared" si="223"/>
        <v>258728.95169523804</v>
      </c>
      <c r="AA1667" s="14">
        <f t="shared" si="220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hidden="1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24"/>
        <v>0</v>
      </c>
      <c r="W1668" s="14">
        <f t="shared" si="225"/>
        <v>64168.960396039503</v>
      </c>
      <c r="X1668" s="14"/>
      <c r="Y1668" s="14">
        <f t="shared" si="226"/>
        <v>64168.960396039503</v>
      </c>
      <c r="Z1668" s="16">
        <f t="shared" si="223"/>
        <v>64168.960396039503</v>
      </c>
      <c r="AA1668" s="14">
        <f t="shared" si="220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hidden="1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24"/>
        <v>515951.68000000017</v>
      </c>
      <c r="W1669" s="14">
        <f t="shared" si="225"/>
        <v>2134048.3199999998</v>
      </c>
      <c r="X1669" s="14"/>
      <c r="Y1669" s="14">
        <f t="shared" si="226"/>
        <v>785691.90079066972</v>
      </c>
      <c r="Z1669" s="16">
        <f t="shared" si="223"/>
        <v>2134048.3199999998</v>
      </c>
      <c r="AA1669" s="14">
        <f t="shared" si="220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hidden="1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24"/>
        <v>-34633.07</v>
      </c>
      <c r="W1670" s="14">
        <f t="shared" si="225"/>
        <v>32983.876190476192</v>
      </c>
      <c r="X1670" s="14"/>
      <c r="Y1670" s="14">
        <f t="shared" si="226"/>
        <v>11746.624102668993</v>
      </c>
      <c r="Z1670" s="16">
        <f t="shared" si="223"/>
        <v>32983.876190476192</v>
      </c>
      <c r="AA1670" s="14">
        <f t="shared" si="220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hidden="1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24"/>
        <v>59364.5</v>
      </c>
      <c r="W1671" s="14">
        <f t="shared" si="225"/>
        <v>0</v>
      </c>
      <c r="X1671" s="14"/>
      <c r="Y1671" s="14">
        <f t="shared" si="226"/>
        <v>0</v>
      </c>
      <c r="Z1671" s="16">
        <f t="shared" si="223"/>
        <v>0</v>
      </c>
      <c r="AA1671" s="14">
        <f t="shared" si="220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hidden="1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24"/>
        <v>73906.899999999994</v>
      </c>
      <c r="W1672" s="14">
        <f t="shared" si="225"/>
        <v>0</v>
      </c>
      <c r="X1672" s="14"/>
      <c r="Y1672" s="14">
        <f t="shared" si="226"/>
        <v>0</v>
      </c>
      <c r="Z1672" s="16">
        <f t="shared" si="223"/>
        <v>0</v>
      </c>
      <c r="AA1672" s="14">
        <f t="shared" si="220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hidden="1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24"/>
        <v>21552</v>
      </c>
      <c r="W1673" s="14">
        <f t="shared" si="225"/>
        <v>0</v>
      </c>
      <c r="X1673" s="14"/>
      <c r="Y1673" s="14">
        <f t="shared" si="226"/>
        <v>0</v>
      </c>
      <c r="Z1673" s="16">
        <f t="shared" si="223"/>
        <v>0</v>
      </c>
      <c r="AA1673" s="14">
        <f t="shared" si="220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hidden="1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24"/>
        <v>498.1</v>
      </c>
      <c r="W1674" s="14">
        <f t="shared" si="225"/>
        <v>0</v>
      </c>
      <c r="X1674" s="14"/>
      <c r="Y1674" s="14">
        <f t="shared" si="226"/>
        <v>0</v>
      </c>
      <c r="Z1674" s="16">
        <f t="shared" si="223"/>
        <v>0</v>
      </c>
      <c r="AA1674" s="14">
        <f t="shared" si="220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hidden="1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24"/>
        <v>204054.69999999998</v>
      </c>
      <c r="W1675" s="14">
        <f t="shared" si="225"/>
        <v>260092.1</v>
      </c>
      <c r="X1675" s="14"/>
      <c r="Y1675" s="14">
        <f t="shared" si="226"/>
        <v>100601.72003232301</v>
      </c>
      <c r="Z1675" s="16">
        <f t="shared" si="223"/>
        <v>260092.1</v>
      </c>
      <c r="AA1675" s="14">
        <f t="shared" si="220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hidden="1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24"/>
        <v>19939.8</v>
      </c>
      <c r="W1676" s="14">
        <f t="shared" si="225"/>
        <v>0</v>
      </c>
      <c r="X1676" s="14"/>
      <c r="Y1676" s="14">
        <f t="shared" si="226"/>
        <v>0</v>
      </c>
      <c r="Z1676" s="16">
        <f t="shared" si="223"/>
        <v>0</v>
      </c>
      <c r="AA1676" s="14">
        <f t="shared" si="220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hidden="1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24"/>
        <v>4202.6299999999974</v>
      </c>
      <c r="W1677" s="14">
        <f t="shared" si="225"/>
        <v>35797.370000000003</v>
      </c>
      <c r="X1677" s="14"/>
      <c r="Y1677" s="14">
        <f t="shared" si="226"/>
        <v>11983.586313495303</v>
      </c>
      <c r="Z1677" s="16">
        <f t="shared" si="223"/>
        <v>35797.370000000003</v>
      </c>
      <c r="AA1677" s="14">
        <f t="shared" si="220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hidden="1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24"/>
        <v>-1265.5999999999999</v>
      </c>
      <c r="W1678" s="14">
        <f t="shared" si="225"/>
        <v>0</v>
      </c>
      <c r="X1678" s="14"/>
      <c r="Y1678" s="14">
        <f t="shared" si="226"/>
        <v>0</v>
      </c>
      <c r="Z1678" s="16">
        <f t="shared" si="223"/>
        <v>0</v>
      </c>
      <c r="AA1678" s="14">
        <f t="shared" si="220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hidden="1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24"/>
        <v>2349.6799999999998</v>
      </c>
      <c r="W1679" s="14">
        <f t="shared" si="225"/>
        <v>0</v>
      </c>
      <c r="X1679" s="14"/>
      <c r="Y1679" s="14">
        <f t="shared" si="226"/>
        <v>0</v>
      </c>
      <c r="Z1679" s="16">
        <f t="shared" si="223"/>
        <v>0</v>
      </c>
      <c r="AA1679" s="14">
        <f t="shared" si="220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hidden="1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24"/>
        <v>0</v>
      </c>
      <c r="W1680" s="14">
        <f t="shared" si="225"/>
        <v>0</v>
      </c>
      <c r="X1680" s="14"/>
      <c r="Y1680" s="14">
        <f t="shared" si="226"/>
        <v>0</v>
      </c>
      <c r="Z1680" s="16">
        <f t="shared" si="223"/>
        <v>0</v>
      </c>
      <c r="AA1680" s="14">
        <f t="shared" si="220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hidden="1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24"/>
        <v>28457.499999999993</v>
      </c>
      <c r="W1681" s="14">
        <f t="shared" si="225"/>
        <v>51480.9</v>
      </c>
      <c r="X1681" s="14"/>
      <c r="Y1681" s="14">
        <f t="shared" si="226"/>
        <v>19912.435205882903</v>
      </c>
      <c r="Z1681" s="16">
        <f t="shared" si="223"/>
        <v>51480.9</v>
      </c>
      <c r="AA1681" s="14">
        <f t="shared" si="220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hidden="1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24"/>
        <v>2381.0700000000002</v>
      </c>
      <c r="W1682" s="14">
        <f t="shared" si="225"/>
        <v>0</v>
      </c>
      <c r="X1682" s="14"/>
      <c r="Y1682" s="14">
        <f t="shared" si="226"/>
        <v>0</v>
      </c>
      <c r="Z1682" s="16">
        <f t="shared" si="223"/>
        <v>0</v>
      </c>
      <c r="AA1682" s="14">
        <f t="shared" si="220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hidden="1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24"/>
        <v>0</v>
      </c>
      <c r="W1683" s="14">
        <f t="shared" si="225"/>
        <v>2977.8725490196075</v>
      </c>
      <c r="X1683" s="14"/>
      <c r="Y1683" s="14">
        <f t="shared" si="226"/>
        <v>2977.8725490196075</v>
      </c>
      <c r="Z1683" s="16">
        <f t="shared" si="223"/>
        <v>2977.8725490196075</v>
      </c>
      <c r="AA1683" s="14">
        <f t="shared" ref="AA1683:AA1746" si="227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hidden="1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24"/>
        <v>86176.66</v>
      </c>
      <c r="W1684" s="14">
        <f t="shared" si="225"/>
        <v>0</v>
      </c>
      <c r="X1684" s="14">
        <f t="shared" ref="X1684:X1687" si="228">W1684*R1684</f>
        <v>0</v>
      </c>
      <c r="Y1684" s="14">
        <f t="shared" si="226"/>
        <v>0</v>
      </c>
      <c r="Z1684" s="16">
        <f t="shared" si="223"/>
        <v>0</v>
      </c>
      <c r="AA1684" s="14">
        <f t="shared" si="227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hidden="1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24"/>
        <v>1358134.4</v>
      </c>
      <c r="W1685" s="14">
        <f t="shared" si="225"/>
        <v>328331.74509803922</v>
      </c>
      <c r="X1685" s="14">
        <f t="shared" si="228"/>
        <v>16416.587254901962</v>
      </c>
      <c r="Y1685" s="14">
        <f t="shared" si="226"/>
        <v>328331.74509803922</v>
      </c>
      <c r="Z1685" s="16">
        <f t="shared" si="223"/>
        <v>344748.33235294116</v>
      </c>
      <c r="AA1685" s="14">
        <f t="shared" si="227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hidden="1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24"/>
        <v>950000</v>
      </c>
      <c r="W1686" s="14">
        <f t="shared" si="225"/>
        <v>0</v>
      </c>
      <c r="X1686" s="14">
        <f t="shared" si="228"/>
        <v>0</v>
      </c>
      <c r="Y1686" s="14">
        <f t="shared" si="226"/>
        <v>0</v>
      </c>
      <c r="Z1686" s="16">
        <f t="shared" si="223"/>
        <v>0</v>
      </c>
      <c r="AA1686" s="14">
        <f t="shared" si="227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hidden="1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24"/>
        <v>-2297187.42</v>
      </c>
      <c r="W1687" s="14">
        <f t="shared" si="225"/>
        <v>519280.72115384607</v>
      </c>
      <c r="X1687" s="14">
        <f t="shared" si="228"/>
        <v>25964.036057692305</v>
      </c>
      <c r="Y1687" s="14">
        <f t="shared" si="226"/>
        <v>188116.91145803104</v>
      </c>
      <c r="Z1687" s="16">
        <f t="shared" si="223"/>
        <v>545244.75721153838</v>
      </c>
      <c r="AA1687" s="14">
        <f t="shared" si="227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hidden="1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24"/>
        <v>5093.0599999999995</v>
      </c>
      <c r="W1688" s="14">
        <f>(U1688+5093.06)/(1+P1688)</f>
        <v>15820.549019607843</v>
      </c>
      <c r="X1688" s="14"/>
      <c r="Y1688" s="14">
        <f t="shared" si="226"/>
        <v>3955.2886824002435</v>
      </c>
      <c r="Z1688" s="16">
        <f t="shared" si="223"/>
        <v>15820.549019607843</v>
      </c>
      <c r="AA1688" s="14">
        <f t="shared" si="227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hidden="1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24"/>
        <v>63693.26</v>
      </c>
      <c r="W1689" s="14">
        <f t="shared" ref="W1689:W1726" si="229">IF(O1689="返货",U1689/(1+P1689),IF(O1689="返现",U1689,IF(O1689="折扣",U1689*P1689,IF(O1689="无",U1689))))</f>
        <v>0</v>
      </c>
      <c r="X1689" s="14"/>
      <c r="Y1689" s="14">
        <f t="shared" si="226"/>
        <v>0</v>
      </c>
      <c r="Z1689" s="16">
        <f t="shared" si="223"/>
        <v>0</v>
      </c>
      <c r="AA1689" s="14">
        <f t="shared" si="227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hidden="1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24"/>
        <v>9.6800000000100699</v>
      </c>
      <c r="W1690" s="14">
        <f t="shared" si="229"/>
        <v>0</v>
      </c>
      <c r="X1690" s="14"/>
      <c r="Y1690" s="14">
        <f t="shared" si="226"/>
        <v>0</v>
      </c>
      <c r="Z1690" s="14"/>
      <c r="AA1690" s="14">
        <f t="shared" si="227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hidden="1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24"/>
        <v>0</v>
      </c>
      <c r="W1691" s="14">
        <f t="shared" si="229"/>
        <v>2580506.1871921183</v>
      </c>
      <c r="X1691" s="14"/>
      <c r="Y1691" s="14">
        <f t="shared" si="226"/>
        <v>0</v>
      </c>
      <c r="Z1691" s="16">
        <f t="shared" ref="Z1691:Z1754" si="230">W1691+X1691</f>
        <v>2580506.1871921183</v>
      </c>
      <c r="AA1691" s="14">
        <f t="shared" si="227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hidden="1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24"/>
        <v>671544.7799999998</v>
      </c>
      <c r="W1692" s="14">
        <f t="shared" si="229"/>
        <v>2888455.22</v>
      </c>
      <c r="X1692" s="14"/>
      <c r="Y1692" s="14">
        <f t="shared" si="226"/>
        <v>2888455.22</v>
      </c>
      <c r="Z1692" s="16">
        <f t="shared" si="230"/>
        <v>2888455.22</v>
      </c>
      <c r="AA1692" s="14">
        <f t="shared" si="227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hidden="1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24"/>
        <v>36089.199999999997</v>
      </c>
      <c r="W1693" s="14">
        <f t="shared" si="229"/>
        <v>0</v>
      </c>
      <c r="X1693" s="14"/>
      <c r="Y1693" s="14">
        <f t="shared" si="226"/>
        <v>0</v>
      </c>
      <c r="Z1693" s="16">
        <f t="shared" si="230"/>
        <v>0</v>
      </c>
      <c r="AA1693" s="14">
        <f t="shared" si="227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hidden="1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24"/>
        <v>175813.03999999992</v>
      </c>
      <c r="W1694" s="14">
        <f t="shared" si="229"/>
        <v>534445.28</v>
      </c>
      <c r="X1694" s="14"/>
      <c r="Y1694" s="14">
        <f t="shared" si="226"/>
        <v>206719.52139706002</v>
      </c>
      <c r="Z1694" s="16">
        <f t="shared" si="230"/>
        <v>534445.28</v>
      </c>
      <c r="AA1694" s="14">
        <f t="shared" si="227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hidden="1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24"/>
        <v>0</v>
      </c>
      <c r="W1695" s="14">
        <f t="shared" si="229"/>
        <v>51215.019230769234</v>
      </c>
      <c r="X1695" s="14"/>
      <c r="Y1695" s="14">
        <f t="shared" si="226"/>
        <v>51215.019230769234</v>
      </c>
      <c r="Z1695" s="16">
        <f t="shared" si="230"/>
        <v>51215.019230769234</v>
      </c>
      <c r="AA1695" s="14">
        <f t="shared" si="227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hidden="1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24"/>
        <v>82556.128890000022</v>
      </c>
      <c r="W1696" s="14">
        <f t="shared" si="229"/>
        <v>117443.87110999998</v>
      </c>
      <c r="X1696" s="14"/>
      <c r="Y1696" s="14">
        <f t="shared" si="226"/>
        <v>18043.006614833983</v>
      </c>
      <c r="Z1696" s="16">
        <f t="shared" si="230"/>
        <v>117443.87110999998</v>
      </c>
      <c r="AA1696" s="14">
        <f t="shared" si="227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hidden="1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24"/>
        <v>66004.039999999979</v>
      </c>
      <c r="W1697" s="14">
        <f t="shared" si="229"/>
        <v>253459.68</v>
      </c>
      <c r="X1697" s="14"/>
      <c r="Y1697" s="14">
        <f t="shared" si="226"/>
        <v>98036.348535161989</v>
      </c>
      <c r="Z1697" s="16">
        <f t="shared" si="230"/>
        <v>253459.68</v>
      </c>
      <c r="AA1697" s="14">
        <f t="shared" si="227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hidden="1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24"/>
        <v>516075.35000000056</v>
      </c>
      <c r="W1698" s="14">
        <f t="shared" si="229"/>
        <v>4290639.3099999996</v>
      </c>
      <c r="X1698" s="14"/>
      <c r="Y1698" s="14">
        <f t="shared" si="226"/>
        <v>1659587.8714666795</v>
      </c>
      <c r="Z1698" s="16">
        <f t="shared" si="230"/>
        <v>4290639.3099999996</v>
      </c>
      <c r="AA1698" s="14">
        <f t="shared" si="227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hidden="1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24"/>
        <v>33218</v>
      </c>
      <c r="W1699" s="14">
        <f t="shared" si="229"/>
        <v>54337.128712871287</v>
      </c>
      <c r="X1699" s="14"/>
      <c r="Y1699" s="14">
        <f t="shared" si="226"/>
        <v>20684.004308800184</v>
      </c>
      <c r="Z1699" s="16">
        <f t="shared" si="230"/>
        <v>54337.128712871287</v>
      </c>
      <c r="AA1699" s="14">
        <f t="shared" si="227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hidden="1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24"/>
        <v>110569.14000000013</v>
      </c>
      <c r="W1700" s="14">
        <f t="shared" si="229"/>
        <v>2320276.4999999995</v>
      </c>
      <c r="X1700" s="14"/>
      <c r="Y1700" s="14">
        <f t="shared" si="226"/>
        <v>869009.75169286947</v>
      </c>
      <c r="Z1700" s="16">
        <f t="shared" si="230"/>
        <v>2320276.4999999995</v>
      </c>
      <c r="AA1700" s="14">
        <f t="shared" si="227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hidden="1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24"/>
        <v>1.00000000093132E-2</v>
      </c>
      <c r="W1701" s="14">
        <f t="shared" si="229"/>
        <v>0</v>
      </c>
      <c r="X1701" s="14"/>
      <c r="Y1701" s="14">
        <f t="shared" si="226"/>
        <v>0</v>
      </c>
      <c r="Z1701" s="16">
        <f t="shared" si="230"/>
        <v>0</v>
      </c>
      <c r="AA1701" s="14">
        <f t="shared" si="227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hidden="1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24"/>
        <v>331</v>
      </c>
      <c r="W1702" s="14">
        <f t="shared" si="229"/>
        <v>0</v>
      </c>
      <c r="X1702" s="14"/>
      <c r="Y1702" s="14">
        <f t="shared" si="226"/>
        <v>0</v>
      </c>
      <c r="Z1702" s="16">
        <f t="shared" si="230"/>
        <v>0</v>
      </c>
      <c r="AA1702" s="14">
        <f t="shared" si="227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hidden="1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24"/>
        <v>29609.100000000002</v>
      </c>
      <c r="W1703" s="14">
        <f t="shared" si="229"/>
        <v>21964.411764705881</v>
      </c>
      <c r="X1703" s="14"/>
      <c r="Y1703" s="14">
        <f t="shared" si="226"/>
        <v>8226.2988974490818</v>
      </c>
      <c r="Z1703" s="16">
        <f t="shared" si="230"/>
        <v>21964.411764705881</v>
      </c>
      <c r="AA1703" s="14">
        <f t="shared" si="227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hidden="1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24"/>
        <v>146314.81000000006</v>
      </c>
      <c r="W1704" s="14">
        <f t="shared" si="229"/>
        <v>0</v>
      </c>
      <c r="X1704" s="14"/>
      <c r="Y1704" s="14">
        <f t="shared" si="226"/>
        <v>0</v>
      </c>
      <c r="Z1704" s="16">
        <f t="shared" si="230"/>
        <v>0</v>
      </c>
      <c r="AA1704" s="14">
        <f t="shared" si="227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hidden="1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24"/>
        <v>0</v>
      </c>
      <c r="W1705" s="14">
        <f t="shared" si="229"/>
        <v>0</v>
      </c>
      <c r="X1705" s="14"/>
      <c r="Y1705" s="14">
        <f t="shared" si="226"/>
        <v>0</v>
      </c>
      <c r="Z1705" s="16">
        <f t="shared" si="230"/>
        <v>0</v>
      </c>
      <c r="AA1705" s="14">
        <f t="shared" si="227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hidden="1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24"/>
        <v>0</v>
      </c>
      <c r="W1706" s="14">
        <f t="shared" si="229"/>
        <v>2750.4901960784314</v>
      </c>
      <c r="X1706" s="14"/>
      <c r="Y1706" s="14">
        <f t="shared" si="226"/>
        <v>2750.4901960784314</v>
      </c>
      <c r="Z1706" s="16">
        <f t="shared" si="230"/>
        <v>2750.4901960784314</v>
      </c>
      <c r="AA1706" s="14">
        <f t="shared" si="227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hidden="1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24"/>
        <v>138384.74</v>
      </c>
      <c r="W1707" s="14">
        <f t="shared" si="229"/>
        <v>873978.3</v>
      </c>
      <c r="X1707" s="14"/>
      <c r="Y1707" s="14">
        <f t="shared" si="226"/>
        <v>338048.40766376804</v>
      </c>
      <c r="Z1707" s="16">
        <f t="shared" si="230"/>
        <v>873978.3</v>
      </c>
      <c r="AA1707" s="14">
        <f t="shared" si="227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hidden="1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24"/>
        <v>79599.16</v>
      </c>
      <c r="W1708" s="14">
        <f t="shared" si="229"/>
        <v>21934.607843137255</v>
      </c>
      <c r="X1708" s="14"/>
      <c r="Y1708" s="14">
        <f t="shared" si="226"/>
        <v>6494.7833381632554</v>
      </c>
      <c r="Z1708" s="16">
        <f t="shared" si="230"/>
        <v>21934.607843137255</v>
      </c>
      <c r="AA1708" s="14">
        <f t="shared" si="227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hidden="1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24"/>
        <v>70209.429999999993</v>
      </c>
      <c r="W1709" s="14">
        <f t="shared" si="229"/>
        <v>163264.50980392157</v>
      </c>
      <c r="X1709" s="14"/>
      <c r="Y1709" s="14">
        <f t="shared" si="226"/>
        <v>61147.217206640562</v>
      </c>
      <c r="Z1709" s="16">
        <f t="shared" si="230"/>
        <v>163264.50980392157</v>
      </c>
      <c r="AA1709" s="14">
        <f t="shared" si="227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hidden="1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24"/>
        <v>464.70000000000073</v>
      </c>
      <c r="W1710" s="14">
        <f t="shared" si="229"/>
        <v>28565.392156862745</v>
      </c>
      <c r="X1710" s="14"/>
      <c r="Y1710" s="14">
        <f t="shared" si="226"/>
        <v>10698.554394377046</v>
      </c>
      <c r="Z1710" s="16">
        <f t="shared" si="230"/>
        <v>28565.392156862745</v>
      </c>
      <c r="AA1710" s="14">
        <f t="shared" si="227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hidden="1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24"/>
        <v>-4.5</v>
      </c>
      <c r="W1711" s="14">
        <f t="shared" si="229"/>
        <v>40.686274509803923</v>
      </c>
      <c r="X1711" s="14"/>
      <c r="Y1711" s="14">
        <f t="shared" si="226"/>
        <v>15.238170670207822</v>
      </c>
      <c r="Z1711" s="16">
        <f t="shared" si="230"/>
        <v>40.686274509803923</v>
      </c>
      <c r="AA1711" s="14">
        <f t="shared" si="227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hidden="1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24"/>
        <v>48232.4</v>
      </c>
      <c r="W1712" s="14">
        <f t="shared" si="229"/>
        <v>1767.6</v>
      </c>
      <c r="X1712" s="14"/>
      <c r="Y1712" s="14">
        <f t="shared" si="226"/>
        <v>683.69473862963991</v>
      </c>
      <c r="Z1712" s="16">
        <f t="shared" si="230"/>
        <v>1767.6</v>
      </c>
      <c r="AA1712" s="14">
        <f t="shared" si="227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hidden="1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24"/>
        <v>-9650.35</v>
      </c>
      <c r="W1713" s="14">
        <f t="shared" si="229"/>
        <v>0</v>
      </c>
      <c r="X1713" s="14"/>
      <c r="Y1713" s="14">
        <f t="shared" si="226"/>
        <v>0</v>
      </c>
      <c r="Z1713" s="16">
        <f t="shared" si="230"/>
        <v>0</v>
      </c>
      <c r="AA1713" s="14">
        <f t="shared" si="227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hidden="1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24"/>
        <v>14109.07</v>
      </c>
      <c r="W1714" s="14">
        <f t="shared" si="229"/>
        <v>26030.623762376239</v>
      </c>
      <c r="X1714" s="14"/>
      <c r="Y1714" s="14">
        <f t="shared" si="226"/>
        <v>4069.3393939298403</v>
      </c>
      <c r="Z1714" s="16">
        <f t="shared" si="230"/>
        <v>26030.623762376239</v>
      </c>
      <c r="AA1714" s="14">
        <f t="shared" si="227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hidden="1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24"/>
        <v>0</v>
      </c>
      <c r="W1715" s="14">
        <f t="shared" si="229"/>
        <v>9336.1470588235297</v>
      </c>
      <c r="X1715" s="14"/>
      <c r="Y1715" s="14">
        <f t="shared" si="226"/>
        <v>9336.1470588235297</v>
      </c>
      <c r="Z1715" s="16">
        <f t="shared" si="230"/>
        <v>9336.1470588235297</v>
      </c>
      <c r="AA1715" s="14">
        <f t="shared" si="227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hidden="1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24"/>
        <v>5.0000000001034599E-2</v>
      </c>
      <c r="W1716" s="14">
        <f t="shared" si="229"/>
        <v>0</v>
      </c>
      <c r="X1716" s="14"/>
      <c r="Y1716" s="14">
        <f t="shared" si="226"/>
        <v>0</v>
      </c>
      <c r="Z1716" s="16">
        <f t="shared" si="230"/>
        <v>0</v>
      </c>
      <c r="AA1716" s="14">
        <f t="shared" si="227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hidden="1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24"/>
        <v>10365.290000000001</v>
      </c>
      <c r="W1717" s="14">
        <f t="shared" si="229"/>
        <v>52288.431372549014</v>
      </c>
      <c r="X1717" s="14"/>
      <c r="Y1717" s="14">
        <f t="shared" si="226"/>
        <v>19583.509449614412</v>
      </c>
      <c r="Z1717" s="16">
        <f t="shared" si="230"/>
        <v>52288.431372549014</v>
      </c>
      <c r="AA1717" s="14">
        <f t="shared" si="227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hidden="1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24"/>
        <v>7740.6500000000015</v>
      </c>
      <c r="W1718" s="14">
        <f t="shared" si="229"/>
        <v>35865.199999999997</v>
      </c>
      <c r="X1718" s="14"/>
      <c r="Y1718" s="14">
        <f t="shared" si="226"/>
        <v>13872.396775231799</v>
      </c>
      <c r="Z1718" s="16">
        <f t="shared" si="230"/>
        <v>35865.199999999997</v>
      </c>
      <c r="AA1718" s="14">
        <f t="shared" si="227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hidden="1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24"/>
        <v>0</v>
      </c>
      <c r="W1719" s="14">
        <f t="shared" si="229"/>
        <v>0</v>
      </c>
      <c r="X1719" s="14"/>
      <c r="Y1719" s="14">
        <f t="shared" si="226"/>
        <v>0</v>
      </c>
      <c r="Z1719" s="16">
        <f t="shared" si="230"/>
        <v>0</v>
      </c>
      <c r="AA1719" s="14">
        <f t="shared" si="227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hidden="1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24"/>
        <v>492.7</v>
      </c>
      <c r="W1720" s="14">
        <f t="shared" si="229"/>
        <v>0</v>
      </c>
      <c r="X1720" s="14"/>
      <c r="Y1720" s="14">
        <f t="shared" si="226"/>
        <v>0</v>
      </c>
      <c r="Z1720" s="16">
        <f t="shared" si="230"/>
        <v>0</v>
      </c>
      <c r="AA1720" s="14">
        <f t="shared" si="227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hidden="1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31">S1721+T1721-U1721</f>
        <v>10958.6</v>
      </c>
      <c r="W1721" s="14">
        <f t="shared" si="229"/>
        <v>0</v>
      </c>
      <c r="X1721" s="14"/>
      <c r="Y1721" s="14">
        <f t="shared" si="226"/>
        <v>0</v>
      </c>
      <c r="Z1721" s="16">
        <f t="shared" si="230"/>
        <v>0</v>
      </c>
      <c r="AA1721" s="14">
        <f t="shared" si="227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hidden="1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31"/>
        <v>944.44000000000233</v>
      </c>
      <c r="W1722" s="14">
        <f t="shared" si="229"/>
        <v>0</v>
      </c>
      <c r="X1722" s="14"/>
      <c r="Y1722" s="14">
        <f t="shared" si="226"/>
        <v>0</v>
      </c>
      <c r="Z1722" s="16">
        <f t="shared" si="230"/>
        <v>0</v>
      </c>
      <c r="AA1722" s="14">
        <f t="shared" si="227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hidden="1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31"/>
        <v>31550.399999999998</v>
      </c>
      <c r="W1723" s="14">
        <f t="shared" si="229"/>
        <v>21611.7</v>
      </c>
      <c r="X1723" s="14"/>
      <c r="Y1723" s="14">
        <f t="shared" si="226"/>
        <v>8359.247331320501</v>
      </c>
      <c r="Z1723" s="16">
        <f t="shared" si="230"/>
        <v>21611.7</v>
      </c>
      <c r="AA1723" s="14">
        <f t="shared" si="227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hidden="1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31"/>
        <v>7.0000000001528007E-2</v>
      </c>
      <c r="W1724" s="14">
        <f t="shared" si="229"/>
        <v>0</v>
      </c>
      <c r="X1724" s="14"/>
      <c r="Y1724" s="14">
        <f t="shared" si="226"/>
        <v>0</v>
      </c>
      <c r="Z1724" s="16">
        <f t="shared" si="230"/>
        <v>0</v>
      </c>
      <c r="AA1724" s="14">
        <f t="shared" si="227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hidden="1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31"/>
        <v>-1.9999999902211098E-2</v>
      </c>
      <c r="W1725" s="14">
        <f t="shared" si="229"/>
        <v>0</v>
      </c>
      <c r="X1725" s="14"/>
      <c r="Y1725" s="14">
        <f t="shared" si="226"/>
        <v>0</v>
      </c>
      <c r="Z1725" s="16">
        <f t="shared" si="230"/>
        <v>0</v>
      </c>
      <c r="AA1725" s="14">
        <f t="shared" si="227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hidden="1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31"/>
        <v>0.40000000000145502</v>
      </c>
      <c r="W1726" s="14">
        <f t="shared" si="229"/>
        <v>0</v>
      </c>
      <c r="X1726" s="14"/>
      <c r="Y1726" s="14">
        <f t="shared" si="226"/>
        <v>0</v>
      </c>
      <c r="Z1726" s="16">
        <f t="shared" si="230"/>
        <v>0</v>
      </c>
      <c r="AA1726" s="14">
        <f t="shared" si="227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hidden="1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6"/>
        <v>253.56194043260621</v>
      </c>
      <c r="Z1727" s="16">
        <f t="shared" si="230"/>
        <v>50173.876380000002</v>
      </c>
      <c r="AA1727" s="14">
        <f t="shared" si="227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hidden="1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32">S1728+T1728-U1728</f>
        <v>9.9999999981719209E-3</v>
      </c>
      <c r="W1728" s="14">
        <v>0.01</v>
      </c>
      <c r="X1728" s="14"/>
      <c r="Y1728" s="14">
        <f t="shared" si="226"/>
        <v>0</v>
      </c>
      <c r="Z1728" s="16">
        <f t="shared" si="230"/>
        <v>0.01</v>
      </c>
      <c r="AA1728" s="14">
        <f t="shared" si="227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hidden="1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32"/>
        <v>305248.12492999999</v>
      </c>
      <c r="W1729" s="14">
        <f t="shared" ref="W1729:W1733" si="233">IF(O1729="返货",U1729/(1+P1729),IF(O1729="返现",U1729,IF(O1729="折扣",U1729*P1729,IF(O1729="无",U1729))))</f>
        <v>173736.2176574074</v>
      </c>
      <c r="X1729" s="14"/>
      <c r="Y1729" s="14">
        <f t="shared" si="226"/>
        <v>58941.756701279402</v>
      </c>
      <c r="Z1729" s="16">
        <f t="shared" si="230"/>
        <v>173736.2176574074</v>
      </c>
      <c r="AA1729" s="14">
        <f t="shared" si="227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hidden="1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32"/>
        <v>0</v>
      </c>
      <c r="W1730" s="14">
        <f t="shared" si="233"/>
        <v>0</v>
      </c>
      <c r="X1730" s="14"/>
      <c r="Y1730" s="14">
        <f t="shared" si="226"/>
        <v>0</v>
      </c>
      <c r="Z1730" s="16">
        <f t="shared" si="230"/>
        <v>0</v>
      </c>
      <c r="AA1730" s="14">
        <f t="shared" si="227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hidden="1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32"/>
        <v>1.0000000000218279E-2</v>
      </c>
      <c r="W1731" s="14">
        <f t="shared" si="233"/>
        <v>5227.6111111111104</v>
      </c>
      <c r="X1731" s="14"/>
      <c r="Y1731" s="14">
        <f t="shared" ref="Y1731:Y1794" si="234">IF(W1731-AB1731&lt;=0,0,IF(O1731="返现",MAX(W1731-AA1731-AB1731,0),MAX(W1731-AB1731,0)))</f>
        <v>1765.5529516010306</v>
      </c>
      <c r="Z1731" s="16">
        <f t="shared" si="230"/>
        <v>5227.6111111111104</v>
      </c>
      <c r="AA1731" s="14">
        <f t="shared" si="227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hidden="1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32"/>
        <v>16886.5</v>
      </c>
      <c r="W1732" s="14">
        <f t="shared" si="233"/>
        <v>0</v>
      </c>
      <c r="X1732" s="14"/>
      <c r="Y1732" s="14">
        <f t="shared" si="234"/>
        <v>0</v>
      </c>
      <c r="Z1732" s="16">
        <f t="shared" si="230"/>
        <v>0</v>
      </c>
      <c r="AA1732" s="14">
        <f t="shared" si="227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hidden="1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32"/>
        <v>-36581.413870000004</v>
      </c>
      <c r="W1733" s="14">
        <f t="shared" si="233"/>
        <v>35864.13124509804</v>
      </c>
      <c r="X1733" s="14"/>
      <c r="Y1733" s="14">
        <f t="shared" si="234"/>
        <v>16890.897085264736</v>
      </c>
      <c r="Z1733" s="16">
        <f t="shared" si="230"/>
        <v>35864.13124509804</v>
      </c>
      <c r="AA1733" s="14">
        <f t="shared" si="227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hidden="1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32"/>
        <v>397787.5</v>
      </c>
      <c r="W1734" s="14">
        <f>(U1734-S1734)/(1+P1734)</f>
        <v>1472757.3529411764</v>
      </c>
      <c r="X1734" s="14"/>
      <c r="Y1734" s="14">
        <f t="shared" si="234"/>
        <v>551715.55060529744</v>
      </c>
      <c r="Z1734" s="16">
        <f t="shared" si="230"/>
        <v>1472757.3529411764</v>
      </c>
      <c r="AA1734" s="14">
        <f t="shared" si="227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hidden="1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32"/>
        <v>11526.740000000002</v>
      </c>
      <c r="W1735" s="14">
        <f t="shared" ref="W1735:W1756" si="235">IF(O1735="返货",U1735/(1+P1735),IF(O1735="返现",U1735,IF(O1735="折扣",U1735*P1735,IF(O1735="无",U1735))))</f>
        <v>3157.9807692307695</v>
      </c>
      <c r="X1735" s="14"/>
      <c r="Y1735" s="14">
        <f t="shared" si="234"/>
        <v>1144.0239634383495</v>
      </c>
      <c r="Z1735" s="16">
        <f t="shared" si="230"/>
        <v>3157.9807692307695</v>
      </c>
      <c r="AA1735" s="14">
        <f t="shared" si="227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hidden="1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32"/>
        <v>4280.0200000000004</v>
      </c>
      <c r="W1736" s="14">
        <f t="shared" si="235"/>
        <v>24615.049504950497</v>
      </c>
      <c r="X1736" s="14"/>
      <c r="Y1736" s="14">
        <f t="shared" si="234"/>
        <v>9369.9796452645969</v>
      </c>
      <c r="Z1736" s="16">
        <f t="shared" si="230"/>
        <v>24615.049504950497</v>
      </c>
      <c r="AA1736" s="14">
        <f t="shared" si="227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hidden="1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32"/>
        <v>499.39999999999964</v>
      </c>
      <c r="W1737" s="14">
        <f t="shared" si="235"/>
        <v>5122.2772277227723</v>
      </c>
      <c r="X1737" s="14"/>
      <c r="Y1737" s="14">
        <f t="shared" si="234"/>
        <v>1949.8491502733723</v>
      </c>
      <c r="Z1737" s="16">
        <f t="shared" si="230"/>
        <v>5122.2772277227723</v>
      </c>
      <c r="AA1737" s="14">
        <f t="shared" si="227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hidden="1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32"/>
        <v>-0.30000000000018201</v>
      </c>
      <c r="W1738" s="14">
        <f t="shared" si="235"/>
        <v>0</v>
      </c>
      <c r="X1738" s="14"/>
      <c r="Y1738" s="14">
        <f t="shared" si="234"/>
        <v>0</v>
      </c>
      <c r="Z1738" s="16">
        <f t="shared" si="230"/>
        <v>0</v>
      </c>
      <c r="AA1738" s="14">
        <f t="shared" si="227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hidden="1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32"/>
        <v>165280.08000000002</v>
      </c>
      <c r="W1739" s="14">
        <f t="shared" si="235"/>
        <v>146748.70000000001</v>
      </c>
      <c r="X1739" s="14"/>
      <c r="Y1739" s="14">
        <f t="shared" si="234"/>
        <v>56761.322748777617</v>
      </c>
      <c r="Z1739" s="16">
        <f t="shared" si="230"/>
        <v>146748.70000000001</v>
      </c>
      <c r="AA1739" s="14">
        <f t="shared" si="227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hidden="1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32"/>
        <v>397756.32</v>
      </c>
      <c r="W1740" s="14">
        <f t="shared" si="235"/>
        <v>302243.68</v>
      </c>
      <c r="X1740" s="14"/>
      <c r="Y1740" s="14">
        <f t="shared" si="234"/>
        <v>116905.642566225</v>
      </c>
      <c r="Z1740" s="16">
        <f t="shared" si="230"/>
        <v>302243.68</v>
      </c>
      <c r="AA1740" s="14">
        <f t="shared" si="227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hidden="1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32"/>
        <v>-33.85</v>
      </c>
      <c r="W1741" s="14">
        <f t="shared" si="235"/>
        <v>0</v>
      </c>
      <c r="X1741" s="14"/>
      <c r="Y1741" s="14">
        <f t="shared" si="234"/>
        <v>0</v>
      </c>
      <c r="Z1741" s="16">
        <f t="shared" si="230"/>
        <v>0</v>
      </c>
      <c r="AA1741" s="14">
        <f t="shared" si="227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hidden="1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32"/>
        <v>2.00000000186265E-2</v>
      </c>
      <c r="W1742" s="14">
        <f t="shared" si="235"/>
        <v>0</v>
      </c>
      <c r="X1742" s="14"/>
      <c r="Y1742" s="14">
        <f t="shared" si="234"/>
        <v>0</v>
      </c>
      <c r="Z1742" s="16">
        <f t="shared" si="230"/>
        <v>0</v>
      </c>
      <c r="AA1742" s="14">
        <f t="shared" si="227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hidden="1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32"/>
        <v>164992.9</v>
      </c>
      <c r="W1743" s="14">
        <f t="shared" si="235"/>
        <v>75513.942307692312</v>
      </c>
      <c r="X1743" s="14"/>
      <c r="Y1743" s="14">
        <f t="shared" si="234"/>
        <v>27356.011922372811</v>
      </c>
      <c r="Z1743" s="16">
        <f t="shared" si="230"/>
        <v>75513.942307692312</v>
      </c>
      <c r="AA1743" s="14">
        <f t="shared" si="227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hidden="1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32"/>
        <v>3633.8400000000011</v>
      </c>
      <c r="W1744" s="14">
        <f t="shared" si="235"/>
        <v>5743.7</v>
      </c>
      <c r="X1744" s="14"/>
      <c r="Y1744" s="14">
        <f t="shared" si="234"/>
        <v>2221.6211078677597</v>
      </c>
      <c r="Z1744" s="16">
        <f t="shared" si="230"/>
        <v>5743.7</v>
      </c>
      <c r="AA1744" s="14">
        <f t="shared" si="227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hidden="1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32"/>
        <v>4929.7249900000024</v>
      </c>
      <c r="W1745" s="14">
        <f t="shared" si="235"/>
        <v>21138.355009999999</v>
      </c>
      <c r="X1745" s="14"/>
      <c r="Y1745" s="14">
        <f t="shared" si="234"/>
        <v>21138.355009999999</v>
      </c>
      <c r="Z1745" s="16">
        <f t="shared" si="230"/>
        <v>21138.355009999999</v>
      </c>
      <c r="AA1745" s="14">
        <f t="shared" si="227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hidden="1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32"/>
        <v>80000</v>
      </c>
      <c r="W1746" s="14">
        <f t="shared" si="235"/>
        <v>0</v>
      </c>
      <c r="X1746" s="14"/>
      <c r="Y1746" s="14">
        <f t="shared" si="234"/>
        <v>0</v>
      </c>
      <c r="Z1746" s="16">
        <f t="shared" si="230"/>
        <v>0</v>
      </c>
      <c r="AA1746" s="14">
        <f t="shared" si="227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hidden="1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32"/>
        <v>30000</v>
      </c>
      <c r="W1747" s="14">
        <f t="shared" si="235"/>
        <v>0</v>
      </c>
      <c r="X1747" s="14"/>
      <c r="Y1747" s="14">
        <f t="shared" si="234"/>
        <v>0</v>
      </c>
      <c r="Z1747" s="16">
        <f t="shared" si="230"/>
        <v>0</v>
      </c>
      <c r="AA1747" s="14">
        <f t="shared" ref="AA1747:AA1783" si="236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hidden="1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32"/>
        <v>0</v>
      </c>
      <c r="W1748" s="14">
        <f t="shared" si="235"/>
        <v>312884.09999999998</v>
      </c>
      <c r="X1748" s="14"/>
      <c r="Y1748" s="14">
        <f t="shared" si="234"/>
        <v>312884.09999999998</v>
      </c>
      <c r="Z1748" s="16">
        <f t="shared" si="230"/>
        <v>312884.09999999998</v>
      </c>
      <c r="AA1748" s="14">
        <f t="shared" si="236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hidden="1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32"/>
        <v>205731.16999999993</v>
      </c>
      <c r="W1749" s="14">
        <f t="shared" si="235"/>
        <v>1094268.83</v>
      </c>
      <c r="X1749" s="14"/>
      <c r="Y1749" s="14">
        <f t="shared" si="234"/>
        <v>231392.35094381112</v>
      </c>
      <c r="Z1749" s="16">
        <f t="shared" si="230"/>
        <v>1094268.83</v>
      </c>
      <c r="AA1749" s="14">
        <f t="shared" si="236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hidden="1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32"/>
        <v>494.7</v>
      </c>
      <c r="W1750" s="14">
        <f t="shared" si="235"/>
        <v>0</v>
      </c>
      <c r="X1750" s="14"/>
      <c r="Y1750" s="14">
        <f t="shared" si="234"/>
        <v>0</v>
      </c>
      <c r="Z1750" s="16">
        <f t="shared" si="230"/>
        <v>0</v>
      </c>
      <c r="AA1750" s="14">
        <f t="shared" si="236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hidden="1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32"/>
        <v>-0.69999999999708995</v>
      </c>
      <c r="W1751" s="14">
        <f t="shared" si="235"/>
        <v>0</v>
      </c>
      <c r="X1751" s="14"/>
      <c r="Y1751" s="14">
        <f t="shared" si="234"/>
        <v>0</v>
      </c>
      <c r="Z1751" s="16">
        <f t="shared" si="230"/>
        <v>0</v>
      </c>
      <c r="AA1751" s="14">
        <f t="shared" si="236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hidden="1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32"/>
        <v>9134.6000000000022</v>
      </c>
      <c r="W1752" s="14">
        <f t="shared" si="235"/>
        <v>13814.509803921568</v>
      </c>
      <c r="X1752" s="14"/>
      <c r="Y1752" s="14">
        <f t="shared" si="234"/>
        <v>5173.9280790304783</v>
      </c>
      <c r="Z1752" s="16">
        <f t="shared" si="230"/>
        <v>13814.509803921568</v>
      </c>
      <c r="AA1752" s="14">
        <f t="shared" si="236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hidden="1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32"/>
        <v>500000</v>
      </c>
      <c r="W1753" s="14">
        <f t="shared" si="235"/>
        <v>0</v>
      </c>
      <c r="X1753" s="14"/>
      <c r="Y1753" s="14">
        <f t="shared" si="234"/>
        <v>0</v>
      </c>
      <c r="Z1753" s="16">
        <f t="shared" si="230"/>
        <v>0</v>
      </c>
      <c r="AA1753" s="14">
        <f t="shared" si="236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hidden="1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32"/>
        <v>6530.62</v>
      </c>
      <c r="W1754" s="14">
        <f t="shared" si="235"/>
        <v>0</v>
      </c>
      <c r="X1754" s="14"/>
      <c r="Y1754" s="14">
        <f t="shared" si="234"/>
        <v>0</v>
      </c>
      <c r="Z1754" s="16">
        <f t="shared" si="230"/>
        <v>0</v>
      </c>
      <c r="AA1754" s="14">
        <f t="shared" si="236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hidden="1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32"/>
        <v>0</v>
      </c>
      <c r="W1755" s="14">
        <f t="shared" si="235"/>
        <v>134679.06796116504</v>
      </c>
      <c r="X1755" s="14"/>
      <c r="Y1755" s="14">
        <f t="shared" si="234"/>
        <v>0</v>
      </c>
      <c r="Z1755" s="16">
        <f t="shared" ref="Z1755:Z1766" si="237">W1755+X1755</f>
        <v>134679.06796116504</v>
      </c>
      <c r="AA1755" s="14">
        <f t="shared" si="236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hidden="1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32"/>
        <v>98791.34</v>
      </c>
      <c r="W1756" s="14">
        <f t="shared" si="235"/>
        <v>201208.66</v>
      </c>
      <c r="X1756" s="14"/>
      <c r="Y1756" s="14">
        <f t="shared" si="234"/>
        <v>201208.66</v>
      </c>
      <c r="Z1756" s="16">
        <f t="shared" si="237"/>
        <v>201208.66</v>
      </c>
      <c r="AA1756" s="14">
        <f t="shared" si="236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hidden="1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32"/>
        <v>167548.53000000003</v>
      </c>
      <c r="W1757" s="14">
        <f>U1757-20564.55</f>
        <v>732451.47</v>
      </c>
      <c r="X1757" s="14"/>
      <c r="Y1757" s="14">
        <f t="shared" si="234"/>
        <v>0</v>
      </c>
      <c r="Z1757" s="16">
        <f t="shared" si="237"/>
        <v>732451.47</v>
      </c>
      <c r="AA1757" s="14">
        <f t="shared" si="236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hidden="1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32"/>
        <v>28983.509999999995</v>
      </c>
      <c r="W1758" s="14">
        <f t="shared" ref="W1758:W1767" si="238">IF(O1758="返货",U1758/(1+P1758),IF(O1758="返现",U1758,IF(O1758="折扣",U1758*P1758,IF(O1758="无",U1758))))</f>
        <v>51938.932692307695</v>
      </c>
      <c r="X1758" s="14"/>
      <c r="Y1758" s="14">
        <f t="shared" si="234"/>
        <v>10312.87108852189</v>
      </c>
      <c r="Z1758" s="16">
        <f t="shared" si="237"/>
        <v>51938.932692307695</v>
      </c>
      <c r="AA1758" s="14">
        <f t="shared" si="236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hidden="1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4488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32"/>
        <v>0</v>
      </c>
      <c r="W1759" s="14">
        <f t="shared" si="238"/>
        <v>13320.905660377357</v>
      </c>
      <c r="X1759" s="14"/>
      <c r="Y1759" s="14">
        <f t="shared" si="234"/>
        <v>13320.905660377357</v>
      </c>
      <c r="Z1759" s="16">
        <f t="shared" si="237"/>
        <v>13320.905660377357</v>
      </c>
      <c r="AA1759" s="14">
        <f t="shared" si="236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hidden="1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32"/>
        <v>0.24000000000523899</v>
      </c>
      <c r="W1760" s="14">
        <f t="shared" si="238"/>
        <v>0</v>
      </c>
      <c r="X1760" s="14"/>
      <c r="Y1760" s="14">
        <f t="shared" si="234"/>
        <v>0</v>
      </c>
      <c r="Z1760" s="16">
        <f t="shared" si="237"/>
        <v>0</v>
      </c>
      <c r="AA1760" s="14">
        <f t="shared" si="236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hidden="1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32"/>
        <v>-210</v>
      </c>
      <c r="W1761" s="14">
        <f t="shared" si="238"/>
        <v>201.92307692307691</v>
      </c>
      <c r="X1761" s="14"/>
      <c r="Y1761" s="14">
        <f t="shared" si="234"/>
        <v>73.149539421506915</v>
      </c>
      <c r="Z1761" s="16">
        <f t="shared" si="237"/>
        <v>201.92307692307691</v>
      </c>
      <c r="AA1761" s="14">
        <f t="shared" si="236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hidden="1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32"/>
        <v>0.59999999999945397</v>
      </c>
      <c r="W1762" s="14">
        <f t="shared" si="238"/>
        <v>0</v>
      </c>
      <c r="X1762" s="14"/>
      <c r="Y1762" s="14">
        <f t="shared" si="234"/>
        <v>0</v>
      </c>
      <c r="Z1762" s="16">
        <f t="shared" si="237"/>
        <v>0</v>
      </c>
      <c r="AA1762" s="14">
        <f t="shared" si="236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hidden="1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32"/>
        <v>9302.7999999999956</v>
      </c>
      <c r="W1763" s="14">
        <f t="shared" si="238"/>
        <v>40116.800000000003</v>
      </c>
      <c r="X1763" s="14"/>
      <c r="Y1763" s="14">
        <f t="shared" si="234"/>
        <v>15516.884527414302</v>
      </c>
      <c r="Z1763" s="16">
        <f t="shared" si="237"/>
        <v>40116.800000000003</v>
      </c>
      <c r="AA1763" s="14">
        <f t="shared" si="236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hidden="1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32"/>
        <v>49907.98</v>
      </c>
      <c r="W1764" s="14">
        <f t="shared" si="238"/>
        <v>0</v>
      </c>
      <c r="X1764" s="14"/>
      <c r="Y1764" s="14">
        <f t="shared" si="234"/>
        <v>0</v>
      </c>
      <c r="Z1764" s="16">
        <f t="shared" si="237"/>
        <v>0</v>
      </c>
      <c r="AA1764" s="14">
        <f t="shared" si="236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hidden="1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32"/>
        <v>0</v>
      </c>
      <c r="W1765" s="14">
        <f t="shared" si="238"/>
        <v>5451.6601941747567</v>
      </c>
      <c r="X1765" s="14"/>
      <c r="Y1765" s="14">
        <f t="shared" si="234"/>
        <v>0</v>
      </c>
      <c r="Z1765" s="16">
        <f t="shared" si="237"/>
        <v>5451.6601941747567</v>
      </c>
      <c r="AA1765" s="14">
        <f t="shared" si="236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hidden="1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32"/>
        <v>497.51000000000022</v>
      </c>
      <c r="W1766" s="14">
        <f t="shared" si="238"/>
        <v>9502.49</v>
      </c>
      <c r="X1766" s="14"/>
      <c r="Y1766" s="14">
        <f t="shared" si="234"/>
        <v>9502.49</v>
      </c>
      <c r="Z1766" s="16">
        <f t="shared" si="237"/>
        <v>9502.49</v>
      </c>
      <c r="AA1766" s="14">
        <f t="shared" si="236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hidden="1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32"/>
        <v>5.3500000000301497</v>
      </c>
      <c r="W1767" s="14">
        <f t="shared" si="238"/>
        <v>0</v>
      </c>
      <c r="X1767" s="14"/>
      <c r="Y1767" s="14">
        <f t="shared" si="234"/>
        <v>0</v>
      </c>
      <c r="Z1767" s="14"/>
      <c r="AA1767" s="14">
        <f t="shared" si="236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hidden="1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32"/>
        <v>0</v>
      </c>
      <c r="W1768" s="14">
        <f>U1768-37484.37</f>
        <v>449645.21</v>
      </c>
      <c r="X1768" s="14"/>
      <c r="Y1768" s="14">
        <f t="shared" si="234"/>
        <v>449645.21</v>
      </c>
      <c r="Z1768" s="16">
        <f t="shared" ref="Z1768:Z1783" si="239">W1768+X1768</f>
        <v>449645.21</v>
      </c>
      <c r="AA1768" s="14">
        <f t="shared" si="236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hidden="1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32"/>
        <v>37762.400000000001</v>
      </c>
      <c r="W1769" s="14">
        <f t="shared" ref="W1769:W1772" si="240">IF(O1769="返货",U1769/(1+P1769),IF(O1769="返现",U1769,IF(O1769="折扣",U1769*P1769,IF(O1769="无",U1769))))</f>
        <v>2237.6</v>
      </c>
      <c r="X1769" s="14"/>
      <c r="Y1769" s="14">
        <f t="shared" si="234"/>
        <v>865.48729755469981</v>
      </c>
      <c r="Z1769" s="16">
        <f t="shared" si="239"/>
        <v>2237.6</v>
      </c>
      <c r="AA1769" s="14">
        <f t="shared" si="236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hidden="1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32"/>
        <v>12904.08</v>
      </c>
      <c r="W1770" s="14">
        <f t="shared" si="240"/>
        <v>2348.9411764705883</v>
      </c>
      <c r="X1770" s="14"/>
      <c r="Y1770" s="14">
        <f t="shared" si="234"/>
        <v>1206.782568548138</v>
      </c>
      <c r="Z1770" s="16">
        <f t="shared" si="239"/>
        <v>2348.9411764705883</v>
      </c>
      <c r="AA1770" s="14">
        <f t="shared" si="236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hidden="1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32"/>
        <v>0</v>
      </c>
      <c r="W1771" s="14">
        <f t="shared" si="240"/>
        <v>2992.4019607843138</v>
      </c>
      <c r="X1771" s="14"/>
      <c r="Y1771" s="14">
        <f t="shared" si="234"/>
        <v>2992.4019607843138</v>
      </c>
      <c r="Z1771" s="16">
        <f t="shared" si="239"/>
        <v>2992.4019607843138</v>
      </c>
      <c r="AA1771" s="14">
        <f t="shared" si="236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hidden="1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32"/>
        <v>205185.55</v>
      </c>
      <c r="W1772" s="14">
        <f t="shared" si="240"/>
        <v>294814.45</v>
      </c>
      <c r="X1772" s="14"/>
      <c r="Y1772" s="14">
        <f t="shared" si="234"/>
        <v>294814.45</v>
      </c>
      <c r="Z1772" s="16">
        <f t="shared" si="239"/>
        <v>294814.45</v>
      </c>
      <c r="AA1772" s="14">
        <f t="shared" si="236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hidden="1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34"/>
        <v>1949.189677850798</v>
      </c>
      <c r="Z1773" s="16">
        <f t="shared" si="239"/>
        <v>7234.7572815533977</v>
      </c>
      <c r="AA1773" s="14">
        <f t="shared" si="236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hidden="1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41">S1774+T1774-U1774</f>
        <v>5541.4</v>
      </c>
      <c r="W1774" s="14">
        <f t="shared" ref="W1774:W1785" si="242">IF(O1774="返货",U1774/(1+P1774),IF(O1774="返现",U1774,IF(O1774="折扣",U1774*P1774,IF(O1774="无",U1774))))</f>
        <v>0</v>
      </c>
      <c r="X1774" s="14"/>
      <c r="Y1774" s="14">
        <f t="shared" si="234"/>
        <v>0</v>
      </c>
      <c r="Z1774" s="16">
        <f t="shared" si="239"/>
        <v>0</v>
      </c>
      <c r="AA1774" s="14">
        <f t="shared" si="236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hidden="1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41"/>
        <v>33747</v>
      </c>
      <c r="W1775" s="14">
        <f t="shared" si="242"/>
        <v>110253</v>
      </c>
      <c r="X1775" s="14"/>
      <c r="Y1775" s="14">
        <f t="shared" si="234"/>
        <v>0</v>
      </c>
      <c r="Z1775" s="16">
        <f t="shared" si="239"/>
        <v>110253</v>
      </c>
      <c r="AA1775" s="14">
        <f t="shared" si="236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hidden="1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41"/>
        <v>14905.35</v>
      </c>
      <c r="W1776" s="14">
        <f t="shared" si="242"/>
        <v>0</v>
      </c>
      <c r="X1776" s="14"/>
      <c r="Y1776" s="14">
        <f t="shared" si="234"/>
        <v>0</v>
      </c>
      <c r="Z1776" s="16">
        <f t="shared" si="239"/>
        <v>0</v>
      </c>
      <c r="AA1776" s="14">
        <f t="shared" si="236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hidden="1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41"/>
        <v>0</v>
      </c>
      <c r="W1777" s="14">
        <f t="shared" si="242"/>
        <v>112904.66019417475</v>
      </c>
      <c r="X1777" s="14"/>
      <c r="Y1777" s="14">
        <f t="shared" si="234"/>
        <v>112904.66019417475</v>
      </c>
      <c r="Z1777" s="16">
        <f t="shared" si="239"/>
        <v>112904.66019417475</v>
      </c>
      <c r="AA1777" s="14">
        <f t="shared" si="236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hidden="1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41"/>
        <v>0.59999999999854503</v>
      </c>
      <c r="W1778" s="14">
        <f t="shared" si="242"/>
        <v>0</v>
      </c>
      <c r="X1778" s="14"/>
      <c r="Y1778" s="14">
        <f t="shared" si="234"/>
        <v>0</v>
      </c>
      <c r="Z1778" s="16">
        <f t="shared" si="239"/>
        <v>0</v>
      </c>
      <c r="AA1778" s="14">
        <f t="shared" si="236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hidden="1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41"/>
        <v>0</v>
      </c>
      <c r="W1779" s="14">
        <f t="shared" si="242"/>
        <v>18369.764705882353</v>
      </c>
      <c r="X1779" s="14"/>
      <c r="Y1779" s="14">
        <f t="shared" si="234"/>
        <v>2275.1574230789538</v>
      </c>
      <c r="Z1779" s="16">
        <f t="shared" si="239"/>
        <v>18369.764705882353</v>
      </c>
      <c r="AA1779" s="14">
        <f t="shared" si="236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hidden="1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41"/>
        <v>17490.560000000001</v>
      </c>
      <c r="W1780" s="14">
        <f t="shared" si="242"/>
        <v>7509.44</v>
      </c>
      <c r="X1780" s="14"/>
      <c r="Y1780" s="14">
        <f t="shared" si="234"/>
        <v>7509.44</v>
      </c>
      <c r="Z1780" s="16">
        <f t="shared" si="239"/>
        <v>7509.44</v>
      </c>
      <c r="AA1780" s="14">
        <f t="shared" si="236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hidden="1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41"/>
        <v>589.11</v>
      </c>
      <c r="W1781" s="14">
        <f t="shared" si="242"/>
        <v>0</v>
      </c>
      <c r="X1781" s="14"/>
      <c r="Y1781" s="14">
        <f t="shared" si="234"/>
        <v>0</v>
      </c>
      <c r="Z1781" s="16">
        <f t="shared" si="239"/>
        <v>0</v>
      </c>
      <c r="AA1781" s="14">
        <f t="shared" si="236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hidden="1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41"/>
        <v>25768</v>
      </c>
      <c r="W1782" s="14">
        <f t="shared" si="242"/>
        <v>4232</v>
      </c>
      <c r="X1782" s="14"/>
      <c r="Y1782" s="14">
        <f t="shared" si="234"/>
        <v>1636.9066156826402</v>
      </c>
      <c r="Z1782" s="16">
        <f t="shared" si="239"/>
        <v>4232</v>
      </c>
      <c r="AA1782" s="14">
        <f t="shared" si="236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hidden="1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41"/>
        <v>593.24</v>
      </c>
      <c r="W1783" s="14">
        <f t="shared" si="242"/>
        <v>0</v>
      </c>
      <c r="X1783" s="14"/>
      <c r="Y1783" s="14">
        <f t="shared" si="234"/>
        <v>0</v>
      </c>
      <c r="Z1783" s="16">
        <f t="shared" si="239"/>
        <v>0</v>
      </c>
      <c r="AA1783" s="14">
        <f t="shared" si="236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hidden="1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41"/>
        <v>10.049999999999301</v>
      </c>
      <c r="W1784" s="14">
        <f t="shared" si="242"/>
        <v>0</v>
      </c>
      <c r="X1784" s="14"/>
      <c r="Y1784" s="14">
        <f t="shared" si="234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hidden="1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41"/>
        <v>9.8799999998882395</v>
      </c>
      <c r="W1785" s="14">
        <f t="shared" si="242"/>
        <v>0</v>
      </c>
      <c r="X1785" s="14"/>
      <c r="Y1785" s="14">
        <f t="shared" si="234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hidden="1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41"/>
        <v>8368</v>
      </c>
      <c r="W1786" s="14">
        <f>U1786-S1786</f>
        <v>1632</v>
      </c>
      <c r="X1786" s="14"/>
      <c r="Y1786" s="14">
        <f t="shared" si="234"/>
        <v>631.24565141637004</v>
      </c>
      <c r="Z1786" s="16">
        <f t="shared" ref="Z1786:Z1831" si="243">W1786+X1786</f>
        <v>1632</v>
      </c>
      <c r="AA1786" s="14">
        <f t="shared" ref="AA1786:AA1849" si="244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hidden="1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41"/>
        <v>-3.7000000000116402</v>
      </c>
      <c r="W1787" s="14">
        <f t="shared" ref="W1787:W1812" si="245">IF(O1787="返货",U1787/(1+P1787),IF(O1787="返现",U1787,IF(O1787="折扣",U1787*P1787,IF(O1787="无",U1787))))</f>
        <v>0</v>
      </c>
      <c r="X1787" s="14"/>
      <c r="Y1787" s="14">
        <f t="shared" si="234"/>
        <v>0</v>
      </c>
      <c r="Z1787" s="16">
        <f t="shared" si="243"/>
        <v>0</v>
      </c>
      <c r="AA1787" s="14">
        <f t="shared" si="244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hidden="1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41"/>
        <v>0</v>
      </c>
      <c r="W1788" s="14">
        <f t="shared" si="245"/>
        <v>24390.54</v>
      </c>
      <c r="X1788" s="14"/>
      <c r="Y1788" s="14">
        <f t="shared" si="234"/>
        <v>24390.54</v>
      </c>
      <c r="Z1788" s="16">
        <f t="shared" si="243"/>
        <v>24390.54</v>
      </c>
      <c r="AA1788" s="14">
        <f t="shared" si="244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hidden="1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41"/>
        <v>25824.140000000014</v>
      </c>
      <c r="W1789" s="14">
        <f t="shared" si="245"/>
        <v>324175.86</v>
      </c>
      <c r="X1789" s="14"/>
      <c r="Y1789" s="14">
        <f t="shared" si="234"/>
        <v>110432.391513393</v>
      </c>
      <c r="Z1789" s="16">
        <f t="shared" si="243"/>
        <v>324175.86</v>
      </c>
      <c r="AA1789" s="14">
        <f t="shared" si="244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hidden="1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41"/>
        <v>0</v>
      </c>
      <c r="W1790" s="14">
        <f>S1790/1.15</f>
        <v>421.26956521739135</v>
      </c>
      <c r="X1790" s="14"/>
      <c r="Y1790" s="14">
        <f t="shared" si="234"/>
        <v>421.26956521739135</v>
      </c>
      <c r="Z1790" s="16">
        <f t="shared" si="243"/>
        <v>421.26956521739135</v>
      </c>
      <c r="AA1790" s="14">
        <f t="shared" si="244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hidden="1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41"/>
        <v>9.65</v>
      </c>
      <c r="W1791" s="14">
        <f t="shared" si="245"/>
        <v>0</v>
      </c>
      <c r="X1791" s="14"/>
      <c r="Y1791" s="14">
        <f t="shared" si="234"/>
        <v>0</v>
      </c>
      <c r="Z1791" s="16">
        <f t="shared" si="243"/>
        <v>0</v>
      </c>
      <c r="AA1791" s="14">
        <f t="shared" si="244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hidden="1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41"/>
        <v>-1.00000000002183E-2</v>
      </c>
      <c r="W1792" s="14">
        <f t="shared" si="245"/>
        <v>0</v>
      </c>
      <c r="X1792" s="14"/>
      <c r="Y1792" s="14">
        <f t="shared" si="234"/>
        <v>0</v>
      </c>
      <c r="Z1792" s="16">
        <f t="shared" si="243"/>
        <v>0</v>
      </c>
      <c r="AA1792" s="14">
        <f t="shared" si="244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hidden="1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41"/>
        <v>46188.53</v>
      </c>
      <c r="W1793" s="14">
        <f t="shared" si="245"/>
        <v>21476.27</v>
      </c>
      <c r="X1793" s="14"/>
      <c r="Y1793" s="14">
        <f t="shared" si="234"/>
        <v>21476.27</v>
      </c>
      <c r="Z1793" s="16">
        <f t="shared" si="243"/>
        <v>21476.27</v>
      </c>
      <c r="AA1793" s="14">
        <f t="shared" si="244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hidden="1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41"/>
        <v>4254.5999999999985</v>
      </c>
      <c r="W1794" s="14">
        <f t="shared" si="245"/>
        <v>24749.901960784315</v>
      </c>
      <c r="X1794" s="14"/>
      <c r="Y1794" s="14">
        <f t="shared" si="234"/>
        <v>9269.544451863414</v>
      </c>
      <c r="Z1794" s="16">
        <f t="shared" si="243"/>
        <v>24749.901960784315</v>
      </c>
      <c r="AA1794" s="14">
        <f t="shared" si="244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hidden="1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41"/>
        <v>108000</v>
      </c>
      <c r="W1795" s="14">
        <f t="shared" si="245"/>
        <v>0</v>
      </c>
      <c r="X1795" s="14"/>
      <c r="Y1795" s="14">
        <f t="shared" ref="Y1795:Y1858" si="246">IF(W1795-AB1795&lt;=0,0,IF(O1795="返现",MAX(W1795-AA1795-AB1795,0),MAX(W1795-AB1795,0)))</f>
        <v>0</v>
      </c>
      <c r="Z1795" s="16">
        <f t="shared" si="243"/>
        <v>0</v>
      </c>
      <c r="AA1795" s="14">
        <f t="shared" si="244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hidden="1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41"/>
        <v>796679.56000000238</v>
      </c>
      <c r="W1796" s="14">
        <f t="shared" si="245"/>
        <v>17120417.449999999</v>
      </c>
      <c r="X1796" s="14"/>
      <c r="Y1796" s="14">
        <f t="shared" si="246"/>
        <v>6622052.1236184984</v>
      </c>
      <c r="Z1796" s="16">
        <f t="shared" si="243"/>
        <v>17120417.449999999</v>
      </c>
      <c r="AA1796" s="14">
        <f t="shared" si="244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hidden="1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41"/>
        <v>-77222.460000000006</v>
      </c>
      <c r="W1797" s="14">
        <f t="shared" si="245"/>
        <v>0</v>
      </c>
      <c r="X1797" s="14"/>
      <c r="Y1797" s="14">
        <f t="shared" si="246"/>
        <v>0</v>
      </c>
      <c r="Z1797" s="16">
        <f t="shared" si="243"/>
        <v>0</v>
      </c>
      <c r="AA1797" s="14">
        <f t="shared" si="244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hidden="1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41"/>
        <v>3015.2</v>
      </c>
      <c r="W1798" s="14">
        <f t="shared" si="245"/>
        <v>0</v>
      </c>
      <c r="X1798" s="14"/>
      <c r="Y1798" s="14">
        <f t="shared" si="246"/>
        <v>0</v>
      </c>
      <c r="Z1798" s="16">
        <f t="shared" si="243"/>
        <v>0</v>
      </c>
      <c r="AA1798" s="14">
        <f t="shared" si="244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hidden="1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41"/>
        <v>84721.33</v>
      </c>
      <c r="W1799" s="14">
        <f t="shared" si="245"/>
        <v>0</v>
      </c>
      <c r="X1799" s="14"/>
      <c r="Y1799" s="14">
        <f t="shared" si="246"/>
        <v>0</v>
      </c>
      <c r="Z1799" s="16">
        <f t="shared" si="243"/>
        <v>0</v>
      </c>
      <c r="AA1799" s="14">
        <f t="shared" si="244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hidden="1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41"/>
        <v>0</v>
      </c>
      <c r="W1800" s="14">
        <f t="shared" si="245"/>
        <v>0</v>
      </c>
      <c r="X1800" s="14"/>
      <c r="Y1800" s="14">
        <f t="shared" si="246"/>
        <v>0</v>
      </c>
      <c r="Z1800" s="16">
        <f t="shared" si="243"/>
        <v>0</v>
      </c>
      <c r="AA1800" s="14">
        <f t="shared" si="244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hidden="1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41"/>
        <v>0</v>
      </c>
      <c r="W1801" s="14">
        <f t="shared" si="245"/>
        <v>10000</v>
      </c>
      <c r="X1801" s="14"/>
      <c r="Y1801" s="14">
        <f t="shared" si="246"/>
        <v>10000</v>
      </c>
      <c r="Z1801" s="16">
        <f t="shared" si="243"/>
        <v>10000</v>
      </c>
      <c r="AA1801" s="14">
        <f t="shared" si="244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hidden="1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41"/>
        <v>0</v>
      </c>
      <c r="W1802" s="14">
        <f t="shared" si="245"/>
        <v>923.71199999999908</v>
      </c>
      <c r="X1802" s="14"/>
      <c r="Y1802" s="14">
        <f t="shared" si="246"/>
        <v>923.71199999999908</v>
      </c>
      <c r="Z1802" s="16">
        <f t="shared" si="243"/>
        <v>923.71199999999908</v>
      </c>
      <c r="AA1802" s="14">
        <f t="shared" si="244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hidden="1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41"/>
        <v>22258.300000000003</v>
      </c>
      <c r="W1803" s="14">
        <f t="shared" si="245"/>
        <v>36986.865999999995</v>
      </c>
      <c r="X1803" s="14"/>
      <c r="Y1803" s="14">
        <f t="shared" si="246"/>
        <v>7121.277937510793</v>
      </c>
      <c r="Z1803" s="16">
        <f t="shared" si="243"/>
        <v>36986.865999999995</v>
      </c>
      <c r="AA1803" s="14">
        <f t="shared" si="244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hidden="1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41"/>
        <v>-62267.65</v>
      </c>
      <c r="W1804" s="14">
        <f t="shared" si="245"/>
        <v>0</v>
      </c>
      <c r="X1804" s="14"/>
      <c r="Y1804" s="14">
        <f t="shared" si="246"/>
        <v>0</v>
      </c>
      <c r="Z1804" s="16">
        <f t="shared" si="243"/>
        <v>0</v>
      </c>
      <c r="AA1804" s="14">
        <f t="shared" si="244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hidden="1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41"/>
        <v>61677.73</v>
      </c>
      <c r="W1805" s="14">
        <f t="shared" si="245"/>
        <v>2297.1153846153848</v>
      </c>
      <c r="X1805" s="14"/>
      <c r="Y1805" s="14">
        <f t="shared" si="246"/>
        <v>832.16309370466479</v>
      </c>
      <c r="Z1805" s="16">
        <f t="shared" si="243"/>
        <v>2297.1153846153848</v>
      </c>
      <c r="AA1805" s="14">
        <f t="shared" si="244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hidden="1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41"/>
        <v>482.29</v>
      </c>
      <c r="W1806" s="14">
        <f t="shared" si="245"/>
        <v>0</v>
      </c>
      <c r="X1806" s="14"/>
      <c r="Y1806" s="14">
        <f t="shared" si="246"/>
        <v>0</v>
      </c>
      <c r="Z1806" s="16">
        <f t="shared" si="243"/>
        <v>0</v>
      </c>
      <c r="AA1806" s="14">
        <f t="shared" si="244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hidden="1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41"/>
        <v>21012.89</v>
      </c>
      <c r="W1807" s="14">
        <f t="shared" si="245"/>
        <v>881.47199999999998</v>
      </c>
      <c r="X1807" s="14"/>
      <c r="Y1807" s="14">
        <f t="shared" si="246"/>
        <v>318.42503745741897</v>
      </c>
      <c r="Z1807" s="16">
        <f t="shared" si="243"/>
        <v>881.47199999999998</v>
      </c>
      <c r="AA1807" s="14">
        <f t="shared" si="244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hidden="1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41"/>
        <v>57267.5</v>
      </c>
      <c r="W1808" s="14">
        <f t="shared" si="245"/>
        <v>33855.392156862741</v>
      </c>
      <c r="X1808" s="14"/>
      <c r="Y1808" s="14">
        <f t="shared" si="246"/>
        <v>12679.81032937234</v>
      </c>
      <c r="Z1808" s="16">
        <f t="shared" si="243"/>
        <v>33855.392156862741</v>
      </c>
      <c r="AA1808" s="14">
        <f t="shared" si="244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hidden="1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41"/>
        <v>5214.5300000000007</v>
      </c>
      <c r="W1809" s="14">
        <f t="shared" si="245"/>
        <v>14887.715686274509</v>
      </c>
      <c r="X1809" s="14"/>
      <c r="Y1809" s="14">
        <f t="shared" si="246"/>
        <v>4918.3750165636393</v>
      </c>
      <c r="Z1809" s="16">
        <f t="shared" si="243"/>
        <v>14887.715686274509</v>
      </c>
      <c r="AA1809" s="14">
        <f t="shared" si="244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hidden="1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41"/>
        <v>20021.519999999997</v>
      </c>
      <c r="W1810" s="14">
        <f t="shared" si="245"/>
        <v>0</v>
      </c>
      <c r="X1810" s="14"/>
      <c r="Y1810" s="14">
        <f t="shared" si="246"/>
        <v>0</v>
      </c>
      <c r="Z1810" s="16">
        <f t="shared" si="243"/>
        <v>0</v>
      </c>
      <c r="AA1810" s="14">
        <f t="shared" si="244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hidden="1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41"/>
        <v>0</v>
      </c>
      <c r="W1811" s="14">
        <f t="shared" si="245"/>
        <v>1030.9903846153845</v>
      </c>
      <c r="X1811" s="14"/>
      <c r="Y1811" s="14">
        <f t="shared" si="246"/>
        <v>1030.9903846153845</v>
      </c>
      <c r="Z1811" s="16">
        <f t="shared" si="243"/>
        <v>1030.9903846153845</v>
      </c>
      <c r="AA1811" s="14">
        <f t="shared" si="244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hidden="1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45"/>
        <v>17.712682692307695</v>
      </c>
      <c r="X1812" s="14"/>
      <c r="Y1812" s="14">
        <f t="shared" si="246"/>
        <v>6.6173460243088957</v>
      </c>
      <c r="Z1812" s="16">
        <f t="shared" si="243"/>
        <v>17.712682692307695</v>
      </c>
      <c r="AA1812" s="14">
        <f t="shared" si="244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hidden="1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6"/>
        <v>0</v>
      </c>
      <c r="Z1813" s="16">
        <f t="shared" si="243"/>
        <v>69760.66</v>
      </c>
      <c r="AA1813" s="14">
        <f t="shared" si="244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hidden="1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7">S1814+T1814-U1814</f>
        <v>0</v>
      </c>
      <c r="W1814" s="14">
        <f t="shared" ref="W1814:W1826" si="248">IF(O1814="返货",U1814/(1+P1814),IF(O1814="返现",U1814,IF(O1814="折扣",U1814*P1814,IF(O1814="无",U1814))))</f>
        <v>46437.254901960783</v>
      </c>
      <c r="X1814" s="14"/>
      <c r="Y1814" s="14">
        <f t="shared" si="246"/>
        <v>46437.254901960783</v>
      </c>
      <c r="Z1814" s="16">
        <f t="shared" si="243"/>
        <v>46437.254901960783</v>
      </c>
      <c r="AA1814" s="14">
        <f t="shared" si="244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hidden="1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7"/>
        <v>40566.699999999997</v>
      </c>
      <c r="W1815" s="14">
        <f t="shared" si="248"/>
        <v>59433.3</v>
      </c>
      <c r="X1815" s="14"/>
      <c r="Y1815" s="14">
        <f t="shared" si="246"/>
        <v>0</v>
      </c>
      <c r="Z1815" s="16">
        <f t="shared" si="243"/>
        <v>59433.3</v>
      </c>
      <c r="AA1815" s="14">
        <f t="shared" si="244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hidden="1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7"/>
        <v>434.58</v>
      </c>
      <c r="W1816" s="14">
        <f t="shared" si="248"/>
        <v>0</v>
      </c>
      <c r="X1816" s="14"/>
      <c r="Y1816" s="14">
        <f t="shared" si="246"/>
        <v>0</v>
      </c>
      <c r="Z1816" s="16">
        <f t="shared" si="243"/>
        <v>0</v>
      </c>
      <c r="AA1816" s="14">
        <f t="shared" si="244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hidden="1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7"/>
        <v>0</v>
      </c>
      <c r="W1817" s="14">
        <f t="shared" si="248"/>
        <v>12583.2</v>
      </c>
      <c r="X1817" s="14"/>
      <c r="Y1817" s="14">
        <f t="shared" si="246"/>
        <v>12583.2</v>
      </c>
      <c r="Z1817" s="16">
        <f t="shared" si="243"/>
        <v>12583.2</v>
      </c>
      <c r="AA1817" s="14">
        <f t="shared" si="244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hidden="1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7"/>
        <v>11760.099999999999</v>
      </c>
      <c r="W1818" s="14">
        <f t="shared" si="248"/>
        <v>18239.900000000001</v>
      </c>
      <c r="X1818" s="14"/>
      <c r="Y1818" s="14">
        <f t="shared" si="246"/>
        <v>0</v>
      </c>
      <c r="Z1818" s="16">
        <f t="shared" si="243"/>
        <v>18239.900000000001</v>
      </c>
      <c r="AA1818" s="14">
        <f t="shared" si="244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hidden="1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7"/>
        <v>30000</v>
      </c>
      <c r="W1819" s="14">
        <f t="shared" si="248"/>
        <v>0</v>
      </c>
      <c r="X1819" s="14"/>
      <c r="Y1819" s="14">
        <f t="shared" si="246"/>
        <v>0</v>
      </c>
      <c r="Z1819" s="16">
        <f t="shared" si="243"/>
        <v>0</v>
      </c>
      <c r="AA1819" s="14">
        <f t="shared" si="244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hidden="1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7"/>
        <v>4760.9000000000015</v>
      </c>
      <c r="W1820" s="14">
        <f t="shared" si="248"/>
        <v>25332.450980392154</v>
      </c>
      <c r="X1820" s="14"/>
      <c r="Y1820" s="14">
        <f t="shared" si="246"/>
        <v>9487.7256810739545</v>
      </c>
      <c r="Z1820" s="16">
        <f t="shared" si="243"/>
        <v>25332.450980392154</v>
      </c>
      <c r="AA1820" s="14">
        <f t="shared" si="244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hidden="1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7"/>
        <v>20800</v>
      </c>
      <c r="W1821" s="14">
        <f t="shared" si="248"/>
        <v>0</v>
      </c>
      <c r="X1821" s="14"/>
      <c r="Y1821" s="14">
        <f t="shared" si="246"/>
        <v>0</v>
      </c>
      <c r="Z1821" s="16">
        <f t="shared" si="243"/>
        <v>0</v>
      </c>
      <c r="AA1821" s="14">
        <f t="shared" si="244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hidden="1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7"/>
        <v>34032.800000000017</v>
      </c>
      <c r="W1822" s="14">
        <f t="shared" si="248"/>
        <v>189984.70588235292</v>
      </c>
      <c r="X1822" s="14"/>
      <c r="Y1822" s="14">
        <f t="shared" si="246"/>
        <v>71154.693022260923</v>
      </c>
      <c r="Z1822" s="16">
        <f t="shared" si="243"/>
        <v>189984.70588235292</v>
      </c>
      <c r="AA1822" s="14">
        <f t="shared" si="244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hidden="1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7"/>
        <v>-12440.75</v>
      </c>
      <c r="W1823" s="14">
        <f t="shared" si="248"/>
        <v>11962.259615384615</v>
      </c>
      <c r="X1823" s="14"/>
      <c r="Y1823" s="14">
        <f t="shared" si="246"/>
        <v>4333.5006312290752</v>
      </c>
      <c r="Z1823" s="16">
        <f t="shared" si="243"/>
        <v>11962.259615384615</v>
      </c>
      <c r="AA1823" s="14">
        <f t="shared" si="244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hidden="1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7"/>
        <v>440.79999999998802</v>
      </c>
      <c r="W1824" s="14">
        <f t="shared" si="248"/>
        <v>0</v>
      </c>
      <c r="X1824" s="14"/>
      <c r="Y1824" s="14">
        <f t="shared" si="246"/>
        <v>0</v>
      </c>
      <c r="Z1824" s="16">
        <f t="shared" si="243"/>
        <v>0</v>
      </c>
      <c r="AA1824" s="14">
        <f t="shared" si="244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hidden="1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7"/>
        <v>9.9999999993087806E-3</v>
      </c>
      <c r="W1825" s="14">
        <f t="shared" si="248"/>
        <v>0</v>
      </c>
      <c r="X1825" s="14"/>
      <c r="Y1825" s="14">
        <f t="shared" si="246"/>
        <v>0</v>
      </c>
      <c r="Z1825" s="16">
        <f t="shared" si="243"/>
        <v>0</v>
      </c>
      <c r="AA1825" s="14">
        <f t="shared" si="244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hidden="1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7"/>
        <v>0</v>
      </c>
      <c r="W1826" s="14">
        <f t="shared" si="248"/>
        <v>11165.43</v>
      </c>
      <c r="X1826" s="14"/>
      <c r="Y1826" s="14">
        <f t="shared" si="246"/>
        <v>0</v>
      </c>
      <c r="Z1826" s="16">
        <f t="shared" si="243"/>
        <v>11165.43</v>
      </c>
      <c r="AA1826" s="14">
        <f t="shared" si="244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hidden="1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6"/>
        <v>0</v>
      </c>
      <c r="Z1827" s="16">
        <f t="shared" si="243"/>
        <v>19771.740000000002</v>
      </c>
      <c r="AA1827" s="14">
        <f t="shared" si="244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hidden="1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9">S1828+T1828-U1828</f>
        <v>4033.89</v>
      </c>
      <c r="W1828" s="14">
        <f t="shared" ref="W1828:W1891" si="250">IF(O1828="返货",U1828/(1+P1828),IF(O1828="返现",U1828,IF(O1828="折扣",U1828*P1828,IF(O1828="无",U1828))))</f>
        <v>0</v>
      </c>
      <c r="X1828" s="14"/>
      <c r="Y1828" s="14">
        <f t="shared" si="246"/>
        <v>0</v>
      </c>
      <c r="Z1828" s="16">
        <f t="shared" si="243"/>
        <v>0</v>
      </c>
      <c r="AA1828" s="14">
        <f t="shared" si="244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hidden="1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9"/>
        <v>0</v>
      </c>
      <c r="W1829" s="14">
        <f t="shared" si="250"/>
        <v>458.49038461538458</v>
      </c>
      <c r="X1829" s="14"/>
      <c r="Y1829" s="14">
        <f t="shared" si="246"/>
        <v>0</v>
      </c>
      <c r="Z1829" s="16">
        <f t="shared" si="243"/>
        <v>458.49038461538458</v>
      </c>
      <c r="AA1829" s="14">
        <f t="shared" si="244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hidden="1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9"/>
        <v>915.13000000000011</v>
      </c>
      <c r="W1830" s="14">
        <f t="shared" si="250"/>
        <v>4084.87</v>
      </c>
      <c r="X1830" s="14"/>
      <c r="Y1830" s="14">
        <f t="shared" si="246"/>
        <v>4084.87</v>
      </c>
      <c r="Z1830" s="16">
        <f t="shared" si="243"/>
        <v>4084.87</v>
      </c>
      <c r="AA1830" s="14">
        <f t="shared" si="244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hidden="1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9"/>
        <v>-420</v>
      </c>
      <c r="W1831" s="14">
        <f t="shared" si="250"/>
        <v>420</v>
      </c>
      <c r="X1831" s="14"/>
      <c r="Y1831" s="14">
        <f t="shared" si="246"/>
        <v>162.452924996859</v>
      </c>
      <c r="Z1831" s="16">
        <f t="shared" si="243"/>
        <v>420</v>
      </c>
      <c r="AA1831" s="14">
        <f t="shared" si="244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hidden="1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9"/>
        <v>75.868459999999686</v>
      </c>
      <c r="W1832" s="14">
        <f t="shared" si="250"/>
        <v>1415.4819019607844</v>
      </c>
      <c r="X1832" s="14"/>
      <c r="Y1832" s="14">
        <f t="shared" si="246"/>
        <v>559.89457277263944</v>
      </c>
      <c r="Z1832" s="14"/>
      <c r="AA1832" s="14">
        <f t="shared" si="244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hidden="1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9"/>
        <v>0</v>
      </c>
      <c r="W1833" s="14">
        <f t="shared" si="250"/>
        <v>-0.63207547169818179</v>
      </c>
      <c r="X1833" s="14"/>
      <c r="Y1833" s="14">
        <f t="shared" si="246"/>
        <v>0</v>
      </c>
      <c r="Z1833" s="14"/>
      <c r="AA1833" s="14">
        <f t="shared" si="244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hidden="1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9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6"/>
        <v>113610.1982450028</v>
      </c>
      <c r="Z1834" s="14"/>
      <c r="AA1834" s="14">
        <f t="shared" si="244"/>
        <v>6065.4692156862584</v>
      </c>
      <c r="AB1834" s="16">
        <v>189664.28253931101</v>
      </c>
      <c r="AC1834" s="10">
        <v>6.5000000000000002E-2</v>
      </c>
      <c r="AD1834" s="17"/>
      <c r="AE1834" s="17" t="s">
        <v>3317</v>
      </c>
      <c r="AF1834" s="16"/>
      <c r="AG1834" s="16" t="s">
        <v>51</v>
      </c>
      <c r="AH1834" s="10">
        <v>0</v>
      </c>
      <c r="AI1834">
        <v>5</v>
      </c>
    </row>
    <row r="1835" spans="1:35" ht="14.25" hidden="1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9"/>
        <v>0</v>
      </c>
      <c r="W1835" s="14">
        <f t="shared" si="250"/>
        <v>-50.776699029143167</v>
      </c>
      <c r="X1835" s="14"/>
      <c r="Y1835" s="14">
        <f t="shared" si="246"/>
        <v>0</v>
      </c>
      <c r="Z1835" s="14"/>
      <c r="AA1835" s="14">
        <f t="shared" si="244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hidden="1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9"/>
        <v>43732.899999999994</v>
      </c>
      <c r="W1836" s="14">
        <f t="shared" si="250"/>
        <v>36947.300000000003</v>
      </c>
      <c r="X1836" s="14"/>
      <c r="Y1836" s="14">
        <f t="shared" si="246"/>
        <v>14290.945132705801</v>
      </c>
      <c r="Z1836" s="16">
        <f t="shared" ref="Z1836:Z1899" si="251">W1836+X1836</f>
        <v>36947.300000000003</v>
      </c>
      <c r="AA1836" s="14">
        <f t="shared" si="244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hidden="1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9"/>
        <v>31200</v>
      </c>
      <c r="W1837" s="14">
        <f t="shared" si="250"/>
        <v>0</v>
      </c>
      <c r="X1837" s="14"/>
      <c r="Y1837" s="14">
        <f t="shared" si="246"/>
        <v>0</v>
      </c>
      <c r="Z1837" s="16">
        <f t="shared" si="251"/>
        <v>0</v>
      </c>
      <c r="AA1837" s="14">
        <f t="shared" si="244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hidden="1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9"/>
        <v>-503.3</v>
      </c>
      <c r="W1838" s="14">
        <f t="shared" si="250"/>
        <v>0</v>
      </c>
      <c r="X1838" s="14"/>
      <c r="Y1838" s="14">
        <f t="shared" si="246"/>
        <v>0</v>
      </c>
      <c r="Z1838" s="16">
        <f t="shared" si="251"/>
        <v>0</v>
      </c>
      <c r="AA1838" s="14">
        <f t="shared" si="244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hidden="1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9"/>
        <v>18770.099999999999</v>
      </c>
      <c r="W1839" s="14">
        <f t="shared" si="250"/>
        <v>0</v>
      </c>
      <c r="X1839" s="14"/>
      <c r="Y1839" s="14">
        <f t="shared" si="246"/>
        <v>0</v>
      </c>
      <c r="Z1839" s="16">
        <f t="shared" si="251"/>
        <v>0</v>
      </c>
      <c r="AA1839" s="14">
        <f t="shared" si="244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hidden="1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9"/>
        <v>0</v>
      </c>
      <c r="W1840" s="14">
        <f t="shared" si="250"/>
        <v>685.10784313725583</v>
      </c>
      <c r="X1840" s="14"/>
      <c r="Y1840" s="14">
        <f t="shared" si="246"/>
        <v>0</v>
      </c>
      <c r="Z1840" s="16">
        <f t="shared" si="251"/>
        <v>685.10784313725583</v>
      </c>
      <c r="AA1840" s="14">
        <f t="shared" si="244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hidden="1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9"/>
        <v>93743.510000000009</v>
      </c>
      <c r="W1841" s="14">
        <f t="shared" si="250"/>
        <v>459282.20192307688</v>
      </c>
      <c r="X1841" s="14"/>
      <c r="Y1841" s="14">
        <f t="shared" si="246"/>
        <v>459282.20192307688</v>
      </c>
      <c r="Z1841" s="16">
        <f t="shared" si="251"/>
        <v>459282.20192307688</v>
      </c>
      <c r="AA1841" s="14">
        <f t="shared" si="244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hidden="1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9"/>
        <v>3637.4000000000015</v>
      </c>
      <c r="W1842" s="14">
        <f t="shared" si="250"/>
        <v>47938.725490196077</v>
      </c>
      <c r="X1842" s="14"/>
      <c r="Y1842" s="14">
        <f t="shared" si="246"/>
        <v>17954.420490276876</v>
      </c>
      <c r="Z1842" s="16">
        <f t="shared" si="251"/>
        <v>47938.725490196077</v>
      </c>
      <c r="AA1842" s="14">
        <f t="shared" si="244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hidden="1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9"/>
        <v>15.6999999999998</v>
      </c>
      <c r="W1843" s="14">
        <f t="shared" si="250"/>
        <v>0</v>
      </c>
      <c r="X1843" s="14"/>
      <c r="Y1843" s="14">
        <f t="shared" si="246"/>
        <v>0</v>
      </c>
      <c r="Z1843" s="16">
        <f t="shared" si="251"/>
        <v>0</v>
      </c>
      <c r="AA1843" s="14">
        <f t="shared" si="244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hidden="1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9"/>
        <v>0</v>
      </c>
      <c r="W1844" s="14">
        <f t="shared" si="250"/>
        <v>3942.1372549019607</v>
      </c>
      <c r="X1844" s="14"/>
      <c r="Y1844" s="14">
        <f t="shared" si="246"/>
        <v>0</v>
      </c>
      <c r="Z1844" s="16">
        <f t="shared" si="251"/>
        <v>3942.1372549019607</v>
      </c>
      <c r="AA1844" s="14">
        <f t="shared" si="244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hidden="1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9"/>
        <v>12705.48</v>
      </c>
      <c r="W1845" s="14">
        <f t="shared" si="250"/>
        <v>5294.52</v>
      </c>
      <c r="X1845" s="14"/>
      <c r="Y1845" s="14">
        <f t="shared" si="246"/>
        <v>5294.52</v>
      </c>
      <c r="Z1845" s="16">
        <f t="shared" si="251"/>
        <v>5294.52</v>
      </c>
      <c r="AA1845" s="14">
        <f t="shared" si="244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hidden="1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9"/>
        <v>0</v>
      </c>
      <c r="W1846" s="14">
        <f t="shared" si="250"/>
        <v>0</v>
      </c>
      <c r="X1846" s="14"/>
      <c r="Y1846" s="14">
        <f t="shared" si="246"/>
        <v>0</v>
      </c>
      <c r="Z1846" s="16">
        <f t="shared" si="251"/>
        <v>0</v>
      </c>
      <c r="AA1846" s="14">
        <f t="shared" si="244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hidden="1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9"/>
        <v>67.989999999999995</v>
      </c>
      <c r="W1847" s="14">
        <f t="shared" si="250"/>
        <v>0</v>
      </c>
      <c r="X1847" s="14"/>
      <c r="Y1847" s="14">
        <f t="shared" si="246"/>
        <v>0</v>
      </c>
      <c r="Z1847" s="16">
        <f t="shared" si="251"/>
        <v>0</v>
      </c>
      <c r="AA1847" s="14">
        <f t="shared" si="244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hidden="1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9"/>
        <v>1475.2</v>
      </c>
      <c r="W1848" s="14">
        <f t="shared" si="250"/>
        <v>0</v>
      </c>
      <c r="X1848" s="14"/>
      <c r="Y1848" s="14">
        <f t="shared" si="246"/>
        <v>0</v>
      </c>
      <c r="Z1848" s="16">
        <f t="shared" si="251"/>
        <v>0</v>
      </c>
      <c r="AA1848" s="14">
        <f t="shared" si="244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hidden="1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9"/>
        <v>12401.699999999997</v>
      </c>
      <c r="W1849" s="14">
        <f t="shared" si="250"/>
        <v>33726.960784313727</v>
      </c>
      <c r="X1849" s="14"/>
      <c r="Y1849" s="14">
        <f t="shared" si="246"/>
        <v>12631.709115931426</v>
      </c>
      <c r="Z1849" s="16">
        <f t="shared" si="251"/>
        <v>33726.960784313727</v>
      </c>
      <c r="AA1849" s="14">
        <f t="shared" si="244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hidden="1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9"/>
        <v>11245.399999999994</v>
      </c>
      <c r="W1850" s="14">
        <f t="shared" si="250"/>
        <v>46023.333333333336</v>
      </c>
      <c r="X1850" s="14"/>
      <c r="Y1850" s="14">
        <f t="shared" si="246"/>
        <v>17237.051477303736</v>
      </c>
      <c r="Z1850" s="16">
        <f t="shared" si="251"/>
        <v>46023.333333333336</v>
      </c>
      <c r="AA1850" s="14">
        <f t="shared" ref="AA1850:AA1913" si="252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hidden="1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9"/>
        <v>15488.599999999999</v>
      </c>
      <c r="W1851" s="14">
        <f t="shared" si="250"/>
        <v>9455.0980392156871</v>
      </c>
      <c r="X1851" s="14"/>
      <c r="Y1851" s="14">
        <f t="shared" si="246"/>
        <v>3541.2039898221374</v>
      </c>
      <c r="Z1851" s="16">
        <f t="shared" si="251"/>
        <v>9455.0980392156871</v>
      </c>
      <c r="AA1851" s="14">
        <f t="shared" si="252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hidden="1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9"/>
        <v>26800.099999999991</v>
      </c>
      <c r="W1852" s="14">
        <f t="shared" si="250"/>
        <v>83255.980392156867</v>
      </c>
      <c r="X1852" s="14"/>
      <c r="Y1852" s="14">
        <f t="shared" si="246"/>
        <v>31181.740127753968</v>
      </c>
      <c r="Z1852" s="16">
        <f t="shared" si="251"/>
        <v>83255.980392156867</v>
      </c>
      <c r="AA1852" s="14">
        <f t="shared" si="252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hidden="1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9"/>
        <v>10400</v>
      </c>
      <c r="W1853" s="14">
        <f t="shared" si="250"/>
        <v>0</v>
      </c>
      <c r="X1853" s="14"/>
      <c r="Y1853" s="14">
        <f t="shared" si="246"/>
        <v>0</v>
      </c>
      <c r="Z1853" s="16">
        <f t="shared" si="251"/>
        <v>0</v>
      </c>
      <c r="AA1853" s="14">
        <f t="shared" si="252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hidden="1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9"/>
        <v>6672.85</v>
      </c>
      <c r="W1854" s="14">
        <f t="shared" si="250"/>
        <v>0</v>
      </c>
      <c r="X1854" s="14"/>
      <c r="Y1854" s="14">
        <f t="shared" si="246"/>
        <v>0</v>
      </c>
      <c r="Z1854" s="16">
        <f t="shared" si="251"/>
        <v>0</v>
      </c>
      <c r="AA1854" s="14">
        <f t="shared" si="252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hidden="1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9"/>
        <v>370445.40999999992</v>
      </c>
      <c r="W1855" s="14">
        <f t="shared" si="250"/>
        <v>1123610.2</v>
      </c>
      <c r="X1855" s="14"/>
      <c r="Y1855" s="14">
        <f t="shared" si="246"/>
        <v>434604.1989197759</v>
      </c>
      <c r="Z1855" s="16">
        <f t="shared" si="251"/>
        <v>1123610.2</v>
      </c>
      <c r="AA1855" s="14">
        <f t="shared" si="252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hidden="1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9"/>
        <v>6472.76</v>
      </c>
      <c r="W1856" s="14">
        <f t="shared" si="250"/>
        <v>1361.7647058823529</v>
      </c>
      <c r="X1856" s="14"/>
      <c r="Y1856" s="14">
        <f t="shared" si="246"/>
        <v>510.01973640767994</v>
      </c>
      <c r="Z1856" s="16">
        <f t="shared" si="251"/>
        <v>1361.7647058823529</v>
      </c>
      <c r="AA1856" s="14">
        <f t="shared" si="252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hidden="1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9"/>
        <v>13578.09</v>
      </c>
      <c r="W1857" s="14">
        <f t="shared" si="250"/>
        <v>0</v>
      </c>
      <c r="X1857" s="14"/>
      <c r="Y1857" s="14">
        <f t="shared" si="246"/>
        <v>0</v>
      </c>
      <c r="Z1857" s="16">
        <f t="shared" si="251"/>
        <v>0</v>
      </c>
      <c r="AA1857" s="14">
        <f t="shared" si="252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hidden="1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9"/>
        <v>0</v>
      </c>
      <c r="W1858" s="14">
        <f t="shared" si="250"/>
        <v>20242.098039215685</v>
      </c>
      <c r="X1858" s="14"/>
      <c r="Y1858" s="14">
        <f t="shared" si="246"/>
        <v>20242.098039215685</v>
      </c>
      <c r="Z1858" s="16">
        <f t="shared" si="251"/>
        <v>20242.098039215685</v>
      </c>
      <c r="AA1858" s="14">
        <f t="shared" si="252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hidden="1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9"/>
        <v>6075.2200000000012</v>
      </c>
      <c r="W1859" s="14">
        <f t="shared" si="250"/>
        <v>53924.78</v>
      </c>
      <c r="X1859" s="14"/>
      <c r="Y1859" s="14">
        <f t="shared" ref="Y1859:Y1922" si="253">IF(W1859-AB1859&lt;=0,0,IF(O1859="返现",MAX(W1859-AA1859-AB1859,0),MAX(W1859-AB1859,0)))</f>
        <v>8196.8553239208995</v>
      </c>
      <c r="Z1859" s="16">
        <f t="shared" si="251"/>
        <v>53924.78</v>
      </c>
      <c r="AA1859" s="14">
        <f t="shared" si="252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hidden="1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9"/>
        <v>0</v>
      </c>
      <c r="W1860" s="14">
        <f t="shared" si="250"/>
        <v>51283.823529411762</v>
      </c>
      <c r="X1860" s="14"/>
      <c r="Y1860" s="14">
        <f t="shared" si="253"/>
        <v>51283.823529411762</v>
      </c>
      <c r="Z1860" s="16">
        <f t="shared" si="251"/>
        <v>51283.823529411762</v>
      </c>
      <c r="AA1860" s="14">
        <f t="shared" si="252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hidden="1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9"/>
        <v>26407.700000000012</v>
      </c>
      <c r="W1861" s="14">
        <f t="shared" si="250"/>
        <v>243592.3</v>
      </c>
      <c r="X1861" s="14"/>
      <c r="Y1861" s="14">
        <f t="shared" si="253"/>
        <v>62143.149813893979</v>
      </c>
      <c r="Z1861" s="16">
        <f t="shared" si="251"/>
        <v>243592.3</v>
      </c>
      <c r="AA1861" s="14">
        <f t="shared" si="252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hidden="1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9"/>
        <v>-77716.304610000007</v>
      </c>
      <c r="W1862" s="14">
        <f t="shared" si="250"/>
        <v>19636.985342857144</v>
      </c>
      <c r="X1862" s="14"/>
      <c r="Y1862" s="14">
        <f t="shared" si="253"/>
        <v>10029.449800604943</v>
      </c>
      <c r="Z1862" s="16">
        <f t="shared" si="251"/>
        <v>19636.985342857144</v>
      </c>
      <c r="AA1862" s="14">
        <f t="shared" si="252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hidden="1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9"/>
        <v>0</v>
      </c>
      <c r="W1863" s="14">
        <f t="shared" si="250"/>
        <v>311018.24509803823</v>
      </c>
      <c r="X1863" s="14"/>
      <c r="Y1863" s="14">
        <f t="shared" si="253"/>
        <v>311018.24509803823</v>
      </c>
      <c r="Z1863" s="16">
        <f t="shared" si="251"/>
        <v>311018.24509803823</v>
      </c>
      <c r="AA1863" s="14">
        <f t="shared" si="252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hidden="1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9"/>
        <v>869608.10999999987</v>
      </c>
      <c r="W1864" s="14">
        <f t="shared" si="250"/>
        <v>2280391.89</v>
      </c>
      <c r="X1864" s="14"/>
      <c r="Y1864" s="14">
        <f t="shared" si="253"/>
        <v>687505.84901441005</v>
      </c>
      <c r="Z1864" s="16">
        <f t="shared" si="251"/>
        <v>2280391.89</v>
      </c>
      <c r="AA1864" s="14">
        <f t="shared" si="252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hidden="1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9"/>
        <v>0</v>
      </c>
      <c r="W1865" s="14">
        <f t="shared" si="250"/>
        <v>21191.960784313724</v>
      </c>
      <c r="X1865" s="14"/>
      <c r="Y1865" s="14">
        <f t="shared" si="253"/>
        <v>21191.960784313724</v>
      </c>
      <c r="Z1865" s="16">
        <f t="shared" si="251"/>
        <v>21191.960784313724</v>
      </c>
      <c r="AA1865" s="14">
        <f t="shared" si="252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hidden="1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9"/>
        <v>46757.8</v>
      </c>
      <c r="W1866" s="14">
        <f t="shared" si="250"/>
        <v>83242.2</v>
      </c>
      <c r="X1866" s="14"/>
      <c r="Y1866" s="14">
        <f t="shared" si="253"/>
        <v>18942.506688858695</v>
      </c>
      <c r="Z1866" s="16">
        <f t="shared" si="251"/>
        <v>83242.2</v>
      </c>
      <c r="AA1866" s="14">
        <f t="shared" si="252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hidden="1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9"/>
        <v>0</v>
      </c>
      <c r="W1867" s="14">
        <f t="shared" si="250"/>
        <v>5541.2745098039313</v>
      </c>
      <c r="X1867" s="14"/>
      <c r="Y1867" s="14">
        <f t="shared" si="253"/>
        <v>5541.2745098039313</v>
      </c>
      <c r="Z1867" s="16">
        <f t="shared" si="251"/>
        <v>5541.2745098039313</v>
      </c>
      <c r="AA1867" s="14">
        <f t="shared" si="252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hidden="1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9"/>
        <v>32788.6</v>
      </c>
      <c r="W1868" s="14">
        <f t="shared" si="250"/>
        <v>17211.400000000001</v>
      </c>
      <c r="X1868" s="14"/>
      <c r="Y1868" s="14">
        <f t="shared" si="253"/>
        <v>3191.3344063469012</v>
      </c>
      <c r="Z1868" s="16">
        <f t="shared" si="251"/>
        <v>17211.400000000001</v>
      </c>
      <c r="AA1868" s="14">
        <f t="shared" si="252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hidden="1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9"/>
        <v>0</v>
      </c>
      <c r="W1869" s="14">
        <f t="shared" si="250"/>
        <v>217154.94</v>
      </c>
      <c r="X1869" s="14"/>
      <c r="Y1869" s="14">
        <f t="shared" si="253"/>
        <v>0</v>
      </c>
      <c r="Z1869" s="16">
        <f t="shared" si="251"/>
        <v>217154.94</v>
      </c>
      <c r="AA1869" s="14">
        <f t="shared" si="252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hidden="1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9"/>
        <v>240152.9</v>
      </c>
      <c r="W1870" s="14">
        <f t="shared" si="250"/>
        <v>105622.21153846155</v>
      </c>
      <c r="X1870" s="14"/>
      <c r="Y1870" s="14">
        <f t="shared" si="253"/>
        <v>38263.165579943641</v>
      </c>
      <c r="Z1870" s="16">
        <f t="shared" si="251"/>
        <v>105622.21153846155</v>
      </c>
      <c r="AA1870" s="14">
        <f t="shared" si="252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hidden="1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9"/>
        <v>4983.3</v>
      </c>
      <c r="W1871" s="14">
        <f t="shared" si="250"/>
        <v>5016.7</v>
      </c>
      <c r="X1871" s="14"/>
      <c r="Y1871" s="14">
        <f t="shared" si="253"/>
        <v>1940.4228305517699</v>
      </c>
      <c r="Z1871" s="16">
        <f t="shared" si="251"/>
        <v>5016.7</v>
      </c>
      <c r="AA1871" s="14">
        <f t="shared" si="252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hidden="1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9"/>
        <v>464.3</v>
      </c>
      <c r="W1872" s="14">
        <f t="shared" si="250"/>
        <v>0</v>
      </c>
      <c r="X1872" s="14"/>
      <c r="Y1872" s="14">
        <f t="shared" si="253"/>
        <v>0</v>
      </c>
      <c r="Z1872" s="16">
        <f t="shared" si="251"/>
        <v>0</v>
      </c>
      <c r="AA1872" s="14">
        <f t="shared" si="252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hidden="1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9"/>
        <v>-26.8000000000001</v>
      </c>
      <c r="W1873" s="14">
        <f t="shared" si="250"/>
        <v>0</v>
      </c>
      <c r="X1873" s="14"/>
      <c r="Y1873" s="14">
        <f t="shared" si="253"/>
        <v>0</v>
      </c>
      <c r="Z1873" s="16">
        <f t="shared" si="251"/>
        <v>0</v>
      </c>
      <c r="AA1873" s="14">
        <f t="shared" si="252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hidden="1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9"/>
        <v>0</v>
      </c>
      <c r="W1874" s="14">
        <f t="shared" si="250"/>
        <v>3122.1</v>
      </c>
      <c r="X1874" s="14"/>
      <c r="Y1874" s="14">
        <f t="shared" si="253"/>
        <v>3122.1</v>
      </c>
      <c r="Z1874" s="16">
        <f t="shared" si="251"/>
        <v>3122.1</v>
      </c>
      <c r="AA1874" s="14">
        <f t="shared" si="252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hidden="1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9"/>
        <v>76926.7</v>
      </c>
      <c r="W1875" s="14">
        <f t="shared" si="250"/>
        <v>28403</v>
      </c>
      <c r="X1875" s="14"/>
      <c r="Y1875" s="14">
        <f t="shared" si="253"/>
        <v>9071.5778709963997</v>
      </c>
      <c r="Z1875" s="16">
        <f t="shared" si="251"/>
        <v>28403</v>
      </c>
      <c r="AA1875" s="14">
        <f t="shared" si="252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hidden="1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9"/>
        <v>0</v>
      </c>
      <c r="W1876" s="14">
        <f t="shared" si="250"/>
        <v>56164</v>
      </c>
      <c r="X1876" s="14"/>
      <c r="Y1876" s="14">
        <f t="shared" si="253"/>
        <v>56164</v>
      </c>
      <c r="Z1876" s="16">
        <f t="shared" si="251"/>
        <v>56164</v>
      </c>
      <c r="AA1876" s="14">
        <f t="shared" si="252"/>
        <v>0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hidden="1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80</v>
      </c>
      <c r="P1877" s="26">
        <v>0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9"/>
        <v>65182.399999999994</v>
      </c>
      <c r="W1877" s="14">
        <f t="shared" si="250"/>
        <v>134817.60000000001</v>
      </c>
      <c r="X1877" s="14"/>
      <c r="Y1877" s="14">
        <f t="shared" si="253"/>
        <v>17706.284620429011</v>
      </c>
      <c r="Z1877" s="16">
        <f t="shared" si="251"/>
        <v>134817.60000000001</v>
      </c>
      <c r="AA1877" s="14">
        <f t="shared" si="252"/>
        <v>0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hidden="1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9"/>
        <v>-1.1000000000000201</v>
      </c>
      <c r="W1878" s="14">
        <f t="shared" si="250"/>
        <v>0</v>
      </c>
      <c r="X1878" s="14"/>
      <c r="Y1878" s="14">
        <f t="shared" si="253"/>
        <v>0</v>
      </c>
      <c r="Z1878" s="16">
        <f t="shared" si="251"/>
        <v>0</v>
      </c>
      <c r="AA1878" s="14">
        <f t="shared" si="252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hidden="1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9"/>
        <v>32251.5</v>
      </c>
      <c r="W1879" s="14">
        <f t="shared" si="250"/>
        <v>0</v>
      </c>
      <c r="X1879" s="14"/>
      <c r="Y1879" s="14">
        <f t="shared" si="253"/>
        <v>0</v>
      </c>
      <c r="Z1879" s="16">
        <f t="shared" si="251"/>
        <v>0</v>
      </c>
      <c r="AA1879" s="14">
        <f t="shared" si="252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hidden="1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9"/>
        <v>383926.64</v>
      </c>
      <c r="W1880" s="14">
        <f t="shared" si="250"/>
        <v>669379.56435643567</v>
      </c>
      <c r="X1880" s="14"/>
      <c r="Y1880" s="14">
        <f t="shared" si="253"/>
        <v>669379.56435643567</v>
      </c>
      <c r="Z1880" s="16">
        <f t="shared" si="251"/>
        <v>669379.56435643567</v>
      </c>
      <c r="AA1880" s="14">
        <f t="shared" si="252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hidden="1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9"/>
        <v>284.55</v>
      </c>
      <c r="W1881" s="14">
        <f t="shared" si="250"/>
        <v>0</v>
      </c>
      <c r="X1881" s="14"/>
      <c r="Y1881" s="14">
        <f t="shared" si="253"/>
        <v>0</v>
      </c>
      <c r="Z1881" s="16">
        <f t="shared" si="251"/>
        <v>0</v>
      </c>
      <c r="AA1881" s="14">
        <f t="shared" si="252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hidden="1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9"/>
        <v>0</v>
      </c>
      <c r="W1882" s="14">
        <f t="shared" si="250"/>
        <v>29127.578431372549</v>
      </c>
      <c r="X1882" s="14"/>
      <c r="Y1882" s="14">
        <f t="shared" si="253"/>
        <v>0</v>
      </c>
      <c r="Z1882" s="16">
        <f t="shared" si="251"/>
        <v>29127.578431372549</v>
      </c>
      <c r="AA1882" s="14">
        <f t="shared" si="252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hidden="1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9"/>
        <v>31518.829999999987</v>
      </c>
      <c r="W1883" s="14">
        <f t="shared" si="250"/>
        <v>147578.04807692309</v>
      </c>
      <c r="X1883" s="14"/>
      <c r="Y1883" s="14">
        <f t="shared" si="253"/>
        <v>147578.04807692309</v>
      </c>
      <c r="Z1883" s="16">
        <f t="shared" si="251"/>
        <v>147578.04807692309</v>
      </c>
      <c r="AA1883" s="14">
        <f t="shared" si="252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hidden="1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9"/>
        <v>0</v>
      </c>
      <c r="W1884" s="14">
        <f t="shared" si="250"/>
        <v>39742.843137254895</v>
      </c>
      <c r="X1884" s="14"/>
      <c r="Y1884" s="14">
        <f t="shared" si="253"/>
        <v>0</v>
      </c>
      <c r="Z1884" s="16">
        <f t="shared" si="251"/>
        <v>39742.843137254895</v>
      </c>
      <c r="AA1884" s="14">
        <f t="shared" si="252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hidden="1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9"/>
        <v>21964.800000000003</v>
      </c>
      <c r="W1885" s="14">
        <f t="shared" si="250"/>
        <v>99072.307692307688</v>
      </c>
      <c r="X1885" s="14"/>
      <c r="Y1885" s="14">
        <f t="shared" si="253"/>
        <v>99072.307692307688</v>
      </c>
      <c r="Z1885" s="16">
        <f t="shared" si="251"/>
        <v>99072.307692307688</v>
      </c>
      <c r="AA1885" s="14">
        <f t="shared" si="252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hidden="1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9"/>
        <v>0</v>
      </c>
      <c r="W1886" s="14">
        <f t="shared" si="250"/>
        <v>24878.470588235294</v>
      </c>
      <c r="X1886" s="14"/>
      <c r="Y1886" s="14">
        <f t="shared" si="253"/>
        <v>0</v>
      </c>
      <c r="Z1886" s="16">
        <f t="shared" si="251"/>
        <v>24878.470588235294</v>
      </c>
      <c r="AA1886" s="14">
        <f t="shared" si="252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hidden="1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9"/>
        <v>14831.240000000005</v>
      </c>
      <c r="W1887" s="14">
        <f t="shared" si="250"/>
        <v>85739.192307692298</v>
      </c>
      <c r="X1887" s="14"/>
      <c r="Y1887" s="14">
        <f t="shared" si="253"/>
        <v>85739.192307692298</v>
      </c>
      <c r="Z1887" s="16">
        <f t="shared" si="251"/>
        <v>85739.192307692298</v>
      </c>
      <c r="AA1887" s="14">
        <f t="shared" si="252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hidden="1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9"/>
        <v>0.60000000000013598</v>
      </c>
      <c r="W1888" s="14">
        <f t="shared" si="250"/>
        <v>0</v>
      </c>
      <c r="X1888" s="14"/>
      <c r="Y1888" s="14">
        <f t="shared" si="253"/>
        <v>0</v>
      </c>
      <c r="Z1888" s="16">
        <f t="shared" si="251"/>
        <v>0</v>
      </c>
      <c r="AA1888" s="14">
        <f t="shared" si="252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hidden="1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9"/>
        <v>0.60000000000036402</v>
      </c>
      <c r="W1889" s="14">
        <f t="shared" si="250"/>
        <v>0</v>
      </c>
      <c r="X1889" s="14"/>
      <c r="Y1889" s="14">
        <f t="shared" si="253"/>
        <v>0</v>
      </c>
      <c r="Z1889" s="16">
        <f t="shared" si="251"/>
        <v>0</v>
      </c>
      <c r="AA1889" s="14">
        <f t="shared" si="252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hidden="1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9"/>
        <v>0</v>
      </c>
      <c r="W1890" s="14">
        <f t="shared" si="250"/>
        <v>5672.2549019607841</v>
      </c>
      <c r="X1890" s="14"/>
      <c r="Y1890" s="14">
        <f t="shared" si="253"/>
        <v>0</v>
      </c>
      <c r="Z1890" s="16">
        <f t="shared" si="251"/>
        <v>5672.2549019607841</v>
      </c>
      <c r="AA1890" s="14">
        <f t="shared" si="252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hidden="1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9"/>
        <v>13952.099999999999</v>
      </c>
      <c r="W1891" s="14">
        <f t="shared" si="250"/>
        <v>46199.903846153844</v>
      </c>
      <c r="X1891" s="14"/>
      <c r="Y1891" s="14">
        <f t="shared" si="253"/>
        <v>46199.903846153844</v>
      </c>
      <c r="Z1891" s="16">
        <f t="shared" si="251"/>
        <v>46199.903846153844</v>
      </c>
      <c r="AA1891" s="14">
        <f t="shared" si="252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hidden="1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54">S1892+T1892-U1892</f>
        <v>0</v>
      </c>
      <c r="W1892" s="14">
        <f t="shared" ref="W1892:W1901" si="255">IF(O1892="返货",U1892/(1+P1892),IF(O1892="返现",U1892,IF(O1892="折扣",U1892*P1892,IF(O1892="无",U1892))))</f>
        <v>105627.06862745098</v>
      </c>
      <c r="X1892" s="14"/>
      <c r="Y1892" s="14">
        <f t="shared" si="253"/>
        <v>0</v>
      </c>
      <c r="Z1892" s="16">
        <f t="shared" si="251"/>
        <v>105627.06862745098</v>
      </c>
      <c r="AA1892" s="14">
        <f t="shared" si="252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hidden="1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54"/>
        <v>82029.179999999993</v>
      </c>
      <c r="W1893" s="14">
        <f t="shared" si="255"/>
        <v>337563.90384615387</v>
      </c>
      <c r="X1893" s="14"/>
      <c r="Y1893" s="14">
        <f t="shared" si="253"/>
        <v>337563.90384615387</v>
      </c>
      <c r="Z1893" s="16">
        <f t="shared" si="251"/>
        <v>337563.90384615387</v>
      </c>
      <c r="AA1893" s="14">
        <f t="shared" si="252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hidden="1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54"/>
        <v>0</v>
      </c>
      <c r="W1894" s="14">
        <f t="shared" si="255"/>
        <v>18397.911764705881</v>
      </c>
      <c r="X1894" s="14"/>
      <c r="Y1894" s="14">
        <f t="shared" si="253"/>
        <v>0</v>
      </c>
      <c r="Z1894" s="16">
        <f t="shared" si="251"/>
        <v>18397.911764705881</v>
      </c>
      <c r="AA1894" s="14">
        <f t="shared" si="252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hidden="1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54"/>
        <v>38138.17</v>
      </c>
      <c r="W1895" s="14">
        <f t="shared" si="255"/>
        <v>55636.375</v>
      </c>
      <c r="X1895" s="14"/>
      <c r="Y1895" s="14">
        <f t="shared" si="253"/>
        <v>55636.375</v>
      </c>
      <c r="Z1895" s="16">
        <f t="shared" si="251"/>
        <v>55636.375</v>
      </c>
      <c r="AA1895" s="14">
        <f t="shared" si="252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hidden="1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54"/>
        <v>360.6</v>
      </c>
      <c r="W1896" s="14">
        <f t="shared" si="255"/>
        <v>0</v>
      </c>
      <c r="X1896" s="14"/>
      <c r="Y1896" s="14">
        <f t="shared" si="253"/>
        <v>0</v>
      </c>
      <c r="Z1896" s="16">
        <f t="shared" si="251"/>
        <v>0</v>
      </c>
      <c r="AA1896" s="14">
        <f t="shared" si="252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hidden="1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54"/>
        <v>483.22</v>
      </c>
      <c r="W1897" s="14">
        <f t="shared" si="255"/>
        <v>0</v>
      </c>
      <c r="X1897" s="14"/>
      <c r="Y1897" s="14">
        <f t="shared" si="253"/>
        <v>0</v>
      </c>
      <c r="Z1897" s="16">
        <f t="shared" si="251"/>
        <v>0</v>
      </c>
      <c r="AA1897" s="14">
        <f t="shared" si="252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hidden="1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54"/>
        <v>146207.51</v>
      </c>
      <c r="W1898" s="14">
        <f t="shared" si="255"/>
        <v>710223.7</v>
      </c>
      <c r="X1898" s="14"/>
      <c r="Y1898" s="14">
        <f t="shared" si="253"/>
        <v>274709.32730259898</v>
      </c>
      <c r="Z1898" s="16">
        <f t="shared" si="251"/>
        <v>710223.7</v>
      </c>
      <c r="AA1898" s="14">
        <f t="shared" si="252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hidden="1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54"/>
        <v>10000</v>
      </c>
      <c r="W1899" s="14">
        <f t="shared" si="255"/>
        <v>0</v>
      </c>
      <c r="X1899" s="14"/>
      <c r="Y1899" s="14">
        <f t="shared" si="253"/>
        <v>0</v>
      </c>
      <c r="Z1899" s="16">
        <f t="shared" si="251"/>
        <v>0</v>
      </c>
      <c r="AA1899" s="14">
        <f t="shared" si="252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hidden="1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54"/>
        <v>0</v>
      </c>
      <c r="W1900" s="14">
        <f t="shared" si="255"/>
        <v>35797.669902912618</v>
      </c>
      <c r="X1900" s="14"/>
      <c r="Y1900" s="14">
        <f t="shared" si="253"/>
        <v>35797.669902912618</v>
      </c>
      <c r="Z1900" s="16">
        <f t="shared" ref="Z1900:Z1904" si="256">W1900+X1900</f>
        <v>35797.669902912618</v>
      </c>
      <c r="AA1900" s="14">
        <f t="shared" si="252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hidden="1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54"/>
        <v>286115.5</v>
      </c>
      <c r="W1901" s="14">
        <f t="shared" si="255"/>
        <v>263884.5</v>
      </c>
      <c r="X1901" s="14"/>
      <c r="Y1901" s="14">
        <f t="shared" si="253"/>
        <v>79458.657513446989</v>
      </c>
      <c r="Z1901" s="16">
        <f t="shared" si="256"/>
        <v>263884.5</v>
      </c>
      <c r="AA1901" s="14">
        <f t="shared" si="252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hidden="1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53"/>
        <v>19477.034387132604</v>
      </c>
      <c r="Z1902" s="16">
        <f t="shared" si="256"/>
        <v>52417.558823529405</v>
      </c>
      <c r="AA1902" s="14">
        <f t="shared" si="252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hidden="1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7">S1903+T1903-U1903</f>
        <v>37940.199999999997</v>
      </c>
      <c r="W1903" s="14">
        <f t="shared" ref="W1903:W1914" si="258">IF(O1903="返货",U1903/(1+P1903),IF(O1903="返现",U1903,IF(O1903="折扣",U1903*P1903,IF(O1903="无",U1903))))</f>
        <v>91300.784313725497</v>
      </c>
      <c r="X1903" s="14"/>
      <c r="Y1903" s="14">
        <f t="shared" si="253"/>
        <v>34194.748731814798</v>
      </c>
      <c r="Z1903" s="16">
        <f t="shared" si="256"/>
        <v>91300.784313725497</v>
      </c>
      <c r="AA1903" s="14">
        <f t="shared" si="252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hidden="1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7"/>
        <v>63230.3</v>
      </c>
      <c r="W1904" s="14">
        <f t="shared" si="258"/>
        <v>85068.333333333328</v>
      </c>
      <c r="X1904" s="14"/>
      <c r="Y1904" s="14">
        <f t="shared" si="253"/>
        <v>31860.518014523732</v>
      </c>
      <c r="Z1904" s="16">
        <f t="shared" si="256"/>
        <v>85068.333333333328</v>
      </c>
      <c r="AA1904" s="14">
        <f t="shared" si="252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hidden="1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7"/>
        <v>203391.65000000002</v>
      </c>
      <c r="W1905" s="14">
        <f t="shared" si="258"/>
        <v>325649.66981132078</v>
      </c>
      <c r="X1905" s="14"/>
      <c r="Y1905" s="14">
        <f t="shared" si="253"/>
        <v>134393.68728855377</v>
      </c>
      <c r="Z1905" s="14"/>
      <c r="AA1905" s="14">
        <f t="shared" si="252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hidden="1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7"/>
        <v>61.709999999999098</v>
      </c>
      <c r="W1906" s="14">
        <f t="shared" si="258"/>
        <v>0</v>
      </c>
      <c r="X1906" s="14"/>
      <c r="Y1906" s="14">
        <f t="shared" si="253"/>
        <v>0</v>
      </c>
      <c r="Z1906" s="16">
        <f t="shared" ref="Z1906:Z1921" si="259">W1906+X1906</f>
        <v>0</v>
      </c>
      <c r="AA1906" s="14">
        <f t="shared" si="252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hidden="1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7"/>
        <v>6.9999999992433004E-2</v>
      </c>
      <c r="W1907" s="14">
        <f t="shared" si="258"/>
        <v>0</v>
      </c>
      <c r="X1907" s="14"/>
      <c r="Y1907" s="14">
        <f t="shared" si="253"/>
        <v>0</v>
      </c>
      <c r="Z1907" s="16">
        <f t="shared" si="259"/>
        <v>0</v>
      </c>
      <c r="AA1907" s="14">
        <f t="shared" si="252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hidden="1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7"/>
        <v>2.5599999999976699</v>
      </c>
      <c r="W1908" s="14">
        <f t="shared" si="258"/>
        <v>0</v>
      </c>
      <c r="X1908" s="14"/>
      <c r="Y1908" s="14">
        <f t="shared" si="253"/>
        <v>0</v>
      </c>
      <c r="Z1908" s="16">
        <f t="shared" si="259"/>
        <v>0</v>
      </c>
      <c r="AA1908" s="14">
        <f t="shared" si="252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hidden="1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7"/>
        <v>14907.600000000002</v>
      </c>
      <c r="W1909" s="14">
        <f t="shared" si="258"/>
        <v>21718.431372549017</v>
      </c>
      <c r="X1909" s="14"/>
      <c r="Y1909" s="14">
        <f t="shared" si="253"/>
        <v>8134.1722222405169</v>
      </c>
      <c r="Z1909" s="16">
        <f t="shared" si="259"/>
        <v>21718.431372549017</v>
      </c>
      <c r="AA1909" s="14">
        <f t="shared" si="252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hidden="1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7"/>
        <v>0</v>
      </c>
      <c r="W1910" s="14">
        <f t="shared" si="258"/>
        <v>5609.6078431372553</v>
      </c>
      <c r="X1910" s="14"/>
      <c r="Y1910" s="14">
        <f t="shared" si="253"/>
        <v>5609.6078431372553</v>
      </c>
      <c r="Z1910" s="16">
        <f t="shared" si="259"/>
        <v>5609.6078431372553</v>
      </c>
      <c r="AA1910" s="14">
        <f t="shared" si="252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hidden="1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7"/>
        <v>22475.1</v>
      </c>
      <c r="W1911" s="14">
        <f t="shared" si="258"/>
        <v>7524.9</v>
      </c>
      <c r="X1911" s="14"/>
      <c r="Y1911" s="14">
        <f t="shared" si="253"/>
        <v>0</v>
      </c>
      <c r="Z1911" s="16">
        <f t="shared" si="259"/>
        <v>7524.9</v>
      </c>
      <c r="AA1911" s="14">
        <f t="shared" si="252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hidden="1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7"/>
        <v>5518.78</v>
      </c>
      <c r="W1912" s="14">
        <f t="shared" si="258"/>
        <v>0</v>
      </c>
      <c r="X1912" s="14"/>
      <c r="Y1912" s="14">
        <f t="shared" si="253"/>
        <v>0</v>
      </c>
      <c r="Z1912" s="16">
        <f t="shared" si="259"/>
        <v>0</v>
      </c>
      <c r="AA1912" s="14">
        <f t="shared" si="252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hidden="1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7"/>
        <v>461.29999999999905</v>
      </c>
      <c r="W1913" s="14">
        <f t="shared" si="258"/>
        <v>204.90196078431373</v>
      </c>
      <c r="X1913" s="14"/>
      <c r="Y1913" s="14">
        <f t="shared" si="253"/>
        <v>76.741630604179733</v>
      </c>
      <c r="Z1913" s="16">
        <f t="shared" si="259"/>
        <v>204.90196078431373</v>
      </c>
      <c r="AA1913" s="14">
        <f t="shared" si="252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hidden="1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7"/>
        <v>472</v>
      </c>
      <c r="W1914" s="14">
        <f t="shared" si="258"/>
        <v>0</v>
      </c>
      <c r="X1914" s="14"/>
      <c r="Y1914" s="14">
        <f t="shared" si="253"/>
        <v>0</v>
      </c>
      <c r="Z1914" s="16">
        <f t="shared" si="259"/>
        <v>0</v>
      </c>
      <c r="AA1914" s="14">
        <f t="shared" ref="AA1914:AA1977" si="260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hidden="1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53"/>
        <v>0</v>
      </c>
      <c r="Z1915" s="16">
        <f t="shared" si="259"/>
        <v>50678.490196078426</v>
      </c>
      <c r="AA1915" s="14">
        <f t="shared" si="260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hidden="1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61">S1916+T1916-U1916</f>
        <v>0.40000000000145502</v>
      </c>
      <c r="W1916" s="14">
        <f t="shared" ref="W1916:W1943" si="262">IF(O1916="返货",U1916/(1+P1916),IF(O1916="返现",U1916,IF(O1916="折扣",U1916*P1916,IF(O1916="无",U1916))))</f>
        <v>0</v>
      </c>
      <c r="X1916" s="14"/>
      <c r="Y1916" s="14">
        <f t="shared" si="253"/>
        <v>0</v>
      </c>
      <c r="Z1916" s="16">
        <f t="shared" si="259"/>
        <v>0</v>
      </c>
      <c r="AA1916" s="14">
        <f t="shared" si="260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hidden="1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61"/>
        <v>9307.18</v>
      </c>
      <c r="W1917" s="14">
        <f t="shared" si="262"/>
        <v>30875.313725490196</v>
      </c>
      <c r="X1917" s="14"/>
      <c r="Y1917" s="14">
        <f t="shared" si="253"/>
        <v>8695.9115128089943</v>
      </c>
      <c r="Z1917" s="16">
        <f t="shared" si="259"/>
        <v>30875.313725490196</v>
      </c>
      <c r="AA1917" s="14">
        <f t="shared" si="260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hidden="1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61"/>
        <v>0</v>
      </c>
      <c r="W1918" s="14">
        <f t="shared" si="262"/>
        <v>4540.4660194174658</v>
      </c>
      <c r="X1918" s="14"/>
      <c r="Y1918" s="14">
        <f t="shared" si="253"/>
        <v>4540.4660194174658</v>
      </c>
      <c r="Z1918" s="16">
        <f t="shared" si="259"/>
        <v>4540.4660194174658</v>
      </c>
      <c r="AA1918" s="14">
        <f t="shared" si="260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hidden="1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61"/>
        <v>-349202.55949999997</v>
      </c>
      <c r="W1919" s="14">
        <f t="shared" si="262"/>
        <v>109771.53872549017</v>
      </c>
      <c r="X1919" s="14"/>
      <c r="Y1919" s="14">
        <f t="shared" si="253"/>
        <v>67324.782250596181</v>
      </c>
      <c r="Z1919" s="16">
        <f t="shared" si="259"/>
        <v>109771.53872549017</v>
      </c>
      <c r="AA1919" s="14">
        <f t="shared" si="260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hidden="1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61"/>
        <v>-760553.61</v>
      </c>
      <c r="W1920" s="14">
        <f t="shared" si="262"/>
        <v>72126.862745098028</v>
      </c>
      <c r="X1920" s="14"/>
      <c r="Y1920" s="14">
        <f t="shared" si="253"/>
        <v>27013.568031440729</v>
      </c>
      <c r="Z1920" s="16">
        <f t="shared" si="259"/>
        <v>72126.862745098028</v>
      </c>
      <c r="AA1920" s="14">
        <f t="shared" si="260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hidden="1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61"/>
        <v>952013.73</v>
      </c>
      <c r="W1921" s="14">
        <f t="shared" si="262"/>
        <v>0</v>
      </c>
      <c r="X1921" s="14"/>
      <c r="Y1921" s="14">
        <f t="shared" si="253"/>
        <v>0</v>
      </c>
      <c r="Z1921" s="16">
        <f t="shared" si="259"/>
        <v>0</v>
      </c>
      <c r="AA1921" s="14">
        <f t="shared" si="260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hidden="1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61"/>
        <v>29740.7</v>
      </c>
      <c r="W1922" s="14">
        <f t="shared" si="262"/>
        <v>0</v>
      </c>
      <c r="X1922" s="14"/>
      <c r="Y1922" s="14">
        <f t="shared" si="253"/>
        <v>0</v>
      </c>
      <c r="Z1922" s="14"/>
      <c r="AA1922" s="14">
        <f t="shared" si="260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hidden="1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61"/>
        <v>9050.5200000000041</v>
      </c>
      <c r="W1923" s="14">
        <f t="shared" si="262"/>
        <v>101126.94117647059</v>
      </c>
      <c r="X1923" s="14"/>
      <c r="Y1923" s="14">
        <f t="shared" ref="Y1923:Y1986" si="263">IF(W1923-AB1923&lt;=0,0,IF(O1923="返现",MAX(W1923-AA1923-AB1923,0),MAX(W1923-AB1923,0)))</f>
        <v>24924.783378937689</v>
      </c>
      <c r="Z1923" s="16">
        <f t="shared" ref="Z1923:Z1931" si="264">W1923+X1923</f>
        <v>101126.94117647059</v>
      </c>
      <c r="AA1923" s="14">
        <f t="shared" si="260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hidden="1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61"/>
        <v>0</v>
      </c>
      <c r="W1924" s="14">
        <f t="shared" si="262"/>
        <v>20704.607843137255</v>
      </c>
      <c r="X1924" s="14"/>
      <c r="Y1924" s="14">
        <f t="shared" si="263"/>
        <v>20704.607843137255</v>
      </c>
      <c r="Z1924" s="16">
        <f t="shared" si="264"/>
        <v>20704.607843137255</v>
      </c>
      <c r="AA1924" s="14">
        <f t="shared" si="260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hidden="1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61"/>
        <v>0</v>
      </c>
      <c r="W1925" s="14">
        <f t="shared" si="262"/>
        <v>0</v>
      </c>
      <c r="X1925" s="14"/>
      <c r="Y1925" s="14">
        <f t="shared" si="263"/>
        <v>0</v>
      </c>
      <c r="Z1925" s="16">
        <f t="shared" si="264"/>
        <v>0</v>
      </c>
      <c r="AA1925" s="14">
        <f t="shared" si="260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hidden="1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61"/>
        <v>-173400</v>
      </c>
      <c r="W1926" s="14">
        <f t="shared" si="262"/>
        <v>0</v>
      </c>
      <c r="X1926" s="14"/>
      <c r="Y1926" s="14">
        <f t="shared" si="263"/>
        <v>0</v>
      </c>
      <c r="Z1926" s="16">
        <f t="shared" si="264"/>
        <v>0</v>
      </c>
      <c r="AA1926" s="14">
        <f t="shared" si="260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hidden="1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61"/>
        <v>60000</v>
      </c>
      <c r="W1927" s="14">
        <f t="shared" si="262"/>
        <v>0</v>
      </c>
      <c r="X1927" s="14"/>
      <c r="Y1927" s="14">
        <f t="shared" si="263"/>
        <v>0</v>
      </c>
      <c r="Z1927" s="16">
        <f t="shared" si="264"/>
        <v>0</v>
      </c>
      <c r="AA1927" s="14">
        <f t="shared" si="260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hidden="1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61"/>
        <v>0</v>
      </c>
      <c r="W1928" s="14">
        <f t="shared" si="262"/>
        <v>0</v>
      </c>
      <c r="X1928" s="14"/>
      <c r="Y1928" s="14">
        <f t="shared" si="263"/>
        <v>0</v>
      </c>
      <c r="Z1928" s="16">
        <f t="shared" si="264"/>
        <v>0</v>
      </c>
      <c r="AA1928" s="14">
        <f t="shared" si="260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hidden="1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61"/>
        <v>6.4</v>
      </c>
      <c r="W1929" s="14">
        <f t="shared" si="262"/>
        <v>0</v>
      </c>
      <c r="X1929" s="14"/>
      <c r="Y1929" s="14">
        <f t="shared" si="263"/>
        <v>0</v>
      </c>
      <c r="Z1929" s="16">
        <f t="shared" si="264"/>
        <v>0</v>
      </c>
      <c r="AA1929" s="14">
        <f t="shared" si="260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hidden="1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61"/>
        <v>-9.9999999947613105E-3</v>
      </c>
      <c r="W1930" s="14">
        <f t="shared" si="262"/>
        <v>0</v>
      </c>
      <c r="X1930" s="14"/>
      <c r="Y1930" s="14">
        <f t="shared" si="263"/>
        <v>0</v>
      </c>
      <c r="Z1930" s="16">
        <f t="shared" si="264"/>
        <v>0</v>
      </c>
      <c r="AA1930" s="14">
        <f t="shared" si="260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hidden="1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61"/>
        <v>82733.949999999953</v>
      </c>
      <c r="W1931" s="14">
        <f t="shared" si="262"/>
        <v>349368.4</v>
      </c>
      <c r="X1931" s="14"/>
      <c r="Y1931" s="14">
        <f t="shared" si="263"/>
        <v>135133.13924160201</v>
      </c>
      <c r="Z1931" s="16">
        <f t="shared" si="264"/>
        <v>349368.4</v>
      </c>
      <c r="AA1931" s="14">
        <f t="shared" si="260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hidden="1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61"/>
        <v>-5.7999999999883602</v>
      </c>
      <c r="W1932" s="14">
        <f t="shared" si="262"/>
        <v>0</v>
      </c>
      <c r="X1932" s="14"/>
      <c r="Y1932" s="14">
        <f t="shared" si="263"/>
        <v>0</v>
      </c>
      <c r="Z1932" s="14"/>
      <c r="AA1932" s="14">
        <f t="shared" si="260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hidden="1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61"/>
        <v>6423.9</v>
      </c>
      <c r="W1933" s="14">
        <f t="shared" si="262"/>
        <v>3576.1</v>
      </c>
      <c r="X1933" s="14"/>
      <c r="Y1933" s="14">
        <f t="shared" si="263"/>
        <v>1383.2092978125397</v>
      </c>
      <c r="Z1933" s="16">
        <f t="shared" ref="Z1933:Z1944" si="265">W1933+X1933</f>
        <v>3576.1</v>
      </c>
      <c r="AA1933" s="14">
        <f t="shared" si="260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hidden="1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61"/>
        <v>24</v>
      </c>
      <c r="W1934" s="14">
        <f t="shared" si="262"/>
        <v>50227.5</v>
      </c>
      <c r="X1934" s="14"/>
      <c r="Y1934" s="14">
        <f t="shared" si="263"/>
        <v>19427.629262570801</v>
      </c>
      <c r="Z1934" s="16">
        <f t="shared" si="265"/>
        <v>50227.5</v>
      </c>
      <c r="AA1934" s="14">
        <f t="shared" si="260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hidden="1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61"/>
        <v>7539.74</v>
      </c>
      <c r="W1935" s="14">
        <f t="shared" si="262"/>
        <v>5763</v>
      </c>
      <c r="X1935" s="14"/>
      <c r="Y1935" s="14">
        <f t="shared" si="263"/>
        <v>2229.0862065640499</v>
      </c>
      <c r="Z1935" s="16">
        <f t="shared" si="265"/>
        <v>5763</v>
      </c>
      <c r="AA1935" s="14">
        <f t="shared" si="260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hidden="1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61"/>
        <v>24107.900000000009</v>
      </c>
      <c r="W1936" s="14">
        <f t="shared" si="262"/>
        <v>1173</v>
      </c>
      <c r="X1936" s="14"/>
      <c r="Y1936" s="14">
        <f t="shared" si="263"/>
        <v>453.70781195551399</v>
      </c>
      <c r="Z1936" s="16">
        <f t="shared" si="265"/>
        <v>1173</v>
      </c>
      <c r="AA1936" s="14">
        <f t="shared" si="260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hidden="1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61"/>
        <v>486.70000000000101</v>
      </c>
      <c r="W1937" s="14">
        <f t="shared" si="262"/>
        <v>0</v>
      </c>
      <c r="X1937" s="14"/>
      <c r="Y1937" s="14">
        <f t="shared" si="263"/>
        <v>0</v>
      </c>
      <c r="Z1937" s="16">
        <f t="shared" si="265"/>
        <v>0</v>
      </c>
      <c r="AA1937" s="14">
        <f t="shared" si="260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hidden="1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61"/>
        <v>176565</v>
      </c>
      <c r="W1938" s="14">
        <f t="shared" si="262"/>
        <v>165183.1683168317</v>
      </c>
      <c r="X1938" s="14"/>
      <c r="Y1938" s="14">
        <f t="shared" si="263"/>
        <v>55744.732188193695</v>
      </c>
      <c r="Z1938" s="16">
        <f t="shared" si="265"/>
        <v>165183.1683168317</v>
      </c>
      <c r="AA1938" s="14">
        <f t="shared" si="260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hidden="1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61"/>
        <v>0</v>
      </c>
      <c r="W1939" s="14">
        <f t="shared" si="262"/>
        <v>11633.9</v>
      </c>
      <c r="X1939" s="14"/>
      <c r="Y1939" s="14">
        <f t="shared" si="263"/>
        <v>11633.9</v>
      </c>
      <c r="Z1939" s="16">
        <f t="shared" si="265"/>
        <v>11633.9</v>
      </c>
      <c r="AA1939" s="14">
        <f t="shared" si="260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hidden="1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61"/>
        <v>628.40999999999894</v>
      </c>
      <c r="W1940" s="14">
        <f t="shared" si="262"/>
        <v>0</v>
      </c>
      <c r="X1940" s="14"/>
      <c r="Y1940" s="14">
        <f t="shared" si="263"/>
        <v>0</v>
      </c>
      <c r="Z1940" s="16">
        <f t="shared" si="265"/>
        <v>0</v>
      </c>
      <c r="AA1940" s="14">
        <f t="shared" si="260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hidden="1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61"/>
        <v>9311.2000000000007</v>
      </c>
      <c r="W1941" s="14">
        <f t="shared" si="262"/>
        <v>5922.8</v>
      </c>
      <c r="X1941" s="14"/>
      <c r="Y1941" s="14">
        <f t="shared" si="263"/>
        <v>2290.8956765985604</v>
      </c>
      <c r="Z1941" s="16">
        <f t="shared" si="265"/>
        <v>5922.8</v>
      </c>
      <c r="AA1941" s="14">
        <f t="shared" si="260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hidden="1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61"/>
        <v>15135.82</v>
      </c>
      <c r="W1942" s="14">
        <f t="shared" si="262"/>
        <v>33990.5</v>
      </c>
      <c r="X1942" s="14"/>
      <c r="Y1942" s="14">
        <f t="shared" si="263"/>
        <v>13147.276540727999</v>
      </c>
      <c r="Z1942" s="16">
        <f t="shared" si="265"/>
        <v>33990.5</v>
      </c>
      <c r="AA1942" s="14">
        <f t="shared" si="260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hidden="1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61"/>
        <v>0</v>
      </c>
      <c r="W1943" s="14">
        <f t="shared" si="262"/>
        <v>782.71844660193881</v>
      </c>
      <c r="X1943" s="14"/>
      <c r="Y1943" s="14">
        <f t="shared" si="263"/>
        <v>782.71844660193881</v>
      </c>
      <c r="Z1943" s="16">
        <f t="shared" si="265"/>
        <v>782.71844660193881</v>
      </c>
      <c r="AA1943" s="14">
        <f t="shared" si="260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hidden="1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63"/>
        <v>1337.2889867978411</v>
      </c>
      <c r="Z1944" s="16">
        <f t="shared" si="265"/>
        <v>10005.700000000001</v>
      </c>
      <c r="AA1944" s="14">
        <f t="shared" si="260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hidden="1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6">S1945+T1945-U1945</f>
        <v>0</v>
      </c>
      <c r="W1945" s="14">
        <f t="shared" ref="W1945:W2008" si="267">IF(O1945="返货",U1945/(1+P1945),IF(O1945="返现",U1945,IF(O1945="折扣",U1945*P1945,IF(O1945="无",U1945))))</f>
        <v>679.86407766990089</v>
      </c>
      <c r="X1945" s="14"/>
      <c r="Y1945" s="14">
        <f t="shared" si="263"/>
        <v>679.86407766990089</v>
      </c>
      <c r="Z1945" s="14"/>
      <c r="AA1945" s="14">
        <f t="shared" si="260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hidden="1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6"/>
        <v>2014.46</v>
      </c>
      <c r="W1946" s="14">
        <f t="shared" si="267"/>
        <v>5985.54</v>
      </c>
      <c r="X1946" s="14"/>
      <c r="Y1946" s="14">
        <f t="shared" si="263"/>
        <v>1885.7584903428597</v>
      </c>
      <c r="Z1946" s="14"/>
      <c r="AA1946" s="14">
        <f t="shared" si="260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hidden="1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6"/>
        <v>31108.799999999988</v>
      </c>
      <c r="W1947" s="14">
        <f t="shared" si="267"/>
        <v>119137.35294117648</v>
      </c>
      <c r="X1947" s="14"/>
      <c r="Y1947" s="14">
        <f t="shared" si="263"/>
        <v>44620.337919535581</v>
      </c>
      <c r="Z1947" s="16">
        <f t="shared" ref="Z1947:Z1951" si="268">W1947+X1947</f>
        <v>119137.35294117648</v>
      </c>
      <c r="AA1947" s="14">
        <f t="shared" si="260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hidden="1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6"/>
        <v>14585.800000000003</v>
      </c>
      <c r="W1948" s="14">
        <f t="shared" si="267"/>
        <v>25335.392156862745</v>
      </c>
      <c r="X1948" s="14"/>
      <c r="Y1948" s="14">
        <f t="shared" si="263"/>
        <v>9488.8272355802455</v>
      </c>
      <c r="Z1948" s="16">
        <f t="shared" si="268"/>
        <v>25335.392156862745</v>
      </c>
      <c r="AA1948" s="14">
        <f t="shared" si="260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hidden="1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6"/>
        <v>30192.700000000012</v>
      </c>
      <c r="W1949" s="14">
        <f t="shared" si="267"/>
        <v>128227.35294117646</v>
      </c>
      <c r="X1949" s="14"/>
      <c r="Y1949" s="14">
        <f t="shared" si="263"/>
        <v>48024.802276644768</v>
      </c>
      <c r="Z1949" s="16">
        <f t="shared" si="268"/>
        <v>128227.35294117646</v>
      </c>
      <c r="AA1949" s="14">
        <f t="shared" si="260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hidden="1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6"/>
        <v>9481.92</v>
      </c>
      <c r="W1950" s="14">
        <f t="shared" si="267"/>
        <v>0</v>
      </c>
      <c r="X1950" s="14"/>
      <c r="Y1950" s="14">
        <f t="shared" si="263"/>
        <v>0</v>
      </c>
      <c r="Z1950" s="16">
        <f t="shared" si="268"/>
        <v>0</v>
      </c>
      <c r="AA1950" s="14">
        <f t="shared" si="260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hidden="1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6"/>
        <v>10200</v>
      </c>
      <c r="W1951" s="14">
        <f t="shared" si="267"/>
        <v>0</v>
      </c>
      <c r="X1951" s="14"/>
      <c r="Y1951" s="14">
        <f t="shared" si="263"/>
        <v>0</v>
      </c>
      <c r="Z1951" s="16">
        <f t="shared" si="268"/>
        <v>0</v>
      </c>
      <c r="AA1951" s="14">
        <f t="shared" si="260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hidden="1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6"/>
        <v>-13.5</v>
      </c>
      <c r="W1952" s="14">
        <f t="shared" si="267"/>
        <v>0</v>
      </c>
      <c r="X1952" s="14"/>
      <c r="Y1952" s="14">
        <f t="shared" si="263"/>
        <v>0</v>
      </c>
      <c r="Z1952" s="14"/>
      <c r="AA1952" s="14">
        <f t="shared" si="260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hidden="1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6"/>
        <v>0</v>
      </c>
      <c r="W1953" s="14">
        <f t="shared" si="267"/>
        <v>3524.4368932038833</v>
      </c>
      <c r="X1953" s="14"/>
      <c r="Y1953" s="14">
        <f t="shared" si="263"/>
        <v>3524.4368932038833</v>
      </c>
      <c r="Z1953" s="16">
        <f t="shared" ref="Z1953:Z1954" si="269">W1953+X1953</f>
        <v>3524.4368932038833</v>
      </c>
      <c r="AA1953" s="14">
        <f t="shared" si="260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hidden="1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6"/>
        <v>485.2</v>
      </c>
      <c r="W1954" s="14">
        <f t="shared" si="267"/>
        <v>0</v>
      </c>
      <c r="X1954" s="14"/>
      <c r="Y1954" s="14">
        <f t="shared" si="263"/>
        <v>0</v>
      </c>
      <c r="Z1954" s="16">
        <f t="shared" si="269"/>
        <v>0</v>
      </c>
      <c r="AA1954" s="14">
        <f t="shared" si="260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hidden="1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6"/>
        <v>2674.0600000000013</v>
      </c>
      <c r="W1955" s="14">
        <f t="shared" si="267"/>
        <v>17378.372549019605</v>
      </c>
      <c r="X1955" s="14"/>
      <c r="Y1955" s="14">
        <f t="shared" si="263"/>
        <v>1778.1330087579045</v>
      </c>
      <c r="Z1955" s="14"/>
      <c r="AA1955" s="14">
        <f t="shared" si="260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hidden="1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6"/>
        <v>0</v>
      </c>
      <c r="W1956" s="14">
        <f t="shared" si="267"/>
        <v>7489.7669902912621</v>
      </c>
      <c r="X1956" s="14"/>
      <c r="Y1956" s="14">
        <f t="shared" si="263"/>
        <v>7489.7669902912621</v>
      </c>
      <c r="Z1956" s="14"/>
      <c r="AA1956" s="14">
        <f t="shared" si="260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hidden="1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6"/>
        <v>49990.1</v>
      </c>
      <c r="W1957" s="14">
        <f t="shared" si="267"/>
        <v>0</v>
      </c>
      <c r="X1957" s="14"/>
      <c r="Y1957" s="14">
        <f t="shared" si="263"/>
        <v>0</v>
      </c>
      <c r="Z1957" s="16">
        <f t="shared" ref="Z1957:Z1960" si="270">W1957+X1957</f>
        <v>0</v>
      </c>
      <c r="AA1957" s="14">
        <f t="shared" si="260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hidden="1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6"/>
        <v>495.8</v>
      </c>
      <c r="W1958" s="14">
        <f t="shared" si="267"/>
        <v>0</v>
      </c>
      <c r="X1958" s="14"/>
      <c r="Y1958" s="14">
        <f t="shared" si="263"/>
        <v>0</v>
      </c>
      <c r="Z1958" s="16">
        <f t="shared" si="270"/>
        <v>0</v>
      </c>
      <c r="AA1958" s="14">
        <f t="shared" si="260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hidden="1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6"/>
        <v>3704.22</v>
      </c>
      <c r="W1959" s="14">
        <f t="shared" si="267"/>
        <v>0</v>
      </c>
      <c r="X1959" s="14"/>
      <c r="Y1959" s="14">
        <f t="shared" si="263"/>
        <v>0</v>
      </c>
      <c r="Z1959" s="16">
        <f t="shared" si="270"/>
        <v>0</v>
      </c>
      <c r="AA1959" s="14">
        <f t="shared" si="260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hidden="1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6"/>
        <v>0</v>
      </c>
      <c r="W1960" s="14">
        <f t="shared" si="267"/>
        <v>5622.5</v>
      </c>
      <c r="X1960" s="14"/>
      <c r="Y1960" s="14">
        <f t="shared" si="263"/>
        <v>2174.7418352258101</v>
      </c>
      <c r="Z1960" s="16">
        <f t="shared" si="270"/>
        <v>5622.5</v>
      </c>
      <c r="AA1960" s="14">
        <f t="shared" si="260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hidden="1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6"/>
        <v>-9.5999999999767205</v>
      </c>
      <c r="W1961" s="14">
        <f t="shared" si="267"/>
        <v>0</v>
      </c>
      <c r="X1961" s="14"/>
      <c r="Y1961" s="14">
        <f t="shared" si="263"/>
        <v>0</v>
      </c>
      <c r="Z1961" s="14"/>
      <c r="AA1961" s="14">
        <f t="shared" si="260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hidden="1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6"/>
        <v>2.93</v>
      </c>
      <c r="W1962" s="14">
        <f t="shared" si="267"/>
        <v>0</v>
      </c>
      <c r="X1962" s="14"/>
      <c r="Y1962" s="14">
        <f t="shared" si="263"/>
        <v>0</v>
      </c>
      <c r="Z1962" s="16">
        <f t="shared" ref="Z1962:Z2025" si="271">W1962+X1962</f>
        <v>0</v>
      </c>
      <c r="AA1962" s="14">
        <f t="shared" si="260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hidden="1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6"/>
        <v>18551.399999999998</v>
      </c>
      <c r="W1963" s="14">
        <f t="shared" si="267"/>
        <v>380.29411764705878</v>
      </c>
      <c r="X1963" s="14"/>
      <c r="Y1963" s="14">
        <f t="shared" si="263"/>
        <v>380.29411764705878</v>
      </c>
      <c r="Z1963" s="16">
        <f t="shared" si="271"/>
        <v>380.29411764705878</v>
      </c>
      <c r="AA1963" s="14">
        <f t="shared" si="260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hidden="1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6"/>
        <v>7195</v>
      </c>
      <c r="W1964" s="14">
        <f t="shared" si="267"/>
        <v>0</v>
      </c>
      <c r="X1964" s="14"/>
      <c r="Y1964" s="14">
        <f t="shared" si="263"/>
        <v>0</v>
      </c>
      <c r="Z1964" s="16">
        <f t="shared" si="271"/>
        <v>0</v>
      </c>
      <c r="AA1964" s="14">
        <f t="shared" si="260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hidden="1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6"/>
        <v>122314.09999999999</v>
      </c>
      <c r="W1965" s="14">
        <f t="shared" si="267"/>
        <v>82877.156862745091</v>
      </c>
      <c r="X1965" s="14"/>
      <c r="Y1965" s="14">
        <f t="shared" si="263"/>
        <v>82877.156862745091</v>
      </c>
      <c r="Z1965" s="16">
        <f t="shared" si="271"/>
        <v>82877.156862745091</v>
      </c>
      <c r="AA1965" s="14">
        <f t="shared" si="260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hidden="1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6"/>
        <v>14082.8</v>
      </c>
      <c r="W1966" s="14">
        <f t="shared" si="267"/>
        <v>26193.333333333332</v>
      </c>
      <c r="X1966" s="14"/>
      <c r="Y1966" s="14">
        <f t="shared" si="263"/>
        <v>9810.1506850621317</v>
      </c>
      <c r="Z1966" s="16">
        <f t="shared" si="271"/>
        <v>26193.333333333332</v>
      </c>
      <c r="AA1966" s="14">
        <f t="shared" si="260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hidden="1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6"/>
        <v>24785.100000000006</v>
      </c>
      <c r="W1967" s="14">
        <f t="shared" si="267"/>
        <v>95700.882352941175</v>
      </c>
      <c r="X1967" s="14"/>
      <c r="Y1967" s="14">
        <f t="shared" si="263"/>
        <v>22012.371743292475</v>
      </c>
      <c r="Z1967" s="16">
        <f t="shared" si="271"/>
        <v>95700.882352941175</v>
      </c>
      <c r="AA1967" s="14">
        <f t="shared" si="260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hidden="1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6"/>
        <v>0</v>
      </c>
      <c r="W1968" s="14">
        <f t="shared" si="267"/>
        <v>21897.184466019415</v>
      </c>
      <c r="X1968" s="14"/>
      <c r="Y1968" s="14">
        <f t="shared" si="263"/>
        <v>21897.184466019415</v>
      </c>
      <c r="Z1968" s="16">
        <f t="shared" si="271"/>
        <v>21897.184466019415</v>
      </c>
      <c r="AA1968" s="14">
        <f t="shared" si="260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hidden="1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6"/>
        <v>1166.5999999999999</v>
      </c>
      <c r="W1969" s="14">
        <f t="shared" si="267"/>
        <v>0</v>
      </c>
      <c r="X1969" s="14"/>
      <c r="Y1969" s="14">
        <f t="shared" si="263"/>
        <v>0</v>
      </c>
      <c r="Z1969" s="16">
        <f t="shared" si="271"/>
        <v>0</v>
      </c>
      <c r="AA1969" s="14">
        <f t="shared" si="260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hidden="1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6"/>
        <v>4759</v>
      </c>
      <c r="W1970" s="14">
        <f t="shared" si="267"/>
        <v>0</v>
      </c>
      <c r="X1970" s="14"/>
      <c r="Y1970" s="14">
        <f t="shared" si="263"/>
        <v>0</v>
      </c>
      <c r="Z1970" s="16">
        <f t="shared" si="271"/>
        <v>0</v>
      </c>
      <c r="AA1970" s="14">
        <f t="shared" si="260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hidden="1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6"/>
        <v>0</v>
      </c>
      <c r="W1971" s="14">
        <f t="shared" si="267"/>
        <v>6005.3921568627447</v>
      </c>
      <c r="X1971" s="14"/>
      <c r="Y1971" s="14">
        <f t="shared" si="263"/>
        <v>6005.3921568627447</v>
      </c>
      <c r="Z1971" s="16">
        <f t="shared" si="271"/>
        <v>6005.3921568627447</v>
      </c>
      <c r="AA1971" s="14">
        <f t="shared" si="260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hidden="1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6"/>
        <v>6645.5599999999995</v>
      </c>
      <c r="W1972" s="14">
        <f t="shared" si="267"/>
        <v>9582.6</v>
      </c>
      <c r="X1972" s="14"/>
      <c r="Y1972" s="14">
        <f t="shared" si="263"/>
        <v>0</v>
      </c>
      <c r="Z1972" s="16">
        <f t="shared" si="271"/>
        <v>9582.6</v>
      </c>
      <c r="AA1972" s="14">
        <f t="shared" si="260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hidden="1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6"/>
        <v>68509</v>
      </c>
      <c r="W1973" s="14">
        <f t="shared" si="267"/>
        <v>151491</v>
      </c>
      <c r="X1973" s="14"/>
      <c r="Y1973" s="14">
        <f t="shared" si="263"/>
        <v>56744.949972237402</v>
      </c>
      <c r="Z1973" s="16">
        <f t="shared" si="271"/>
        <v>151491</v>
      </c>
      <c r="AA1973" s="14">
        <f t="shared" si="260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hidden="1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6"/>
        <v>42950.9</v>
      </c>
      <c r="W1974" s="14">
        <f t="shared" si="267"/>
        <v>7049.1</v>
      </c>
      <c r="X1974" s="14"/>
      <c r="Y1974" s="14">
        <f t="shared" si="263"/>
        <v>2093.7716354752802</v>
      </c>
      <c r="Z1974" s="16">
        <f t="shared" si="271"/>
        <v>7049.1</v>
      </c>
      <c r="AA1974" s="14">
        <f t="shared" si="260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hidden="1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6"/>
        <v>0</v>
      </c>
      <c r="W1975" s="14">
        <f t="shared" si="267"/>
        <v>53474.65</v>
      </c>
      <c r="X1975" s="14"/>
      <c r="Y1975" s="14">
        <f t="shared" si="263"/>
        <v>53474.65</v>
      </c>
      <c r="Z1975" s="16">
        <f t="shared" si="271"/>
        <v>53474.65</v>
      </c>
      <c r="AA1975" s="14">
        <f t="shared" si="260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hidden="1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6"/>
        <v>105295.04999999999</v>
      </c>
      <c r="W1976" s="14">
        <f t="shared" si="267"/>
        <v>216769.55882352943</v>
      </c>
      <c r="X1976" s="14"/>
      <c r="Y1976" s="14">
        <f t="shared" si="263"/>
        <v>48395.337786547432</v>
      </c>
      <c r="Z1976" s="16">
        <f t="shared" si="271"/>
        <v>216769.55882352943</v>
      </c>
      <c r="AA1976" s="14">
        <f t="shared" si="260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hidden="1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6"/>
        <v>3139.3</v>
      </c>
      <c r="W1977" s="14">
        <f t="shared" si="267"/>
        <v>0</v>
      </c>
      <c r="X1977" s="14"/>
      <c r="Y1977" s="14">
        <f t="shared" si="263"/>
        <v>0</v>
      </c>
      <c r="Z1977" s="16">
        <f t="shared" si="271"/>
        <v>0</v>
      </c>
      <c r="AA1977" s="14">
        <f t="shared" si="260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hidden="1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6"/>
        <v>23401.57</v>
      </c>
      <c r="W1978" s="14">
        <f t="shared" si="267"/>
        <v>57057.284313725489</v>
      </c>
      <c r="X1978" s="14"/>
      <c r="Y1978" s="14">
        <f t="shared" si="263"/>
        <v>19143.53411958459</v>
      </c>
      <c r="Z1978" s="16">
        <f t="shared" si="271"/>
        <v>57057.284313725489</v>
      </c>
      <c r="AA1978" s="14">
        <f t="shared" ref="AA1978:AA2041" si="272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hidden="1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6"/>
        <v>464.61999999999898</v>
      </c>
      <c r="W1979" s="14">
        <f t="shared" si="267"/>
        <v>29535.38</v>
      </c>
      <c r="X1979" s="14"/>
      <c r="Y1979" s="14">
        <f t="shared" si="263"/>
        <v>7054.7703510294014</v>
      </c>
      <c r="Z1979" s="16">
        <f t="shared" si="271"/>
        <v>29535.38</v>
      </c>
      <c r="AA1979" s="14">
        <f t="shared" si="272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hidden="1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6"/>
        <v>481.20000000000073</v>
      </c>
      <c r="W1980" s="14">
        <f t="shared" si="267"/>
        <v>18565.8</v>
      </c>
      <c r="X1980" s="14"/>
      <c r="Y1980" s="14">
        <f t="shared" si="263"/>
        <v>7181.1155116825994</v>
      </c>
      <c r="Z1980" s="16">
        <f t="shared" si="271"/>
        <v>18565.8</v>
      </c>
      <c r="AA1980" s="14">
        <f t="shared" si="272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hidden="1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6"/>
        <v>108424.5580200001</v>
      </c>
      <c r="W1981" s="14">
        <f t="shared" si="267"/>
        <v>39976.386519230677</v>
      </c>
      <c r="X1981" s="14"/>
      <c r="Y1981" s="14">
        <f t="shared" si="263"/>
        <v>0</v>
      </c>
      <c r="Z1981" s="16">
        <f t="shared" si="271"/>
        <v>39976.386519230677</v>
      </c>
      <c r="AA1981" s="14">
        <f t="shared" si="272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hidden="1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6"/>
        <v>97718.211290000007</v>
      </c>
      <c r="W1982" s="14">
        <f t="shared" si="267"/>
        <v>434886.33529807691</v>
      </c>
      <c r="X1982" s="14"/>
      <c r="Y1982" s="14">
        <f t="shared" si="263"/>
        <v>0</v>
      </c>
      <c r="Z1982" s="16">
        <f t="shared" si="271"/>
        <v>434886.33529807691</v>
      </c>
      <c r="AA1982" s="14">
        <f t="shared" si="272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hidden="1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6"/>
        <v>0</v>
      </c>
      <c r="W1983" s="14">
        <f t="shared" si="267"/>
        <v>40911.877358490659</v>
      </c>
      <c r="X1983" s="14"/>
      <c r="Y1983" s="14">
        <f t="shared" si="263"/>
        <v>40911.877358490659</v>
      </c>
      <c r="Z1983" s="16">
        <f t="shared" si="271"/>
        <v>40911.877358490659</v>
      </c>
      <c r="AA1983" s="14">
        <f t="shared" si="272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hidden="1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6"/>
        <v>0</v>
      </c>
      <c r="W1984" s="14">
        <f t="shared" si="267"/>
        <v>32066.037735849055</v>
      </c>
      <c r="X1984" s="14"/>
      <c r="Y1984" s="14">
        <f t="shared" si="263"/>
        <v>32066.037735849055</v>
      </c>
      <c r="Z1984" s="16">
        <f t="shared" si="271"/>
        <v>32066.037735849055</v>
      </c>
      <c r="AA1984" s="14">
        <f t="shared" si="272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hidden="1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6"/>
        <v>0</v>
      </c>
      <c r="W1985" s="14">
        <f t="shared" si="267"/>
        <v>270000</v>
      </c>
      <c r="X1985" s="14"/>
      <c r="Y1985" s="14">
        <f t="shared" si="263"/>
        <v>270000</v>
      </c>
      <c r="Z1985" s="16">
        <f t="shared" si="271"/>
        <v>270000</v>
      </c>
      <c r="AA1985" s="14">
        <f t="shared" si="272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hidden="1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6"/>
        <v>0</v>
      </c>
      <c r="W1986" s="14">
        <f t="shared" si="267"/>
        <v>290000</v>
      </c>
      <c r="X1986" s="14"/>
      <c r="Y1986" s="14">
        <f t="shared" si="263"/>
        <v>290000</v>
      </c>
      <c r="Z1986" s="16">
        <f t="shared" si="271"/>
        <v>290000</v>
      </c>
      <c r="AA1986" s="14">
        <f t="shared" si="272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hidden="1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6"/>
        <v>0</v>
      </c>
      <c r="W1987" s="14">
        <f t="shared" si="267"/>
        <v>23252.799999999999</v>
      </c>
      <c r="X1987" s="14"/>
      <c r="Y1987" s="14">
        <f t="shared" ref="Y1987:Y2050" si="273">IF(W1987-AB1987&lt;=0,0,IF(O1987="返现",MAX(W1987-AA1987-AB1987,0),MAX(W1987-AB1987,0)))</f>
        <v>0</v>
      </c>
      <c r="Z1987" s="16">
        <f t="shared" si="271"/>
        <v>23252.799999999999</v>
      </c>
      <c r="AA1987" s="14">
        <f t="shared" si="272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hidden="1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6"/>
        <v>467</v>
      </c>
      <c r="W1988" s="14">
        <f t="shared" si="267"/>
        <v>0</v>
      </c>
      <c r="X1988" s="14"/>
      <c r="Y1988" s="14">
        <f t="shared" si="273"/>
        <v>0</v>
      </c>
      <c r="Z1988" s="16">
        <f t="shared" si="271"/>
        <v>0</v>
      </c>
      <c r="AA1988" s="14">
        <f t="shared" si="272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hidden="1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6"/>
        <v>0</v>
      </c>
      <c r="W1989" s="14">
        <f t="shared" si="267"/>
        <v>4332.0588235294117</v>
      </c>
      <c r="X1989" s="14"/>
      <c r="Y1989" s="14">
        <f t="shared" si="273"/>
        <v>4332.0588235294117</v>
      </c>
      <c r="Z1989" s="16">
        <f t="shared" si="271"/>
        <v>4332.0588235294117</v>
      </c>
      <c r="AA1989" s="14">
        <f t="shared" si="272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hidden="1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6"/>
        <v>6672.6999999999971</v>
      </c>
      <c r="W1990" s="14">
        <f t="shared" si="267"/>
        <v>33327.300000000003</v>
      </c>
      <c r="X1990" s="14"/>
      <c r="Y1990" s="14">
        <f t="shared" si="273"/>
        <v>10181.176445074903</v>
      </c>
      <c r="Z1990" s="16">
        <f t="shared" si="271"/>
        <v>33327.300000000003</v>
      </c>
      <c r="AA1990" s="14">
        <f t="shared" si="272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hidden="1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6"/>
        <v>58558.06</v>
      </c>
      <c r="W1991" s="14">
        <f t="shared" si="267"/>
        <v>191195.39215686274</v>
      </c>
      <c r="X1991" s="14"/>
      <c r="Y1991" s="14">
        <f t="shared" si="273"/>
        <v>71608.129575529747</v>
      </c>
      <c r="Z1991" s="16">
        <f t="shared" si="271"/>
        <v>191195.39215686274</v>
      </c>
      <c r="AA1991" s="14">
        <f t="shared" si="272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hidden="1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6"/>
        <v>0</v>
      </c>
      <c r="W1992" s="14">
        <f t="shared" si="267"/>
        <v>45701.732673267325</v>
      </c>
      <c r="X1992" s="14"/>
      <c r="Y1992" s="14">
        <f t="shared" si="273"/>
        <v>45701.732673267325</v>
      </c>
      <c r="Z1992" s="16">
        <f t="shared" si="271"/>
        <v>45701.732673267325</v>
      </c>
      <c r="AA1992" s="14">
        <f t="shared" si="272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hidden="1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6"/>
        <v>289269.85000000009</v>
      </c>
      <c r="W1993" s="14">
        <f t="shared" si="267"/>
        <v>2177186.4215686275</v>
      </c>
      <c r="X1993" s="14"/>
      <c r="Y1993" s="14">
        <f t="shared" si="273"/>
        <v>449849.52441668743</v>
      </c>
      <c r="Z1993" s="16">
        <f t="shared" si="271"/>
        <v>2177186.4215686275</v>
      </c>
      <c r="AA1993" s="14">
        <f t="shared" si="272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hidden="1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6"/>
        <v>0</v>
      </c>
      <c r="W1994" s="14">
        <f t="shared" si="267"/>
        <v>539215.68627450976</v>
      </c>
      <c r="X1994" s="14"/>
      <c r="Y1994" s="14">
        <f t="shared" si="273"/>
        <v>539215.68627450976</v>
      </c>
      <c r="Z1994" s="16">
        <f t="shared" si="271"/>
        <v>539215.68627450976</v>
      </c>
      <c r="AA1994" s="14">
        <f t="shared" si="272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hidden="1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6"/>
        <v>48174.711379999993</v>
      </c>
      <c r="W1995" s="14">
        <f t="shared" si="267"/>
        <v>23678.162134615388</v>
      </c>
      <c r="X1995" s="14"/>
      <c r="Y1995" s="14">
        <f t="shared" si="273"/>
        <v>14446.932026951687</v>
      </c>
      <c r="Z1995" s="16">
        <f t="shared" si="271"/>
        <v>23678.162134615388</v>
      </c>
      <c r="AA1995" s="14">
        <f t="shared" si="272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hidden="1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6"/>
        <v>24632.9</v>
      </c>
      <c r="W1996" s="14">
        <f t="shared" si="267"/>
        <v>25850.098039215685</v>
      </c>
      <c r="X1996" s="14"/>
      <c r="Y1996" s="14">
        <f t="shared" si="273"/>
        <v>25850.098039215685</v>
      </c>
      <c r="Z1996" s="16">
        <f t="shared" si="271"/>
        <v>25850.098039215685</v>
      </c>
      <c r="AA1996" s="14">
        <f t="shared" si="272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hidden="1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6"/>
        <v>500</v>
      </c>
      <c r="W1997" s="14">
        <f t="shared" si="267"/>
        <v>0</v>
      </c>
      <c r="X1997" s="14"/>
      <c r="Y1997" s="14">
        <f t="shared" si="273"/>
        <v>0</v>
      </c>
      <c r="Z1997" s="16">
        <f t="shared" si="271"/>
        <v>0</v>
      </c>
      <c r="AA1997" s="14">
        <f t="shared" si="272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hidden="1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6"/>
        <v>24520.799999999999</v>
      </c>
      <c r="W1998" s="14">
        <f t="shared" si="267"/>
        <v>4639.2156862745096</v>
      </c>
      <c r="X1998" s="14"/>
      <c r="Y1998" s="14">
        <f t="shared" si="273"/>
        <v>1737.5186412391195</v>
      </c>
      <c r="Z1998" s="16">
        <f t="shared" si="271"/>
        <v>4639.2156862745096</v>
      </c>
      <c r="AA1998" s="14">
        <f t="shared" si="272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hidden="1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6"/>
        <v>-113382.06271999999</v>
      </c>
      <c r="W1999" s="14">
        <f t="shared" si="267"/>
        <v>28486.91272</v>
      </c>
      <c r="X1999" s="14"/>
      <c r="Y1999" s="14">
        <f t="shared" si="273"/>
        <v>12256.674794554103</v>
      </c>
      <c r="Z1999" s="16">
        <f t="shared" si="271"/>
        <v>28486.91272</v>
      </c>
      <c r="AA1999" s="14">
        <f t="shared" si="272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hidden="1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6"/>
        <v>254034.26</v>
      </c>
      <c r="W2000" s="14">
        <f t="shared" si="267"/>
        <v>525357.15</v>
      </c>
      <c r="X2000" s="14"/>
      <c r="Y2000" s="14">
        <f t="shared" si="273"/>
        <v>203204.29925122304</v>
      </c>
      <c r="Z2000" s="16">
        <f t="shared" si="271"/>
        <v>525357.15</v>
      </c>
      <c r="AA2000" s="14">
        <f t="shared" si="272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hidden="1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6"/>
        <v>48750</v>
      </c>
      <c r="W2001" s="14">
        <f t="shared" si="267"/>
        <v>0</v>
      </c>
      <c r="X2001" s="14"/>
      <c r="Y2001" s="14">
        <f t="shared" si="273"/>
        <v>0</v>
      </c>
      <c r="Z2001" s="16">
        <f t="shared" si="271"/>
        <v>0</v>
      </c>
      <c r="AA2001" s="14">
        <f t="shared" si="272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hidden="1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6"/>
        <v>54.699999999999903</v>
      </c>
      <c r="W2002" s="14">
        <f t="shared" si="267"/>
        <v>0</v>
      </c>
      <c r="X2002" s="14"/>
      <c r="Y2002" s="14">
        <f t="shared" si="273"/>
        <v>0</v>
      </c>
      <c r="Z2002" s="16">
        <f t="shared" si="271"/>
        <v>0</v>
      </c>
      <c r="AA2002" s="14">
        <f t="shared" si="272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hidden="1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6"/>
        <v>723761.86</v>
      </c>
      <c r="W2003" s="14">
        <f t="shared" si="267"/>
        <v>0</v>
      </c>
      <c r="X2003" s="14"/>
      <c r="Y2003" s="14">
        <f t="shared" si="273"/>
        <v>0</v>
      </c>
      <c r="Z2003" s="16">
        <f t="shared" si="271"/>
        <v>0</v>
      </c>
      <c r="AA2003" s="14">
        <f t="shared" si="272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hidden="1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6"/>
        <v>85783.12999999999</v>
      </c>
      <c r="W2004" s="14">
        <f t="shared" si="267"/>
        <v>80280.554455445541</v>
      </c>
      <c r="X2004" s="14"/>
      <c r="Y2004" s="14">
        <f t="shared" si="273"/>
        <v>30559.644456810638</v>
      </c>
      <c r="Z2004" s="16">
        <f t="shared" si="271"/>
        <v>80280.554455445541</v>
      </c>
      <c r="AA2004" s="14">
        <f t="shared" si="272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hidden="1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6"/>
        <v>-536514.65999999992</v>
      </c>
      <c r="W2005" s="14">
        <f t="shared" si="267"/>
        <v>168480.68627450979</v>
      </c>
      <c r="X2005" s="14"/>
      <c r="Y2005" s="14">
        <f t="shared" si="273"/>
        <v>63100.824123527796</v>
      </c>
      <c r="Z2005" s="16">
        <f t="shared" si="271"/>
        <v>168480.68627450979</v>
      </c>
      <c r="AA2005" s="14">
        <f t="shared" si="272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hidden="1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7"/>
        <v>0</v>
      </c>
      <c r="X2006" s="14"/>
      <c r="Y2006" s="14">
        <f t="shared" si="273"/>
        <v>0</v>
      </c>
      <c r="Z2006" s="16">
        <f t="shared" si="271"/>
        <v>0</v>
      </c>
      <c r="AA2006" s="14">
        <f t="shared" si="272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hidden="1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74">S2007+T2007-U2007</f>
        <v>0</v>
      </c>
      <c r="W2007" s="14">
        <f t="shared" si="267"/>
        <v>0</v>
      </c>
      <c r="X2007" s="14"/>
      <c r="Y2007" s="14">
        <f t="shared" si="273"/>
        <v>0</v>
      </c>
      <c r="Z2007" s="16">
        <f t="shared" si="271"/>
        <v>0</v>
      </c>
      <c r="AA2007" s="14">
        <f t="shared" si="272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hidden="1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74"/>
        <v>71639.259999999995</v>
      </c>
      <c r="W2008" s="14">
        <f t="shared" si="267"/>
        <v>0</v>
      </c>
      <c r="X2008" s="14"/>
      <c r="Y2008" s="14">
        <f t="shared" si="273"/>
        <v>0</v>
      </c>
      <c r="Z2008" s="16">
        <f t="shared" si="271"/>
        <v>0</v>
      </c>
      <c r="AA2008" s="14">
        <f t="shared" si="272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hidden="1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74"/>
        <v>-92316.9136</v>
      </c>
      <c r="W2009" s="14">
        <f t="shared" ref="W2009:W2072" si="275">IF(O2009="返货",U2009/(1+P2009),IF(O2009="返现",U2009,IF(O2009="折扣",U2009*P2009,IF(O2009="无",U2009))))</f>
        <v>10818.283599999995</v>
      </c>
      <c r="X2009" s="14"/>
      <c r="Y2009" s="14">
        <f t="shared" si="273"/>
        <v>6767.6264024441989</v>
      </c>
      <c r="Z2009" s="16">
        <f t="shared" si="271"/>
        <v>10818.283599999995</v>
      </c>
      <c r="AA2009" s="14">
        <f t="shared" si="272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hidden="1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74"/>
        <v>49926.6</v>
      </c>
      <c r="W2010" s="14">
        <f t="shared" si="275"/>
        <v>52020.4</v>
      </c>
      <c r="X2010" s="14"/>
      <c r="Y2010" s="14">
        <f t="shared" si="273"/>
        <v>20121.109855968101</v>
      </c>
      <c r="Z2010" s="16">
        <f t="shared" si="271"/>
        <v>52020.4</v>
      </c>
      <c r="AA2010" s="14">
        <f t="shared" si="272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hidden="1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74"/>
        <v>135026</v>
      </c>
      <c r="W2011" s="14">
        <f t="shared" si="275"/>
        <v>0</v>
      </c>
      <c r="X2011" s="14"/>
      <c r="Y2011" s="14">
        <f t="shared" si="273"/>
        <v>0</v>
      </c>
      <c r="Z2011" s="16">
        <f t="shared" si="271"/>
        <v>0</v>
      </c>
      <c r="AA2011" s="14">
        <f t="shared" si="272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hidden="1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74"/>
        <v>0</v>
      </c>
      <c r="W2012" s="14">
        <f t="shared" si="275"/>
        <v>161021.43</v>
      </c>
      <c r="X2012" s="14"/>
      <c r="Y2012" s="14">
        <f t="shared" si="273"/>
        <v>0</v>
      </c>
      <c r="Z2012" s="16">
        <f t="shared" si="271"/>
        <v>161021.43</v>
      </c>
      <c r="AA2012" s="14">
        <f t="shared" si="272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hidden="1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74"/>
        <v>197755.43000000005</v>
      </c>
      <c r="W2013" s="14">
        <f t="shared" si="275"/>
        <v>552244.56999999995</v>
      </c>
      <c r="X2013" s="14"/>
      <c r="Y2013" s="14">
        <f t="shared" si="273"/>
        <v>552244.56999999995</v>
      </c>
      <c r="Z2013" s="16">
        <f t="shared" si="271"/>
        <v>552244.56999999995</v>
      </c>
      <c r="AA2013" s="14">
        <f t="shared" si="272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hidden="1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74"/>
        <v>12333.079999999987</v>
      </c>
      <c r="W2014" s="14">
        <f t="shared" si="275"/>
        <v>157666.92000000001</v>
      </c>
      <c r="X2014" s="14"/>
      <c r="Y2014" s="14">
        <f t="shared" si="273"/>
        <v>50921.383823448006</v>
      </c>
      <c r="Z2014" s="16">
        <f t="shared" si="271"/>
        <v>157666.92000000001</v>
      </c>
      <c r="AA2014" s="14">
        <f t="shared" si="272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hidden="1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74"/>
        <v>4627.6000000000004</v>
      </c>
      <c r="W2015" s="14">
        <f t="shared" si="275"/>
        <v>372.4</v>
      </c>
      <c r="X2015" s="14"/>
      <c r="Y2015" s="14">
        <f t="shared" si="273"/>
        <v>144.04159349721499</v>
      </c>
      <c r="Z2015" s="16">
        <f t="shared" si="271"/>
        <v>372.4</v>
      </c>
      <c r="AA2015" s="14">
        <f t="shared" si="272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hidden="1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74"/>
        <v>3.0000001002917998E-2</v>
      </c>
      <c r="W2016" s="14">
        <f t="shared" si="275"/>
        <v>0</v>
      </c>
      <c r="X2016" s="14"/>
      <c r="Y2016" s="14">
        <f t="shared" si="273"/>
        <v>0</v>
      </c>
      <c r="Z2016" s="16">
        <f t="shared" si="271"/>
        <v>0</v>
      </c>
      <c r="AA2016" s="14">
        <f t="shared" si="272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hidden="1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74"/>
        <v>5957.5</v>
      </c>
      <c r="W2017" s="14">
        <f t="shared" si="275"/>
        <v>9637.745098039215</v>
      </c>
      <c r="X2017" s="14"/>
      <c r="Y2017" s="14">
        <f t="shared" si="273"/>
        <v>3609.6105246621246</v>
      </c>
      <c r="Z2017" s="16">
        <f t="shared" si="271"/>
        <v>9637.745098039215</v>
      </c>
      <c r="AA2017" s="14">
        <f t="shared" si="272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hidden="1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74"/>
        <v>44697.040000000037</v>
      </c>
      <c r="W2018" s="14">
        <f t="shared" si="275"/>
        <v>250819.8</v>
      </c>
      <c r="X2018" s="14"/>
      <c r="Y2018" s="14">
        <f t="shared" si="273"/>
        <v>97015.262278873997</v>
      </c>
      <c r="Z2018" s="16">
        <f t="shared" si="271"/>
        <v>250819.8</v>
      </c>
      <c r="AA2018" s="14">
        <f t="shared" si="272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hidden="1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74"/>
        <v>0</v>
      </c>
      <c r="W2019" s="14">
        <f t="shared" si="275"/>
        <v>29133.786407766987</v>
      </c>
      <c r="X2019" s="14"/>
      <c r="Y2019" s="14">
        <f t="shared" si="273"/>
        <v>29133.786407766987</v>
      </c>
      <c r="Z2019" s="16">
        <f t="shared" si="271"/>
        <v>29133.786407766987</v>
      </c>
      <c r="AA2019" s="14">
        <f t="shared" si="272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hidden="1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74"/>
        <v>25161.1</v>
      </c>
      <c r="W2020" s="14">
        <f t="shared" si="275"/>
        <v>4838.8999999999996</v>
      </c>
      <c r="X2020" s="14"/>
      <c r="Y2020" s="14">
        <f t="shared" si="273"/>
        <v>0</v>
      </c>
      <c r="Z2020" s="16">
        <f t="shared" si="271"/>
        <v>4838.8999999999996</v>
      </c>
      <c r="AA2020" s="14">
        <f t="shared" si="272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hidden="1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74"/>
        <v>0</v>
      </c>
      <c r="W2021" s="14">
        <f t="shared" si="275"/>
        <v>0</v>
      </c>
      <c r="X2021" s="14">
        <v>2898.3</v>
      </c>
      <c r="Y2021" s="14">
        <f t="shared" si="273"/>
        <v>0</v>
      </c>
      <c r="Z2021" s="16">
        <f t="shared" si="271"/>
        <v>2898.3</v>
      </c>
      <c r="AA2021" s="14">
        <f t="shared" si="272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hidden="1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74"/>
        <v>8603.76</v>
      </c>
      <c r="W2022" s="14">
        <f t="shared" si="275"/>
        <v>0</v>
      </c>
      <c r="X2022" s="14"/>
      <c r="Y2022" s="14">
        <f t="shared" si="273"/>
        <v>0</v>
      </c>
      <c r="Z2022" s="16">
        <f t="shared" si="271"/>
        <v>0</v>
      </c>
      <c r="AA2022" s="14">
        <f t="shared" si="272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hidden="1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74"/>
        <v>0</v>
      </c>
      <c r="W2023" s="14">
        <f t="shared" si="275"/>
        <v>16410.48</v>
      </c>
      <c r="X2023" s="14"/>
      <c r="Y2023" s="14">
        <f t="shared" si="273"/>
        <v>16410.48</v>
      </c>
      <c r="Z2023" s="16">
        <f t="shared" si="271"/>
        <v>16410.48</v>
      </c>
      <c r="AA2023" s="14">
        <f t="shared" si="272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hidden="1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74"/>
        <v>9.9500000000007294</v>
      </c>
      <c r="W2024" s="14">
        <f t="shared" si="275"/>
        <v>0</v>
      </c>
      <c r="X2024" s="14"/>
      <c r="Y2024" s="14">
        <f t="shared" si="273"/>
        <v>0</v>
      </c>
      <c r="Z2024" s="16">
        <f t="shared" si="271"/>
        <v>0</v>
      </c>
      <c r="AA2024" s="14">
        <f t="shared" si="272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hidden="1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74"/>
        <v>599784.09999999986</v>
      </c>
      <c r="W2025" s="14">
        <f t="shared" si="275"/>
        <v>559725.80000000005</v>
      </c>
      <c r="X2025" s="14"/>
      <c r="Y2025" s="14">
        <f t="shared" si="273"/>
        <v>216497.84144335007</v>
      </c>
      <c r="Z2025" s="16">
        <f t="shared" si="271"/>
        <v>559725.80000000005</v>
      </c>
      <c r="AA2025" s="14">
        <f t="shared" si="272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hidden="1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74"/>
        <v>5157.2</v>
      </c>
      <c r="W2026" s="14">
        <f t="shared" si="275"/>
        <v>0</v>
      </c>
      <c r="X2026" s="14"/>
      <c r="Y2026" s="14">
        <f t="shared" si="273"/>
        <v>0</v>
      </c>
      <c r="Z2026" s="16">
        <f t="shared" ref="Z2026:Z2050" si="276">W2026+X2026</f>
        <v>0</v>
      </c>
      <c r="AA2026" s="14">
        <f t="shared" si="272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hidden="1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74"/>
        <v>199034.07954999997</v>
      </c>
      <c r="W2027" s="14">
        <f t="shared" si="275"/>
        <v>317788.04004950495</v>
      </c>
      <c r="X2027" s="14"/>
      <c r="Y2027" s="14">
        <f t="shared" si="273"/>
        <v>123573.17140211695</v>
      </c>
      <c r="Z2027" s="16">
        <f t="shared" si="276"/>
        <v>317788.04004950495</v>
      </c>
      <c r="AA2027" s="14">
        <f t="shared" si="272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hidden="1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74"/>
        <v>14345.57</v>
      </c>
      <c r="W2028" s="14">
        <f t="shared" si="275"/>
        <v>0</v>
      </c>
      <c r="X2028" s="14"/>
      <c r="Y2028" s="14">
        <f t="shared" si="273"/>
        <v>0</v>
      </c>
      <c r="Z2028" s="16">
        <f t="shared" si="276"/>
        <v>0</v>
      </c>
      <c r="AA2028" s="14">
        <f t="shared" si="272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hidden="1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74"/>
        <v>20000</v>
      </c>
      <c r="W2029" s="14">
        <f t="shared" si="275"/>
        <v>0</v>
      </c>
      <c r="X2029" s="14"/>
      <c r="Y2029" s="14">
        <f t="shared" si="273"/>
        <v>0</v>
      </c>
      <c r="Z2029" s="16">
        <f t="shared" si="276"/>
        <v>0</v>
      </c>
      <c r="AA2029" s="14">
        <f t="shared" si="272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hidden="1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74"/>
        <v>-270990.54611</v>
      </c>
      <c r="W2030" s="14">
        <f t="shared" si="275"/>
        <v>268307.47139603959</v>
      </c>
      <c r="X2030" s="14"/>
      <c r="Y2030" s="14">
        <f t="shared" si="273"/>
        <v>106762.94227238258</v>
      </c>
      <c r="Z2030" s="16">
        <f t="shared" si="276"/>
        <v>268307.47139603959</v>
      </c>
      <c r="AA2030" s="14">
        <f t="shared" si="272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hidden="1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74"/>
        <v>955385.73000000045</v>
      </c>
      <c r="W2031" s="14">
        <f t="shared" si="275"/>
        <v>6128488.7999999998</v>
      </c>
      <c r="X2031" s="14"/>
      <c r="Y2031" s="14">
        <f t="shared" si="273"/>
        <v>2370454.5985011696</v>
      </c>
      <c r="Z2031" s="16">
        <f t="shared" si="276"/>
        <v>6128488.7999999998</v>
      </c>
      <c r="AA2031" s="14">
        <f t="shared" si="272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hidden="1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74"/>
        <v>-76542</v>
      </c>
      <c r="W2032" s="14">
        <f t="shared" si="275"/>
        <v>63212.673267326732</v>
      </c>
      <c r="X2032" s="14"/>
      <c r="Y2032" s="14">
        <f t="shared" si="273"/>
        <v>24062.57447170643</v>
      </c>
      <c r="Z2032" s="16">
        <f t="shared" si="276"/>
        <v>63212.673267326732</v>
      </c>
      <c r="AA2032" s="14">
        <f t="shared" si="272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hidden="1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74"/>
        <v>-64350.09769000001</v>
      </c>
      <c r="W2033" s="14">
        <f t="shared" si="275"/>
        <v>109952.01700961539</v>
      </c>
      <c r="X2033" s="14"/>
      <c r="Y2033" s="14">
        <f t="shared" si="273"/>
        <v>39996.099284840981</v>
      </c>
      <c r="Z2033" s="16">
        <f t="shared" si="276"/>
        <v>109952.01700961539</v>
      </c>
      <c r="AA2033" s="14">
        <f t="shared" si="272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hidden="1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74"/>
        <v>-218881.09999999998</v>
      </c>
      <c r="W2034" s="14">
        <f t="shared" si="275"/>
        <v>258539.51923076919</v>
      </c>
      <c r="X2034" s="14"/>
      <c r="Y2034" s="14">
        <f t="shared" si="273"/>
        <v>93659.660114990198</v>
      </c>
      <c r="Z2034" s="16">
        <f t="shared" si="276"/>
        <v>258539.51923076919</v>
      </c>
      <c r="AA2034" s="14">
        <f t="shared" si="272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hidden="1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74"/>
        <v>13652.3</v>
      </c>
      <c r="W2035" s="14">
        <f t="shared" si="275"/>
        <v>0</v>
      </c>
      <c r="X2035" s="14"/>
      <c r="Y2035" s="14">
        <f t="shared" si="273"/>
        <v>0</v>
      </c>
      <c r="Z2035" s="16">
        <f t="shared" si="276"/>
        <v>0</v>
      </c>
      <c r="AA2035" s="14">
        <f t="shared" si="272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hidden="1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74"/>
        <v>0</v>
      </c>
      <c r="W2036" s="14">
        <f t="shared" si="275"/>
        <v>2114.3725490196371</v>
      </c>
      <c r="X2036" s="14"/>
      <c r="Y2036" s="14">
        <f t="shared" si="273"/>
        <v>2114.3725490196371</v>
      </c>
      <c r="Z2036" s="16">
        <f t="shared" si="276"/>
        <v>2114.3725490196371</v>
      </c>
      <c r="AA2036" s="14">
        <f t="shared" si="272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hidden="1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74"/>
        <v>23207.059999999998</v>
      </c>
      <c r="W2037" s="14">
        <f t="shared" si="275"/>
        <v>36792.94</v>
      </c>
      <c r="X2037" s="14"/>
      <c r="Y2037" s="14">
        <f t="shared" si="273"/>
        <v>12908.760112994401</v>
      </c>
      <c r="Z2037" s="16">
        <f t="shared" si="276"/>
        <v>36792.94</v>
      </c>
      <c r="AA2037" s="14">
        <f t="shared" si="272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hidden="1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74"/>
        <v>84201.840000000026</v>
      </c>
      <c r="W2038" s="14">
        <f t="shared" si="275"/>
        <v>247743.5</v>
      </c>
      <c r="X2038" s="14"/>
      <c r="Y2038" s="14">
        <f t="shared" si="273"/>
        <v>95825.371961808007</v>
      </c>
      <c r="Z2038" s="16">
        <f t="shared" si="276"/>
        <v>247743.5</v>
      </c>
      <c r="AA2038" s="14">
        <f t="shared" si="272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hidden="1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74"/>
        <v>8895.3000000000011</v>
      </c>
      <c r="W2039" s="14">
        <f t="shared" si="275"/>
        <v>4518.5294117647054</v>
      </c>
      <c r="X2039" s="14"/>
      <c r="Y2039" s="14">
        <f t="shared" si="273"/>
        <v>1692.3181879980953</v>
      </c>
      <c r="Z2039" s="16">
        <f t="shared" si="276"/>
        <v>4518.5294117647054</v>
      </c>
      <c r="AA2039" s="14">
        <f t="shared" si="272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hidden="1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74"/>
        <v>19192.7</v>
      </c>
      <c r="W2040" s="14">
        <f t="shared" si="275"/>
        <v>1395.392156862745</v>
      </c>
      <c r="X2040" s="14"/>
      <c r="Y2040" s="14">
        <f t="shared" si="273"/>
        <v>522.61417626281593</v>
      </c>
      <c r="Z2040" s="16">
        <f t="shared" si="276"/>
        <v>1395.392156862745</v>
      </c>
      <c r="AA2040" s="14">
        <f t="shared" si="272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hidden="1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74"/>
        <v>31200</v>
      </c>
      <c r="W2041" s="14">
        <f t="shared" si="275"/>
        <v>0</v>
      </c>
      <c r="X2041" s="14"/>
      <c r="Y2041" s="14">
        <f t="shared" si="273"/>
        <v>0</v>
      </c>
      <c r="Z2041" s="16">
        <f t="shared" si="276"/>
        <v>0</v>
      </c>
      <c r="AA2041" s="14">
        <f t="shared" si="272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hidden="1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74"/>
        <v>71400</v>
      </c>
      <c r="W2042" s="14">
        <f t="shared" si="275"/>
        <v>0</v>
      </c>
      <c r="X2042" s="14"/>
      <c r="Y2042" s="14">
        <f t="shared" si="273"/>
        <v>0</v>
      </c>
      <c r="Z2042" s="16">
        <f t="shared" si="276"/>
        <v>0</v>
      </c>
      <c r="AA2042" s="14">
        <f t="shared" ref="AA2042:AA2105" si="277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hidden="1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74"/>
        <v>7361.0500000000011</v>
      </c>
      <c r="W2043" s="14">
        <f t="shared" si="275"/>
        <v>12133.431372549019</v>
      </c>
      <c r="X2043" s="14"/>
      <c r="Y2043" s="14">
        <f t="shared" si="273"/>
        <v>4532.3586989563191</v>
      </c>
      <c r="Z2043" s="16">
        <f t="shared" si="276"/>
        <v>12133.431372549019</v>
      </c>
      <c r="AA2043" s="14">
        <f t="shared" si="277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hidden="1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74"/>
        <v>0</v>
      </c>
      <c r="W2044" s="14">
        <f t="shared" si="275"/>
        <v>18.932038834951456</v>
      </c>
      <c r="X2044" s="14"/>
      <c r="Y2044" s="14">
        <f t="shared" si="273"/>
        <v>18.932038834951456</v>
      </c>
      <c r="Z2044" s="16">
        <f t="shared" si="276"/>
        <v>18.932038834951456</v>
      </c>
      <c r="AA2044" s="14">
        <f t="shared" si="277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hidden="1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74"/>
        <v>0.16000000000349199</v>
      </c>
      <c r="W2045" s="14">
        <f t="shared" si="275"/>
        <v>0</v>
      </c>
      <c r="X2045" s="14"/>
      <c r="Y2045" s="14">
        <f t="shared" si="273"/>
        <v>0</v>
      </c>
      <c r="Z2045" s="16">
        <f t="shared" si="276"/>
        <v>0</v>
      </c>
      <c r="AA2045" s="14">
        <f t="shared" si="277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hidden="1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74"/>
        <v>0</v>
      </c>
      <c r="W2046" s="14">
        <f t="shared" si="275"/>
        <v>0</v>
      </c>
      <c r="X2046" s="14"/>
      <c r="Y2046" s="14">
        <f t="shared" si="273"/>
        <v>0</v>
      </c>
      <c r="Z2046" s="16">
        <f t="shared" si="276"/>
        <v>0</v>
      </c>
      <c r="AA2046" s="14">
        <f t="shared" si="277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hidden="1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74"/>
        <v>0</v>
      </c>
      <c r="W2047" s="14">
        <f t="shared" si="275"/>
        <v>192.35294117649607</v>
      </c>
      <c r="X2047" s="14"/>
      <c r="Y2047" s="14">
        <f t="shared" si="273"/>
        <v>188.67369724787977</v>
      </c>
      <c r="Z2047" s="16">
        <f t="shared" si="276"/>
        <v>192.35294117649607</v>
      </c>
      <c r="AA2047" s="14">
        <f t="shared" si="277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hidden="1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74"/>
        <v>0</v>
      </c>
      <c r="W2048" s="14">
        <f t="shared" si="275"/>
        <v>-190.2</v>
      </c>
      <c r="X2048" s="14"/>
      <c r="Y2048" s="14">
        <f t="shared" si="273"/>
        <v>0</v>
      </c>
      <c r="Z2048" s="16">
        <f t="shared" si="276"/>
        <v>-190.2</v>
      </c>
      <c r="AA2048" s="14">
        <f t="shared" si="277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hidden="1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74"/>
        <v>0</v>
      </c>
      <c r="W2049" s="14">
        <f t="shared" si="275"/>
        <v>5376.0882352941071</v>
      </c>
      <c r="X2049" s="14"/>
      <c r="Y2049" s="14">
        <f t="shared" si="273"/>
        <v>5376.0882352941071</v>
      </c>
      <c r="Z2049" s="16">
        <f t="shared" si="276"/>
        <v>5376.0882352941071</v>
      </c>
      <c r="AA2049" s="14">
        <f t="shared" si="277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hidden="1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74"/>
        <v>848.70999999999913</v>
      </c>
      <c r="W2050" s="14">
        <f t="shared" si="275"/>
        <v>19151.29</v>
      </c>
      <c r="X2050" s="14"/>
      <c r="Y2050" s="14">
        <f t="shared" si="273"/>
        <v>4044.9889571551012</v>
      </c>
      <c r="Z2050" s="16">
        <f t="shared" si="276"/>
        <v>19151.29</v>
      </c>
      <c r="AA2050" s="14">
        <f t="shared" si="277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hidden="1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74"/>
        <v>70420.479999999996</v>
      </c>
      <c r="W2051" s="14">
        <f t="shared" si="275"/>
        <v>0</v>
      </c>
      <c r="X2051" s="14"/>
      <c r="Y2051" s="14">
        <f t="shared" ref="Y2051:Y2114" si="278">IF(W2051-AB2051&lt;=0,0,IF(O2051="返现",MAX(W2051-AA2051-AB2051,0),MAX(W2051-AB2051,0)))</f>
        <v>0</v>
      </c>
      <c r="Z2051" s="14"/>
      <c r="AA2051" s="14">
        <f t="shared" si="277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hidden="1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74"/>
        <v>0</v>
      </c>
      <c r="W2052" s="14">
        <f t="shared" si="275"/>
        <v>313843.03921568627</v>
      </c>
      <c r="X2052" s="14"/>
      <c r="Y2052" s="14">
        <f t="shared" si="278"/>
        <v>313843.03921568627</v>
      </c>
      <c r="Z2052" s="14">
        <v>311218.51</v>
      </c>
      <c r="AA2052" s="14">
        <f t="shared" si="277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hidden="1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74"/>
        <v>69293.600000000006</v>
      </c>
      <c r="W2053" s="14">
        <f t="shared" si="275"/>
        <v>110706.4</v>
      </c>
      <c r="X2053" s="14"/>
      <c r="Y2053" s="14">
        <f t="shared" si="278"/>
        <v>0</v>
      </c>
      <c r="Z2053" s="14">
        <v>110000</v>
      </c>
      <c r="AA2053" s="14">
        <f t="shared" si="277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hidden="1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74"/>
        <v>5753.57</v>
      </c>
      <c r="W2054" s="14">
        <f t="shared" si="275"/>
        <v>0</v>
      </c>
      <c r="X2054" s="14"/>
      <c r="Y2054" s="14">
        <f t="shared" si="278"/>
        <v>0</v>
      </c>
      <c r="Z2054" s="16">
        <f t="shared" ref="Z2054:Z2093" si="279">W2054+X2054</f>
        <v>0</v>
      </c>
      <c r="AA2054" s="14">
        <f t="shared" si="277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hidden="1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74"/>
        <v>19830.839999999997</v>
      </c>
      <c r="W2055" s="14">
        <f t="shared" si="275"/>
        <v>85042.549019607832</v>
      </c>
      <c r="X2055" s="14"/>
      <c r="Y2055" s="14">
        <f t="shared" si="278"/>
        <v>31850.861053352033</v>
      </c>
      <c r="Z2055" s="16">
        <f t="shared" si="279"/>
        <v>85042.549019607832</v>
      </c>
      <c r="AA2055" s="14">
        <f t="shared" si="277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hidden="1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75"/>
        <v>28707</v>
      </c>
      <c r="X2056" s="14"/>
      <c r="Y2056" s="14">
        <f t="shared" si="278"/>
        <v>28707</v>
      </c>
      <c r="Z2056" s="16">
        <f t="shared" si="279"/>
        <v>28707</v>
      </c>
      <c r="AA2056" s="14">
        <f t="shared" si="277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hidden="1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75"/>
        <v>0</v>
      </c>
      <c r="X2057" s="14"/>
      <c r="Y2057" s="14">
        <f t="shared" si="278"/>
        <v>0</v>
      </c>
      <c r="Z2057" s="16">
        <f t="shared" si="279"/>
        <v>0</v>
      </c>
      <c r="AA2057" s="14">
        <f t="shared" si="277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hidden="1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80">S2058+T2058-U2058</f>
        <v>489.4</v>
      </c>
      <c r="W2058" s="14">
        <f t="shared" si="275"/>
        <v>0</v>
      </c>
      <c r="X2058" s="14"/>
      <c r="Y2058" s="14">
        <f t="shared" si="278"/>
        <v>0</v>
      </c>
      <c r="Z2058" s="16">
        <f t="shared" si="279"/>
        <v>0</v>
      </c>
      <c r="AA2058" s="14">
        <f t="shared" si="277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hidden="1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80"/>
        <v>34813.410000000003</v>
      </c>
      <c r="W2059" s="14">
        <f t="shared" si="275"/>
        <v>25869.205882352941</v>
      </c>
      <c r="X2059" s="14"/>
      <c r="Y2059" s="14">
        <f t="shared" si="278"/>
        <v>0</v>
      </c>
      <c r="Z2059" s="16">
        <f t="shared" si="279"/>
        <v>25869.205882352941</v>
      </c>
      <c r="AA2059" s="14">
        <f t="shared" si="277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hidden="1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80"/>
        <v>13316.12</v>
      </c>
      <c r="W2060" s="14">
        <f t="shared" si="275"/>
        <v>0</v>
      </c>
      <c r="X2060" s="14"/>
      <c r="Y2060" s="14">
        <f t="shared" si="278"/>
        <v>0</v>
      </c>
      <c r="Z2060" s="16">
        <f t="shared" si="279"/>
        <v>0</v>
      </c>
      <c r="AA2060" s="14">
        <f t="shared" si="277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hidden="1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80"/>
        <v>1657.5999999999985</v>
      </c>
      <c r="W2061" s="14">
        <f t="shared" si="275"/>
        <v>44632.254901960783</v>
      </c>
      <c r="X2061" s="14"/>
      <c r="Y2061" s="14">
        <f t="shared" si="278"/>
        <v>16716.052914316784</v>
      </c>
      <c r="Z2061" s="16">
        <f t="shared" si="279"/>
        <v>44632.254901960783</v>
      </c>
      <c r="AA2061" s="14">
        <f t="shared" si="277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hidden="1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80"/>
        <v>100135.17</v>
      </c>
      <c r="W2062" s="14">
        <f t="shared" si="275"/>
        <v>68422.843137254909</v>
      </c>
      <c r="X2062" s="14"/>
      <c r="Y2062" s="14">
        <f t="shared" si="278"/>
        <v>25626.307004715112</v>
      </c>
      <c r="Z2062" s="16">
        <f t="shared" si="279"/>
        <v>68422.843137254909</v>
      </c>
      <c r="AA2062" s="14">
        <f t="shared" si="277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hidden="1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80"/>
        <v>-25958.67</v>
      </c>
      <c r="W2063" s="14">
        <f t="shared" si="275"/>
        <v>9530.0490196078426</v>
      </c>
      <c r="X2063" s="14"/>
      <c r="Y2063" s="14">
        <f t="shared" si="278"/>
        <v>3569.2752704905024</v>
      </c>
      <c r="Z2063" s="16">
        <f t="shared" si="279"/>
        <v>9530.0490196078426</v>
      </c>
      <c r="AA2063" s="14">
        <f t="shared" si="277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hidden="1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80"/>
        <v>0</v>
      </c>
      <c r="W2064" s="14">
        <f t="shared" si="275"/>
        <v>0</v>
      </c>
      <c r="X2064" s="14"/>
      <c r="Y2064" s="14">
        <f t="shared" si="278"/>
        <v>0</v>
      </c>
      <c r="Z2064" s="16">
        <f t="shared" si="279"/>
        <v>0</v>
      </c>
      <c r="AA2064" s="14">
        <f t="shared" si="277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hidden="1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80"/>
        <v>0</v>
      </c>
      <c r="W2065" s="14">
        <f t="shared" si="275"/>
        <v>43257.04</v>
      </c>
      <c r="X2065" s="14"/>
      <c r="Y2065" s="14">
        <f t="shared" si="278"/>
        <v>43257.04</v>
      </c>
      <c r="Z2065" s="16">
        <f t="shared" si="279"/>
        <v>43257.04</v>
      </c>
      <c r="AA2065" s="14">
        <f t="shared" si="277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hidden="1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80"/>
        <v>40723.040000000001</v>
      </c>
      <c r="W2066" s="14">
        <f t="shared" si="275"/>
        <v>59276.959999999999</v>
      </c>
      <c r="X2066" s="14"/>
      <c r="Y2066" s="14">
        <f t="shared" si="278"/>
        <v>0</v>
      </c>
      <c r="Z2066" s="16">
        <f t="shared" si="279"/>
        <v>59276.959999999999</v>
      </c>
      <c r="AA2066" s="14">
        <f t="shared" si="277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hidden="1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80"/>
        <v>3640.2000000000098</v>
      </c>
      <c r="W2067" s="14">
        <f t="shared" si="275"/>
        <v>0</v>
      </c>
      <c r="X2067" s="14"/>
      <c r="Y2067" s="14">
        <f t="shared" si="278"/>
        <v>0</v>
      </c>
      <c r="Z2067" s="16">
        <f t="shared" si="279"/>
        <v>0</v>
      </c>
      <c r="AA2067" s="14">
        <f t="shared" si="277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hidden="1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80"/>
        <v>2338</v>
      </c>
      <c r="W2068" s="14">
        <f t="shared" si="275"/>
        <v>19867.307692307691</v>
      </c>
      <c r="X2068" s="14"/>
      <c r="Y2068" s="14">
        <f t="shared" si="278"/>
        <v>3127.8515902820909</v>
      </c>
      <c r="Z2068" s="16">
        <f t="shared" si="279"/>
        <v>19867.307692307691</v>
      </c>
      <c r="AA2068" s="14">
        <f t="shared" si="277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hidden="1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80"/>
        <v>7206.97</v>
      </c>
      <c r="W2069" s="14">
        <f t="shared" si="275"/>
        <v>0</v>
      </c>
      <c r="X2069" s="14"/>
      <c r="Y2069" s="14">
        <f t="shared" si="278"/>
        <v>0</v>
      </c>
      <c r="Z2069" s="16">
        <f t="shared" si="279"/>
        <v>0</v>
      </c>
      <c r="AA2069" s="14">
        <f t="shared" si="277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hidden="1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80"/>
        <v>-6242</v>
      </c>
      <c r="W2070" s="14">
        <f t="shared" si="275"/>
        <v>0</v>
      </c>
      <c r="X2070" s="14"/>
      <c r="Y2070" s="14">
        <f t="shared" si="278"/>
        <v>0</v>
      </c>
      <c r="Z2070" s="16">
        <f t="shared" si="279"/>
        <v>0</v>
      </c>
      <c r="AA2070" s="14">
        <f t="shared" si="277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hidden="1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80"/>
        <v>0</v>
      </c>
      <c r="W2071" s="14">
        <f t="shared" si="275"/>
        <v>6380.9615384615381</v>
      </c>
      <c r="X2071" s="14"/>
      <c r="Y2071" s="14">
        <f t="shared" si="278"/>
        <v>6380.9615384615381</v>
      </c>
      <c r="Z2071" s="16">
        <f t="shared" si="279"/>
        <v>6380.9615384615381</v>
      </c>
      <c r="AA2071" s="14">
        <f t="shared" si="277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hidden="1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80"/>
        <v>-513.77</v>
      </c>
      <c r="W2072" s="14">
        <f t="shared" si="275"/>
        <v>0</v>
      </c>
      <c r="X2072" s="14"/>
      <c r="Y2072" s="14">
        <f t="shared" si="278"/>
        <v>0</v>
      </c>
      <c r="Z2072" s="16">
        <f t="shared" si="279"/>
        <v>0</v>
      </c>
      <c r="AA2072" s="14">
        <f t="shared" si="277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hidden="1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80"/>
        <v>30000</v>
      </c>
      <c r="W2073" s="14">
        <f t="shared" ref="W2073:W2136" si="281">IF(O2073="返货",U2073/(1+P2073),IF(O2073="返现",U2073,IF(O2073="折扣",U2073*P2073,IF(O2073="无",U2073))))</f>
        <v>0</v>
      </c>
      <c r="X2073" s="14"/>
      <c r="Y2073" s="14">
        <f t="shared" si="278"/>
        <v>0</v>
      </c>
      <c r="Z2073" s="16">
        <f t="shared" si="279"/>
        <v>0</v>
      </c>
      <c r="AA2073" s="14">
        <f t="shared" si="277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hidden="1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80"/>
        <v>19472.810000000001</v>
      </c>
      <c r="W2074" s="14">
        <f t="shared" si="281"/>
        <v>0</v>
      </c>
      <c r="X2074" s="14"/>
      <c r="Y2074" s="14">
        <f t="shared" si="278"/>
        <v>0</v>
      </c>
      <c r="Z2074" s="16">
        <f t="shared" si="279"/>
        <v>0</v>
      </c>
      <c r="AA2074" s="14">
        <f t="shared" si="277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hidden="1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80"/>
        <v>202600</v>
      </c>
      <c r="W2075" s="14">
        <f t="shared" si="281"/>
        <v>0</v>
      </c>
      <c r="X2075" s="14"/>
      <c r="Y2075" s="14">
        <f t="shared" si="278"/>
        <v>0</v>
      </c>
      <c r="Z2075" s="16">
        <f t="shared" si="279"/>
        <v>0</v>
      </c>
      <c r="AA2075" s="14">
        <f t="shared" si="277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hidden="1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80"/>
        <v>-4.5</v>
      </c>
      <c r="W2076" s="14">
        <f t="shared" si="281"/>
        <v>0</v>
      </c>
      <c r="X2076" s="14"/>
      <c r="Y2076" s="14">
        <f t="shared" si="278"/>
        <v>0</v>
      </c>
      <c r="Z2076" s="16">
        <f t="shared" si="279"/>
        <v>0</v>
      </c>
      <c r="AA2076" s="14">
        <f t="shared" si="277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hidden="1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80"/>
        <v>22144.69</v>
      </c>
      <c r="W2077" s="14">
        <f t="shared" si="281"/>
        <v>0</v>
      </c>
      <c r="X2077" s="14"/>
      <c r="Y2077" s="14">
        <f t="shared" si="278"/>
        <v>0</v>
      </c>
      <c r="Z2077" s="16">
        <f t="shared" si="279"/>
        <v>0</v>
      </c>
      <c r="AA2077" s="14">
        <f t="shared" si="277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hidden="1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80"/>
        <v>0</v>
      </c>
      <c r="W2078" s="14">
        <f t="shared" si="281"/>
        <v>1720.86</v>
      </c>
      <c r="X2078" s="14"/>
      <c r="Y2078" s="14">
        <f t="shared" si="278"/>
        <v>1720.86</v>
      </c>
      <c r="Z2078" s="16">
        <f t="shared" si="279"/>
        <v>1720.86</v>
      </c>
      <c r="AA2078" s="14">
        <f t="shared" si="277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hidden="1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80"/>
        <v>6817.26</v>
      </c>
      <c r="W2079" s="14">
        <f t="shared" si="281"/>
        <v>8182.74</v>
      </c>
      <c r="X2079" s="14"/>
      <c r="Y2079" s="14">
        <f t="shared" si="278"/>
        <v>2109.7799714259399</v>
      </c>
      <c r="Z2079" s="16">
        <f t="shared" si="279"/>
        <v>8182.74</v>
      </c>
      <c r="AA2079" s="14">
        <f t="shared" si="277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hidden="1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80"/>
        <v>0</v>
      </c>
      <c r="W2080" s="14">
        <f t="shared" si="281"/>
        <v>0</v>
      </c>
      <c r="X2080" s="14"/>
      <c r="Y2080" s="14">
        <f t="shared" si="278"/>
        <v>0</v>
      </c>
      <c r="Z2080" s="16">
        <f t="shared" si="279"/>
        <v>0</v>
      </c>
      <c r="AA2080" s="14">
        <f t="shared" si="277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hidden="1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80"/>
        <v>0.229999999999563</v>
      </c>
      <c r="W2081" s="14">
        <f t="shared" si="281"/>
        <v>0</v>
      </c>
      <c r="X2081" s="14"/>
      <c r="Y2081" s="14">
        <f t="shared" si="278"/>
        <v>0</v>
      </c>
      <c r="Z2081" s="16">
        <f t="shared" si="279"/>
        <v>0</v>
      </c>
      <c r="AA2081" s="14">
        <f t="shared" si="277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hidden="1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80"/>
        <v>717622.75</v>
      </c>
      <c r="W2082" s="14">
        <f t="shared" si="281"/>
        <v>730846.95</v>
      </c>
      <c r="X2082" s="14"/>
      <c r="Y2082" s="14">
        <f t="shared" si="278"/>
        <v>282686.24941079295</v>
      </c>
      <c r="Z2082" s="16">
        <f t="shared" si="279"/>
        <v>730846.95</v>
      </c>
      <c r="AA2082" s="14">
        <f t="shared" si="277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hidden="1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80"/>
        <v>257.39999999999998</v>
      </c>
      <c r="W2083" s="14">
        <f t="shared" si="281"/>
        <v>0</v>
      </c>
      <c r="X2083" s="14"/>
      <c r="Y2083" s="14">
        <f t="shared" si="278"/>
        <v>0</v>
      </c>
      <c r="Z2083" s="16">
        <f t="shared" si="279"/>
        <v>0</v>
      </c>
      <c r="AA2083" s="14">
        <f t="shared" si="277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hidden="1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80"/>
        <v>3632.3</v>
      </c>
      <c r="W2084" s="14">
        <f t="shared" si="281"/>
        <v>0</v>
      </c>
      <c r="X2084" s="14"/>
      <c r="Y2084" s="14">
        <f t="shared" si="278"/>
        <v>0</v>
      </c>
      <c r="Z2084" s="16">
        <f t="shared" si="279"/>
        <v>0</v>
      </c>
      <c r="AA2084" s="14">
        <f t="shared" si="277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hidden="1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0.05</v>
      </c>
      <c r="Q2085" s="27" t="s">
        <v>2692</v>
      </c>
      <c r="R2085" s="12"/>
      <c r="S2085" s="16">
        <v>707474.6</v>
      </c>
      <c r="T2085" s="16">
        <v>-694355.36</v>
      </c>
      <c r="U2085" s="28">
        <v>13119.24</v>
      </c>
      <c r="V2085" s="14">
        <f t="shared" si="280"/>
        <v>0</v>
      </c>
      <c r="W2085" s="14">
        <f t="shared" si="281"/>
        <v>12494.514285714286</v>
      </c>
      <c r="X2085" s="14"/>
      <c r="Y2085" s="14">
        <f t="shared" si="278"/>
        <v>0</v>
      </c>
      <c r="Z2085" s="16">
        <f t="shared" si="279"/>
        <v>12494.514285714286</v>
      </c>
      <c r="AA2085" s="14">
        <f t="shared" si="277"/>
        <v>624.72571428571428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hidden="1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80"/>
        <v>397381.24000000005</v>
      </c>
      <c r="W2086" s="14">
        <f t="shared" si="281"/>
        <v>310100.06</v>
      </c>
      <c r="X2086" s="14"/>
      <c r="Y2086" s="14">
        <f t="shared" si="278"/>
        <v>310100.06</v>
      </c>
      <c r="Z2086" s="16">
        <f t="shared" si="279"/>
        <v>310100.06</v>
      </c>
      <c r="AA2086" s="14">
        <f t="shared" si="277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hidden="1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1865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0.05</v>
      </c>
      <c r="Q2087" s="27" t="s">
        <v>2693</v>
      </c>
      <c r="R2087" s="12"/>
      <c r="S2087" s="16">
        <v>706417.3</v>
      </c>
      <c r="T2087" s="16">
        <v>-688972.41</v>
      </c>
      <c r="U2087" s="28">
        <v>17444.89</v>
      </c>
      <c r="V2087" s="14">
        <f t="shared" si="280"/>
        <v>0</v>
      </c>
      <c r="W2087" s="14">
        <f t="shared" si="281"/>
        <v>16614.18095238095</v>
      </c>
      <c r="X2087" s="14"/>
      <c r="Y2087" s="14">
        <f t="shared" si="278"/>
        <v>0</v>
      </c>
      <c r="Z2087" s="16">
        <f t="shared" si="279"/>
        <v>16614.18095238095</v>
      </c>
      <c r="AA2087" s="14">
        <f t="shared" si="277"/>
        <v>830.70904761904967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hidden="1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80"/>
        <v>685980.09000000008</v>
      </c>
      <c r="W2088" s="14">
        <f t="shared" si="281"/>
        <v>920422.21</v>
      </c>
      <c r="X2088" s="14"/>
      <c r="Y2088" s="14">
        <f t="shared" si="278"/>
        <v>920422.21</v>
      </c>
      <c r="Z2088" s="16">
        <f t="shared" si="279"/>
        <v>920422.21</v>
      </c>
      <c r="AA2088" s="14">
        <f t="shared" si="277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hidden="1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3645</v>
      </c>
      <c r="R2089" s="12"/>
      <c r="S2089" s="16">
        <v>2941.6</v>
      </c>
      <c r="T2089" s="16">
        <v>40000</v>
      </c>
      <c r="U2089" s="14">
        <v>36311.4</v>
      </c>
      <c r="V2089" s="14">
        <f t="shared" si="280"/>
        <v>6630.1999999999971</v>
      </c>
      <c r="W2089" s="14">
        <f t="shared" si="281"/>
        <v>34914.807692307695</v>
      </c>
      <c r="X2089" s="14"/>
      <c r="Y2089" s="14">
        <f t="shared" si="278"/>
        <v>12648.391360714693</v>
      </c>
      <c r="Z2089" s="16">
        <f t="shared" si="279"/>
        <v>34914.807692307695</v>
      </c>
      <c r="AA2089" s="14">
        <f t="shared" si="277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hidden="1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80"/>
        <v>10000</v>
      </c>
      <c r="W2090" s="14">
        <f t="shared" si="281"/>
        <v>0</v>
      </c>
      <c r="X2090" s="14"/>
      <c r="Y2090" s="14">
        <f t="shared" si="278"/>
        <v>0</v>
      </c>
      <c r="Z2090" s="16">
        <f t="shared" si="279"/>
        <v>0</v>
      </c>
      <c r="AA2090" s="14">
        <f t="shared" si="277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hidden="1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80"/>
        <v>-6228.89</v>
      </c>
      <c r="W2091" s="14">
        <f t="shared" si="281"/>
        <v>0</v>
      </c>
      <c r="X2091" s="14"/>
      <c r="Y2091" s="14">
        <f t="shared" si="278"/>
        <v>0</v>
      </c>
      <c r="Z2091" s="16">
        <f t="shared" si="279"/>
        <v>0</v>
      </c>
      <c r="AA2091" s="14">
        <f t="shared" si="277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hidden="1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80"/>
        <v>6687</v>
      </c>
      <c r="W2092" s="14">
        <f t="shared" si="281"/>
        <v>22855.882352941175</v>
      </c>
      <c r="X2092" s="14"/>
      <c r="Y2092" s="14">
        <f t="shared" si="278"/>
        <v>0</v>
      </c>
      <c r="Z2092" s="16">
        <f t="shared" si="279"/>
        <v>22855.882352941175</v>
      </c>
      <c r="AA2092" s="14">
        <f t="shared" si="277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hidden="1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80"/>
        <v>0</v>
      </c>
      <c r="W2093" s="14">
        <f t="shared" si="281"/>
        <v>19560.388349514564</v>
      </c>
      <c r="X2093" s="14"/>
      <c r="Y2093" s="14">
        <f t="shared" si="278"/>
        <v>19560.388349514564</v>
      </c>
      <c r="Z2093" s="16">
        <f t="shared" si="279"/>
        <v>19560.388349514564</v>
      </c>
      <c r="AA2093" s="14">
        <f t="shared" si="277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hidden="1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80"/>
        <v>9924.5900000000092</v>
      </c>
      <c r="W2094" s="14">
        <f t="shared" si="281"/>
        <v>0</v>
      </c>
      <c r="X2094" s="14"/>
      <c r="Y2094" s="14">
        <f t="shared" si="278"/>
        <v>0</v>
      </c>
      <c r="Z2094" s="14"/>
      <c r="AA2094" s="14">
        <f t="shared" si="277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hidden="1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80"/>
        <v>17022.900000000001</v>
      </c>
      <c r="W2095" s="14">
        <f t="shared" si="281"/>
        <v>32978.1</v>
      </c>
      <c r="X2095" s="14"/>
      <c r="Y2095" s="14">
        <f t="shared" si="278"/>
        <v>12755.687632949797</v>
      </c>
      <c r="Z2095" s="16">
        <f t="shared" ref="Z2095:Z2158" si="282">W2095+X2095</f>
        <v>32978.1</v>
      </c>
      <c r="AA2095" s="14">
        <f t="shared" si="277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hidden="1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80"/>
        <v>8.7400000000006894</v>
      </c>
      <c r="W2096" s="14">
        <f t="shared" si="281"/>
        <v>0</v>
      </c>
      <c r="X2096" s="14"/>
      <c r="Y2096" s="14">
        <f t="shared" si="278"/>
        <v>0</v>
      </c>
      <c r="Z2096" s="16">
        <f t="shared" si="282"/>
        <v>0</v>
      </c>
      <c r="AA2096" s="14">
        <f t="shared" si="277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hidden="1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80"/>
        <v>0</v>
      </c>
      <c r="W2097" s="14">
        <f t="shared" si="281"/>
        <v>490.38461538461536</v>
      </c>
      <c r="X2097" s="14"/>
      <c r="Y2097" s="14">
        <f t="shared" si="278"/>
        <v>177.64888145223034</v>
      </c>
      <c r="Z2097" s="16">
        <f t="shared" si="282"/>
        <v>490.38461538461536</v>
      </c>
      <c r="AA2097" s="14">
        <f t="shared" si="277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hidden="1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80"/>
        <v>1093</v>
      </c>
      <c r="W2098" s="14">
        <f t="shared" si="281"/>
        <v>4887.9807692307695</v>
      </c>
      <c r="X2098" s="14"/>
      <c r="Y2098" s="14">
        <f t="shared" si="278"/>
        <v>1770.7413507106094</v>
      </c>
      <c r="Z2098" s="16">
        <f t="shared" si="282"/>
        <v>4887.9807692307695</v>
      </c>
      <c r="AA2098" s="14">
        <f t="shared" si="277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hidden="1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80"/>
        <v>499.5</v>
      </c>
      <c r="W2099" s="14">
        <f t="shared" si="281"/>
        <v>0</v>
      </c>
      <c r="X2099" s="14"/>
      <c r="Y2099" s="14">
        <f t="shared" si="278"/>
        <v>0</v>
      </c>
      <c r="Z2099" s="16">
        <f t="shared" si="282"/>
        <v>0</v>
      </c>
      <c r="AA2099" s="14">
        <f t="shared" si="277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hidden="1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80"/>
        <v>84.229999999999606</v>
      </c>
      <c r="W2100" s="14">
        <f t="shared" si="281"/>
        <v>0</v>
      </c>
      <c r="X2100" s="14"/>
      <c r="Y2100" s="14">
        <f t="shared" si="278"/>
        <v>0</v>
      </c>
      <c r="Z2100" s="16">
        <f t="shared" si="282"/>
        <v>0</v>
      </c>
      <c r="AA2100" s="14">
        <f t="shared" si="277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hidden="1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80"/>
        <v>0</v>
      </c>
      <c r="W2101" s="14">
        <f t="shared" si="281"/>
        <v>2958.8235294117649</v>
      </c>
      <c r="X2101" s="14"/>
      <c r="Y2101" s="14">
        <f t="shared" si="278"/>
        <v>2958.8235294117649</v>
      </c>
      <c r="Z2101" s="16">
        <f t="shared" si="282"/>
        <v>2958.8235294117649</v>
      </c>
      <c r="AA2101" s="14">
        <f t="shared" si="277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hidden="1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80"/>
        <v>0</v>
      </c>
      <c r="W2102" s="14">
        <f t="shared" si="281"/>
        <v>1011.6666666666667</v>
      </c>
      <c r="X2102" s="14"/>
      <c r="Y2102" s="14">
        <f t="shared" si="278"/>
        <v>1011.6666666666667</v>
      </c>
      <c r="Z2102" s="16">
        <f t="shared" si="282"/>
        <v>1011.6666666666667</v>
      </c>
      <c r="AA2102" s="14">
        <f t="shared" si="277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hidden="1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80"/>
        <v>25000</v>
      </c>
      <c r="W2103" s="14">
        <f t="shared" si="281"/>
        <v>0</v>
      </c>
      <c r="X2103" s="14"/>
      <c r="Y2103" s="14">
        <f t="shared" si="278"/>
        <v>0</v>
      </c>
      <c r="Z2103" s="16">
        <f t="shared" si="282"/>
        <v>0</v>
      </c>
      <c r="AA2103" s="14">
        <f t="shared" si="277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hidden="1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80"/>
        <v>-247271.15</v>
      </c>
      <c r="W2104" s="14">
        <f t="shared" si="281"/>
        <v>133374.37</v>
      </c>
      <c r="X2104" s="14"/>
      <c r="Y2104" s="14">
        <f t="shared" si="278"/>
        <v>51588.22982407939</v>
      </c>
      <c r="Z2104" s="16">
        <f t="shared" si="282"/>
        <v>133374.37</v>
      </c>
      <c r="AA2104" s="14">
        <f t="shared" si="277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hidden="1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80"/>
        <v>296237.68000000005</v>
      </c>
      <c r="W2105" s="14">
        <f t="shared" si="281"/>
        <v>154763.9</v>
      </c>
      <c r="X2105" s="14"/>
      <c r="Y2105" s="14">
        <f t="shared" si="278"/>
        <v>59861.543426003293</v>
      </c>
      <c r="Z2105" s="16">
        <f t="shared" si="282"/>
        <v>154763.9</v>
      </c>
      <c r="AA2105" s="14">
        <f t="shared" si="277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hidden="1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80"/>
        <v>96850.800000000047</v>
      </c>
      <c r="W2106" s="14">
        <f t="shared" si="281"/>
        <v>1231770.5</v>
      </c>
      <c r="X2106" s="14"/>
      <c r="Y2106" s="14">
        <f t="shared" si="278"/>
        <v>476439.81107105606</v>
      </c>
      <c r="Z2106" s="16">
        <f t="shared" si="282"/>
        <v>1231770.5</v>
      </c>
      <c r="AA2106" s="14">
        <f t="shared" ref="AA2106:AA2169" si="283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hidden="1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80"/>
        <v>-685274.69810000004</v>
      </c>
      <c r="W2107" s="14">
        <f t="shared" si="281"/>
        <v>5121.6680999999999</v>
      </c>
      <c r="X2107" s="14"/>
      <c r="Y2107" s="14">
        <f t="shared" si="278"/>
        <v>2218.7743137535299</v>
      </c>
      <c r="Z2107" s="16">
        <f t="shared" si="282"/>
        <v>5121.6680999999999</v>
      </c>
      <c r="AA2107" s="14">
        <f t="shared" si="283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hidden="1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80"/>
        <v>383308.79999999999</v>
      </c>
      <c r="W2108" s="14">
        <f t="shared" si="281"/>
        <v>10149.620000000001</v>
      </c>
      <c r="X2108" s="14"/>
      <c r="Y2108" s="14">
        <f t="shared" si="278"/>
        <v>3925.7987062062411</v>
      </c>
      <c r="Z2108" s="16">
        <f t="shared" si="282"/>
        <v>10149.620000000001</v>
      </c>
      <c r="AA2108" s="14">
        <f t="shared" si="283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hidden="1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80"/>
        <v>-533697.03970999992</v>
      </c>
      <c r="W2109" s="14">
        <f t="shared" si="281"/>
        <v>67175.069709999982</v>
      </c>
      <c r="X2109" s="14"/>
      <c r="Y2109" s="14">
        <f t="shared" si="278"/>
        <v>36565.8326607216</v>
      </c>
      <c r="Z2109" s="16">
        <f t="shared" si="282"/>
        <v>67175.069709999982</v>
      </c>
      <c r="AA2109" s="14">
        <f t="shared" si="283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hidden="1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80"/>
        <v>-92656.00033000001</v>
      </c>
      <c r="W2110" s="14">
        <f t="shared" si="281"/>
        <v>34383.750330000003</v>
      </c>
      <c r="X2110" s="14"/>
      <c r="Y2110" s="14">
        <f t="shared" si="278"/>
        <v>14063.754717097705</v>
      </c>
      <c r="Z2110" s="16">
        <f t="shared" si="282"/>
        <v>34383.750330000003</v>
      </c>
      <c r="AA2110" s="14">
        <f t="shared" si="283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hidden="1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80"/>
        <v>875522.8</v>
      </c>
      <c r="W2111" s="14">
        <f t="shared" si="281"/>
        <v>708514.28</v>
      </c>
      <c r="X2111" s="14"/>
      <c r="Y2111" s="14">
        <f t="shared" si="278"/>
        <v>274048.13616200903</v>
      </c>
      <c r="Z2111" s="16">
        <f t="shared" si="282"/>
        <v>708514.28</v>
      </c>
      <c r="AA2111" s="14">
        <f t="shared" si="283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hidden="1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80"/>
        <v>604284.55000000005</v>
      </c>
      <c r="W2112" s="14">
        <f t="shared" si="281"/>
        <v>0</v>
      </c>
      <c r="X2112" s="14"/>
      <c r="Y2112" s="14">
        <f t="shared" si="278"/>
        <v>0</v>
      </c>
      <c r="Z2112" s="16">
        <f t="shared" si="282"/>
        <v>0</v>
      </c>
      <c r="AA2112" s="14">
        <f t="shared" si="283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hidden="1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80"/>
        <v>100000</v>
      </c>
      <c r="W2113" s="14">
        <f t="shared" si="281"/>
        <v>0</v>
      </c>
      <c r="X2113" s="14"/>
      <c r="Y2113" s="14">
        <f t="shared" si="278"/>
        <v>0</v>
      </c>
      <c r="Z2113" s="16">
        <f t="shared" si="282"/>
        <v>0</v>
      </c>
      <c r="AA2113" s="14">
        <f t="shared" si="283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hidden="1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80"/>
        <v>-60204.990000000005</v>
      </c>
      <c r="W2114" s="14">
        <f t="shared" si="281"/>
        <v>3646.8</v>
      </c>
      <c r="X2114" s="14"/>
      <c r="Y2114" s="14">
        <f t="shared" si="278"/>
        <v>1410.5555401870101</v>
      </c>
      <c r="Z2114" s="16">
        <f t="shared" si="282"/>
        <v>3646.8</v>
      </c>
      <c r="AA2114" s="14">
        <f t="shared" si="283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hidden="1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80"/>
        <v>-83410.649999999994</v>
      </c>
      <c r="W2115" s="14">
        <f t="shared" si="281"/>
        <v>38182.879999999997</v>
      </c>
      <c r="X2115" s="14"/>
      <c r="Y2115" s="14">
        <f t="shared" ref="Y2115:Y2178" si="284">IF(W2115-AB2115&lt;=0,0,IF(O2115="返现",MAX(W2115-AA2115-AB2115,0),MAX(W2115-AB2115,0)))</f>
        <v>14768.858430485896</v>
      </c>
      <c r="Z2115" s="16">
        <f t="shared" si="282"/>
        <v>38182.879999999997</v>
      </c>
      <c r="AA2115" s="14">
        <f t="shared" si="283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hidden="1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80"/>
        <v>25220.992120000003</v>
      </c>
      <c r="W2116" s="14">
        <f t="shared" si="281"/>
        <v>34841.757879999997</v>
      </c>
      <c r="X2116" s="14"/>
      <c r="Y2116" s="14">
        <f t="shared" si="284"/>
        <v>13477.744469439396</v>
      </c>
      <c r="Z2116" s="16">
        <f t="shared" si="282"/>
        <v>34841.757879999997</v>
      </c>
      <c r="AA2116" s="14">
        <f t="shared" si="283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hidden="1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80"/>
        <v>5362.8025100000013</v>
      </c>
      <c r="W2117" s="14">
        <f t="shared" si="281"/>
        <v>34637.23749</v>
      </c>
      <c r="X2117" s="14"/>
      <c r="Y2117" s="14">
        <f t="shared" si="284"/>
        <v>13400.471028115899</v>
      </c>
      <c r="Z2117" s="16">
        <f t="shared" si="282"/>
        <v>34637.23749</v>
      </c>
      <c r="AA2117" s="14">
        <f t="shared" si="283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hidden="1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80"/>
        <v>401373.37999999995</v>
      </c>
      <c r="W2118" s="14">
        <f t="shared" si="281"/>
        <v>451463.2</v>
      </c>
      <c r="X2118" s="14"/>
      <c r="Y2118" s="14">
        <f t="shared" si="284"/>
        <v>174622.66040105204</v>
      </c>
      <c r="Z2118" s="16">
        <f t="shared" si="282"/>
        <v>451463.2</v>
      </c>
      <c r="AA2118" s="14">
        <f t="shared" si="283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hidden="1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80"/>
        <v>0</v>
      </c>
      <c r="W2119" s="14">
        <f t="shared" si="281"/>
        <v>6985.6078431372644</v>
      </c>
      <c r="X2119" s="14"/>
      <c r="Y2119" s="14">
        <f t="shared" si="284"/>
        <v>6985.6078431372644</v>
      </c>
      <c r="Z2119" s="16">
        <f t="shared" si="282"/>
        <v>6985.6078431372644</v>
      </c>
      <c r="AA2119" s="14">
        <f t="shared" si="283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hidden="1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80"/>
        <v>-2.0000000004074502E-2</v>
      </c>
      <c r="W2120" s="14">
        <f t="shared" si="281"/>
        <v>0</v>
      </c>
      <c r="X2120" s="14"/>
      <c r="Y2120" s="14">
        <f t="shared" si="284"/>
        <v>0</v>
      </c>
      <c r="Z2120" s="16">
        <f t="shared" si="282"/>
        <v>0</v>
      </c>
      <c r="AA2120" s="14">
        <f t="shared" si="283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hidden="1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80"/>
        <v>15465.78</v>
      </c>
      <c r="W2121" s="14">
        <f t="shared" si="281"/>
        <v>0</v>
      </c>
      <c r="X2121" s="14"/>
      <c r="Y2121" s="14">
        <f t="shared" si="284"/>
        <v>0</v>
      </c>
      <c r="Z2121" s="16">
        <f t="shared" si="282"/>
        <v>0</v>
      </c>
      <c r="AA2121" s="14">
        <f t="shared" si="283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hidden="1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85">S2122+T2122-U2122</f>
        <v>20392.66</v>
      </c>
      <c r="W2122" s="14">
        <f t="shared" si="281"/>
        <v>0</v>
      </c>
      <c r="X2122" s="14"/>
      <c r="Y2122" s="14">
        <f t="shared" si="284"/>
        <v>0</v>
      </c>
      <c r="Z2122" s="16">
        <f t="shared" si="282"/>
        <v>0</v>
      </c>
      <c r="AA2122" s="14">
        <f t="shared" si="283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hidden="1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85"/>
        <v>164</v>
      </c>
      <c r="W2123" s="14">
        <f t="shared" si="281"/>
        <v>0</v>
      </c>
      <c r="X2123" s="14"/>
      <c r="Y2123" s="14">
        <f t="shared" si="284"/>
        <v>0</v>
      </c>
      <c r="Z2123" s="16">
        <f t="shared" si="282"/>
        <v>0</v>
      </c>
      <c r="AA2123" s="14">
        <f t="shared" si="283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hidden="1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85"/>
        <v>8429.0300000000007</v>
      </c>
      <c r="W2124" s="14">
        <f t="shared" si="281"/>
        <v>0</v>
      </c>
      <c r="X2124" s="14"/>
      <c r="Y2124" s="14">
        <f t="shared" si="284"/>
        <v>0</v>
      </c>
      <c r="Z2124" s="16">
        <f t="shared" si="282"/>
        <v>0</v>
      </c>
      <c r="AA2124" s="14">
        <f t="shared" si="283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hidden="1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85"/>
        <v>60212.400000000009</v>
      </c>
      <c r="W2125" s="14">
        <f t="shared" si="281"/>
        <v>101047.2</v>
      </c>
      <c r="X2125" s="14"/>
      <c r="Y2125" s="14">
        <f t="shared" si="284"/>
        <v>39084.3171493872</v>
      </c>
      <c r="Z2125" s="16">
        <f t="shared" si="282"/>
        <v>101047.2</v>
      </c>
      <c r="AA2125" s="14">
        <f t="shared" si="283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hidden="1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85"/>
        <v>96.779999999998793</v>
      </c>
      <c r="W2126" s="14">
        <f t="shared" si="281"/>
        <v>0</v>
      </c>
      <c r="X2126" s="14"/>
      <c r="Y2126" s="14">
        <f t="shared" si="284"/>
        <v>0</v>
      </c>
      <c r="Z2126" s="16">
        <f t="shared" si="282"/>
        <v>0</v>
      </c>
      <c r="AA2126" s="14">
        <f t="shared" si="283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hidden="1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85"/>
        <v>5801</v>
      </c>
      <c r="W2127" s="14">
        <f t="shared" si="281"/>
        <v>0</v>
      </c>
      <c r="X2127" s="14"/>
      <c r="Y2127" s="14">
        <f t="shared" si="284"/>
        <v>0</v>
      </c>
      <c r="Z2127" s="16">
        <f t="shared" si="282"/>
        <v>0</v>
      </c>
      <c r="AA2127" s="14">
        <f t="shared" si="283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hidden="1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85"/>
        <v>489.46</v>
      </c>
      <c r="W2128" s="14">
        <f t="shared" si="281"/>
        <v>0</v>
      </c>
      <c r="X2128" s="14"/>
      <c r="Y2128" s="14">
        <f t="shared" si="284"/>
        <v>0</v>
      </c>
      <c r="Z2128" s="16">
        <f t="shared" si="282"/>
        <v>0</v>
      </c>
      <c r="AA2128" s="14">
        <f t="shared" si="283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hidden="1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85"/>
        <v>340.099999999999</v>
      </c>
      <c r="W2129" s="14">
        <f t="shared" si="281"/>
        <v>0</v>
      </c>
      <c r="X2129" s="14"/>
      <c r="Y2129" s="14">
        <f t="shared" si="284"/>
        <v>0</v>
      </c>
      <c r="Z2129" s="16">
        <f t="shared" si="282"/>
        <v>0</v>
      </c>
      <c r="AA2129" s="14">
        <f t="shared" si="283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hidden="1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85"/>
        <v>457</v>
      </c>
      <c r="W2130" s="14">
        <f t="shared" si="281"/>
        <v>0</v>
      </c>
      <c r="X2130" s="14"/>
      <c r="Y2130" s="14">
        <f t="shared" si="284"/>
        <v>0</v>
      </c>
      <c r="Z2130" s="16">
        <f t="shared" si="282"/>
        <v>0</v>
      </c>
      <c r="AA2130" s="14">
        <f t="shared" si="283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hidden="1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85"/>
        <v>0</v>
      </c>
      <c r="W2131" s="14">
        <f t="shared" si="281"/>
        <v>3762.8155339805821</v>
      </c>
      <c r="X2131" s="14"/>
      <c r="Y2131" s="14">
        <f t="shared" si="284"/>
        <v>3762.8155339805821</v>
      </c>
      <c r="Z2131" s="16">
        <f t="shared" si="282"/>
        <v>3762.8155339805821</v>
      </c>
      <c r="AA2131" s="14">
        <f t="shared" si="283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hidden="1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85"/>
        <v>15544.6</v>
      </c>
      <c r="W2132" s="14">
        <f t="shared" si="281"/>
        <v>14455.4</v>
      </c>
      <c r="X2132" s="14"/>
      <c r="Y2132" s="14">
        <f t="shared" si="284"/>
        <v>3214.6352700236002</v>
      </c>
      <c r="Z2132" s="16">
        <f t="shared" si="282"/>
        <v>14455.4</v>
      </c>
      <c r="AA2132" s="14">
        <f t="shared" si="283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hidden="1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85"/>
        <v>31601.200000000001</v>
      </c>
      <c r="W2133" s="14">
        <f t="shared" si="281"/>
        <v>0</v>
      </c>
      <c r="X2133" s="14"/>
      <c r="Y2133" s="14">
        <f t="shared" si="284"/>
        <v>0</v>
      </c>
      <c r="Z2133" s="16">
        <f t="shared" si="282"/>
        <v>0</v>
      </c>
      <c r="AA2133" s="14">
        <f t="shared" si="283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hidden="1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85"/>
        <v>302.09999999999098</v>
      </c>
      <c r="W2134" s="14">
        <f t="shared" si="281"/>
        <v>0</v>
      </c>
      <c r="X2134" s="14"/>
      <c r="Y2134" s="14">
        <f t="shared" si="284"/>
        <v>0</v>
      </c>
      <c r="Z2134" s="16">
        <f t="shared" si="282"/>
        <v>0</v>
      </c>
      <c r="AA2134" s="14">
        <f t="shared" si="283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hidden="1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85"/>
        <v>13176</v>
      </c>
      <c r="W2135" s="14">
        <f t="shared" si="281"/>
        <v>5.3921568627450975</v>
      </c>
      <c r="X2135" s="14"/>
      <c r="Y2135" s="14">
        <f t="shared" si="284"/>
        <v>5.3921568627450975</v>
      </c>
      <c r="Z2135" s="16">
        <f t="shared" si="282"/>
        <v>5.3921568627450975</v>
      </c>
      <c r="AA2135" s="14">
        <f t="shared" si="283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hidden="1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85"/>
        <v>10708.31</v>
      </c>
      <c r="W2136" s="14">
        <f t="shared" si="281"/>
        <v>0</v>
      </c>
      <c r="X2136" s="14"/>
      <c r="Y2136" s="14">
        <f t="shared" si="284"/>
        <v>0</v>
      </c>
      <c r="Z2136" s="16">
        <f t="shared" si="282"/>
        <v>0</v>
      </c>
      <c r="AA2136" s="14">
        <f t="shared" si="283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hidden="1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85"/>
        <v>0</v>
      </c>
      <c r="W2137" s="14">
        <f t="shared" ref="W2137:W2181" si="286">IF(O2137="返货",U2137/(1+P2137),IF(O2137="返现",U2137,IF(O2137="折扣",U2137*P2137,IF(O2137="无",U2137))))</f>
        <v>10346.568627450981</v>
      </c>
      <c r="X2137" s="14"/>
      <c r="Y2137" s="14">
        <f t="shared" si="284"/>
        <v>10346.568627450981</v>
      </c>
      <c r="Z2137" s="16">
        <f t="shared" si="282"/>
        <v>10346.568627450981</v>
      </c>
      <c r="AA2137" s="14">
        <f t="shared" si="283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hidden="1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85"/>
        <v>11754.5</v>
      </c>
      <c r="W2138" s="14">
        <f t="shared" si="286"/>
        <v>16245.5</v>
      </c>
      <c r="X2138" s="14"/>
      <c r="Y2138" s="14">
        <f t="shared" si="284"/>
        <v>0</v>
      </c>
      <c r="Z2138" s="16">
        <f t="shared" si="282"/>
        <v>16245.5</v>
      </c>
      <c r="AA2138" s="14">
        <f t="shared" si="283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hidden="1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85"/>
        <v>7428.92</v>
      </c>
      <c r="W2139" s="14">
        <f t="shared" si="286"/>
        <v>0</v>
      </c>
      <c r="X2139" s="14"/>
      <c r="Y2139" s="14">
        <f t="shared" si="284"/>
        <v>0</v>
      </c>
      <c r="Z2139" s="16">
        <f t="shared" si="282"/>
        <v>0</v>
      </c>
      <c r="AA2139" s="14">
        <f t="shared" si="283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hidden="1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85"/>
        <v>209.26338999999962</v>
      </c>
      <c r="W2140" s="14">
        <f t="shared" si="286"/>
        <v>1191.4871250000001</v>
      </c>
      <c r="X2140" s="14"/>
      <c r="Y2140" s="14">
        <f t="shared" si="284"/>
        <v>512.5710306320251</v>
      </c>
      <c r="Z2140" s="16">
        <f t="shared" si="282"/>
        <v>1191.4871250000001</v>
      </c>
      <c r="AA2140" s="14">
        <f t="shared" si="283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hidden="1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85"/>
        <v>0</v>
      </c>
      <c r="W2141" s="14">
        <f t="shared" si="286"/>
        <v>997.54901960784309</v>
      </c>
      <c r="X2141" s="14"/>
      <c r="Y2141" s="14">
        <f t="shared" si="284"/>
        <v>373.61057004666213</v>
      </c>
      <c r="Z2141" s="16">
        <f t="shared" si="282"/>
        <v>997.54901960784309</v>
      </c>
      <c r="AA2141" s="14">
        <f t="shared" si="283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hidden="1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85"/>
        <v>487.4</v>
      </c>
      <c r="W2142" s="14">
        <f t="shared" si="286"/>
        <v>0</v>
      </c>
      <c r="X2142" s="14"/>
      <c r="Y2142" s="14">
        <f t="shared" si="284"/>
        <v>0</v>
      </c>
      <c r="Z2142" s="16">
        <f t="shared" si="282"/>
        <v>0</v>
      </c>
      <c r="AA2142" s="14">
        <f t="shared" si="283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hidden="1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4478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85"/>
        <v>5.9999999999490697E-2</v>
      </c>
      <c r="W2143" s="14">
        <f t="shared" si="286"/>
        <v>0</v>
      </c>
      <c r="X2143" s="14"/>
      <c r="Y2143" s="14">
        <f t="shared" si="284"/>
        <v>0</v>
      </c>
      <c r="Z2143" s="16">
        <f t="shared" si="282"/>
        <v>0</v>
      </c>
      <c r="AA2143" s="14">
        <f t="shared" si="283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hidden="1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85"/>
        <v>0</v>
      </c>
      <c r="W2144" s="14">
        <f t="shared" si="286"/>
        <v>3546.3960396039606</v>
      </c>
      <c r="X2144" s="14"/>
      <c r="Y2144" s="14">
        <f t="shared" si="284"/>
        <v>3546.3960396039606</v>
      </c>
      <c r="Z2144" s="16">
        <f t="shared" si="282"/>
        <v>3546.3960396039606</v>
      </c>
      <c r="AA2144" s="14">
        <f t="shared" si="283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hidden="1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85"/>
        <v>3581.9599999999991</v>
      </c>
      <c r="W2145" s="14">
        <f t="shared" si="286"/>
        <v>61418.04</v>
      </c>
      <c r="X2145" s="14"/>
      <c r="Y2145" s="14">
        <f t="shared" si="284"/>
        <v>21559.625427388899</v>
      </c>
      <c r="Z2145" s="16">
        <f t="shared" si="282"/>
        <v>61418.04</v>
      </c>
      <c r="AA2145" s="14">
        <f t="shared" si="283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hidden="1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85"/>
        <v>14158.720000000001</v>
      </c>
      <c r="W2146" s="14">
        <f t="shared" si="286"/>
        <v>5842</v>
      </c>
      <c r="X2146" s="14"/>
      <c r="Y2146" s="14">
        <f t="shared" si="284"/>
        <v>2259.6428281705998</v>
      </c>
      <c r="Z2146" s="16">
        <f t="shared" si="282"/>
        <v>5842</v>
      </c>
      <c r="AA2146" s="14">
        <f t="shared" si="283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hidden="1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85"/>
        <v>6189.5</v>
      </c>
      <c r="W2147" s="14">
        <f t="shared" si="286"/>
        <v>3117.1568627450979</v>
      </c>
      <c r="X2147" s="14"/>
      <c r="Y2147" s="14">
        <f t="shared" si="284"/>
        <v>1167.4641842391779</v>
      </c>
      <c r="Z2147" s="16">
        <f t="shared" si="282"/>
        <v>3117.1568627450979</v>
      </c>
      <c r="AA2147" s="14">
        <f t="shared" si="283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hidden="1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85"/>
        <v>1.8599999999900101</v>
      </c>
      <c r="W2148" s="14">
        <f t="shared" si="286"/>
        <v>0</v>
      </c>
      <c r="X2148" s="14"/>
      <c r="Y2148" s="14">
        <f t="shared" si="284"/>
        <v>0</v>
      </c>
      <c r="Z2148" s="16">
        <f t="shared" si="282"/>
        <v>0</v>
      </c>
      <c r="AA2148" s="14">
        <f t="shared" si="283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hidden="1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85"/>
        <v>280.10000000000946</v>
      </c>
      <c r="W2149" s="14">
        <f t="shared" si="286"/>
        <v>9256.8627450980384</v>
      </c>
      <c r="X2149" s="14"/>
      <c r="Y2149" s="14">
        <f t="shared" si="284"/>
        <v>3466.9592160988586</v>
      </c>
      <c r="Z2149" s="16">
        <f t="shared" si="282"/>
        <v>9256.8627450980384</v>
      </c>
      <c r="AA2149" s="14">
        <f t="shared" si="283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hidden="1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85"/>
        <v>0</v>
      </c>
      <c r="W2150" s="14">
        <f t="shared" si="286"/>
        <v>9968.4313725490192</v>
      </c>
      <c r="X2150" s="14"/>
      <c r="Y2150" s="14">
        <f t="shared" si="284"/>
        <v>9968.4313725490192</v>
      </c>
      <c r="Z2150" s="16">
        <f t="shared" si="282"/>
        <v>9968.4313725490192</v>
      </c>
      <c r="AA2150" s="14">
        <f t="shared" si="283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hidden="1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85"/>
        <v>50354.200000000012</v>
      </c>
      <c r="W2151" s="14">
        <f t="shared" si="286"/>
        <v>156145.79999999999</v>
      </c>
      <c r="X2151" s="14"/>
      <c r="Y2151" s="14">
        <f t="shared" si="284"/>
        <v>54161.08282561299</v>
      </c>
      <c r="Z2151" s="16">
        <f t="shared" si="282"/>
        <v>156145.79999999999</v>
      </c>
      <c r="AA2151" s="14">
        <f t="shared" si="283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hidden="1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85"/>
        <v>0</v>
      </c>
      <c r="W2152" s="14">
        <f t="shared" si="286"/>
        <v>17539.901960784315</v>
      </c>
      <c r="X2152" s="14"/>
      <c r="Y2152" s="14">
        <f t="shared" si="284"/>
        <v>17539.901960784315</v>
      </c>
      <c r="Z2152" s="16">
        <f t="shared" si="282"/>
        <v>17539.901960784315</v>
      </c>
      <c r="AA2152" s="14">
        <f t="shared" si="283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hidden="1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85"/>
        <v>60803.399999999994</v>
      </c>
      <c r="W2153" s="14">
        <f t="shared" si="286"/>
        <v>197196.6</v>
      </c>
      <c r="X2153" s="14"/>
      <c r="Y2153" s="14">
        <f t="shared" si="284"/>
        <v>65303.492892088019</v>
      </c>
      <c r="Z2153" s="16">
        <f t="shared" si="282"/>
        <v>197196.6</v>
      </c>
      <c r="AA2153" s="14">
        <f t="shared" si="283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hidden="1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85"/>
        <v>0</v>
      </c>
      <c r="W2154" s="14">
        <f t="shared" si="286"/>
        <v>25706.470588235294</v>
      </c>
      <c r="X2154" s="14"/>
      <c r="Y2154" s="14">
        <f t="shared" si="284"/>
        <v>25706.470588235294</v>
      </c>
      <c r="Z2154" s="16">
        <f t="shared" si="282"/>
        <v>25706.470588235294</v>
      </c>
      <c r="AA2154" s="14">
        <f t="shared" si="283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hidden="1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85"/>
        <v>61161.200000000012</v>
      </c>
      <c r="W2155" s="14">
        <f t="shared" si="286"/>
        <v>232838.8</v>
      </c>
      <c r="X2155" s="14"/>
      <c r="Y2155" s="14">
        <f t="shared" si="284"/>
        <v>73981.679233169998</v>
      </c>
      <c r="Z2155" s="16">
        <f t="shared" si="282"/>
        <v>232838.8</v>
      </c>
      <c r="AA2155" s="14">
        <f t="shared" si="283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hidden="1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85"/>
        <v>484</v>
      </c>
      <c r="W2156" s="14">
        <f t="shared" si="286"/>
        <v>0</v>
      </c>
      <c r="X2156" s="14"/>
      <c r="Y2156" s="14">
        <f t="shared" si="284"/>
        <v>0</v>
      </c>
      <c r="Z2156" s="16">
        <f t="shared" si="282"/>
        <v>0</v>
      </c>
      <c r="AA2156" s="14">
        <f t="shared" si="283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hidden="1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85"/>
        <v>1902.1</v>
      </c>
      <c r="W2157" s="14">
        <f t="shared" si="286"/>
        <v>0</v>
      </c>
      <c r="X2157" s="14"/>
      <c r="Y2157" s="14">
        <f t="shared" si="284"/>
        <v>0</v>
      </c>
      <c r="Z2157" s="16">
        <f t="shared" si="282"/>
        <v>0</v>
      </c>
      <c r="AA2157" s="14">
        <f t="shared" si="283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hidden="1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85"/>
        <v>142.44999999999999</v>
      </c>
      <c r="W2158" s="14">
        <f t="shared" si="286"/>
        <v>0</v>
      </c>
      <c r="X2158" s="14"/>
      <c r="Y2158" s="14">
        <f t="shared" si="284"/>
        <v>0</v>
      </c>
      <c r="Z2158" s="16">
        <f t="shared" si="282"/>
        <v>0</v>
      </c>
      <c r="AA2158" s="14">
        <f t="shared" si="283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hidden="1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85"/>
        <v>3.1000000000003598</v>
      </c>
      <c r="W2159" s="14">
        <f t="shared" si="286"/>
        <v>0</v>
      </c>
      <c r="X2159" s="14"/>
      <c r="Y2159" s="14">
        <f t="shared" si="284"/>
        <v>0</v>
      </c>
      <c r="Z2159" s="16">
        <f t="shared" ref="Z2159" si="287">W2159+X2159</f>
        <v>0</v>
      </c>
      <c r="AA2159" s="14">
        <f t="shared" si="283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hidden="1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85"/>
        <v>464.88000000000102</v>
      </c>
      <c r="W2160" s="14">
        <f t="shared" si="286"/>
        <v>0</v>
      </c>
      <c r="X2160" s="14"/>
      <c r="Y2160" s="14">
        <f t="shared" si="284"/>
        <v>0</v>
      </c>
      <c r="Z2160" s="14"/>
      <c r="AA2160" s="14">
        <f t="shared" si="283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hidden="1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85"/>
        <v>347.59000000002601</v>
      </c>
      <c r="W2161" s="14">
        <f t="shared" si="286"/>
        <v>0</v>
      </c>
      <c r="X2161" s="14"/>
      <c r="Y2161" s="14">
        <f t="shared" si="284"/>
        <v>0</v>
      </c>
      <c r="Z2161" s="14"/>
      <c r="AA2161" s="14">
        <f t="shared" si="283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hidden="1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85"/>
        <v>9103.4</v>
      </c>
      <c r="W2162" s="14">
        <f t="shared" si="286"/>
        <v>0</v>
      </c>
      <c r="X2162" s="14"/>
      <c r="Y2162" s="14">
        <f t="shared" si="284"/>
        <v>0</v>
      </c>
      <c r="Z2162" s="16">
        <f t="shared" ref="Z2162:Z2165" si="288">W2162+X2162</f>
        <v>0</v>
      </c>
      <c r="AA2162" s="14">
        <f t="shared" si="283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hidden="1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85"/>
        <v>2374.2600000000002</v>
      </c>
      <c r="W2163" s="14">
        <f t="shared" si="286"/>
        <v>0</v>
      </c>
      <c r="X2163" s="14"/>
      <c r="Y2163" s="14">
        <f t="shared" si="284"/>
        <v>0</v>
      </c>
      <c r="Z2163" s="16">
        <f t="shared" si="288"/>
        <v>0</v>
      </c>
      <c r="AA2163" s="14">
        <f t="shared" si="283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hidden="1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85"/>
        <v>1959.5</v>
      </c>
      <c r="W2164" s="14">
        <f t="shared" si="286"/>
        <v>0</v>
      </c>
      <c r="X2164" s="14"/>
      <c r="Y2164" s="14">
        <f t="shared" si="284"/>
        <v>0</v>
      </c>
      <c r="Z2164" s="16">
        <f t="shared" si="288"/>
        <v>0</v>
      </c>
      <c r="AA2164" s="14">
        <f t="shared" si="283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hidden="1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85"/>
        <v>-31310.400000000001</v>
      </c>
      <c r="W2165" s="14">
        <f t="shared" si="286"/>
        <v>0</v>
      </c>
      <c r="X2165" s="14"/>
      <c r="Y2165" s="14">
        <f t="shared" si="284"/>
        <v>0</v>
      </c>
      <c r="Z2165" s="16">
        <f t="shared" si="288"/>
        <v>0</v>
      </c>
      <c r="AA2165" s="14">
        <f t="shared" si="283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hidden="1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85"/>
        <v>-18012.95</v>
      </c>
      <c r="W2166" s="14">
        <f t="shared" si="286"/>
        <v>0</v>
      </c>
      <c r="X2166" s="14"/>
      <c r="Y2166" s="14">
        <f t="shared" si="284"/>
        <v>0</v>
      </c>
      <c r="Z2166" s="14"/>
      <c r="AA2166" s="14">
        <f t="shared" si="283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hidden="1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85"/>
        <v>18012.95</v>
      </c>
      <c r="W2167" s="14">
        <f t="shared" si="286"/>
        <v>0</v>
      </c>
      <c r="X2167" s="14"/>
      <c r="Y2167" s="14">
        <f t="shared" si="284"/>
        <v>0</v>
      </c>
      <c r="Z2167" s="14"/>
      <c r="AA2167" s="14">
        <f t="shared" si="283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hidden="1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85"/>
        <v>338.3</v>
      </c>
      <c r="W2168" s="14">
        <f t="shared" si="286"/>
        <v>0</v>
      </c>
      <c r="X2168" s="14"/>
      <c r="Y2168" s="14">
        <f t="shared" si="284"/>
        <v>0</v>
      </c>
      <c r="Z2168" s="16">
        <f t="shared" ref="Z2168:Z2231" si="289">W2168+X2168</f>
        <v>0</v>
      </c>
      <c r="AA2168" s="14">
        <f t="shared" si="283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hidden="1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85"/>
        <v>0</v>
      </c>
      <c r="W2169" s="14">
        <f t="shared" si="286"/>
        <v>16375.22</v>
      </c>
      <c r="X2169" s="14"/>
      <c r="Y2169" s="14">
        <f t="shared" si="284"/>
        <v>16375.22</v>
      </c>
      <c r="Z2169" s="16">
        <f t="shared" si="289"/>
        <v>16375.22</v>
      </c>
      <c r="AA2169" s="14">
        <f t="shared" si="283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hidden="1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85"/>
        <v>0</v>
      </c>
      <c r="W2170" s="14">
        <f t="shared" si="286"/>
        <v>43046.980000000098</v>
      </c>
      <c r="X2170" s="14"/>
      <c r="Y2170" s="14">
        <f t="shared" si="284"/>
        <v>43046.980000000098</v>
      </c>
      <c r="Z2170" s="16">
        <f t="shared" si="289"/>
        <v>43046.980000000098</v>
      </c>
      <c r="AA2170" s="14">
        <f t="shared" ref="AA2170:AA2233" si="290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hidden="1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85"/>
        <v>94123.520000000019</v>
      </c>
      <c r="W2171" s="14">
        <f t="shared" si="286"/>
        <v>265876.47999999998</v>
      </c>
      <c r="X2171" s="14"/>
      <c r="Y2171" s="14">
        <f t="shared" si="284"/>
        <v>92797.671072228986</v>
      </c>
      <c r="Z2171" s="16">
        <f t="shared" si="289"/>
        <v>265876.47999999998</v>
      </c>
      <c r="AA2171" s="14">
        <f t="shared" si="290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hidden="1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85"/>
        <v>413380.38</v>
      </c>
      <c r="W2172" s="14">
        <f t="shared" si="286"/>
        <v>816619.62</v>
      </c>
      <c r="X2172" s="14"/>
      <c r="Y2172" s="14">
        <f t="shared" si="284"/>
        <v>289465.76688596397</v>
      </c>
      <c r="Z2172" s="16">
        <f t="shared" si="289"/>
        <v>816619.62</v>
      </c>
      <c r="AA2172" s="14">
        <f t="shared" si="290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hidden="1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85"/>
        <v>11544.550000000003</v>
      </c>
      <c r="W2173" s="14">
        <f t="shared" si="286"/>
        <v>25403.5</v>
      </c>
      <c r="X2173" s="14"/>
      <c r="Y2173" s="14">
        <f t="shared" si="284"/>
        <v>9825.8878098992991</v>
      </c>
      <c r="Z2173" s="16">
        <f t="shared" si="289"/>
        <v>25403.5</v>
      </c>
      <c r="AA2173" s="14">
        <f t="shared" si="290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hidden="1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85"/>
        <v>4554.5900000000038</v>
      </c>
      <c r="W2174" s="14">
        <f t="shared" si="286"/>
        <v>36487.699999999997</v>
      </c>
      <c r="X2174" s="14"/>
      <c r="Y2174" s="14">
        <f t="shared" si="284"/>
        <v>14113.175217637796</v>
      </c>
      <c r="Z2174" s="16">
        <f t="shared" si="289"/>
        <v>36487.699999999997</v>
      </c>
      <c r="AA2174" s="14">
        <f t="shared" si="290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hidden="1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85"/>
        <v>23918.799999999996</v>
      </c>
      <c r="W2175" s="14">
        <f t="shared" si="286"/>
        <v>13073.4</v>
      </c>
      <c r="X2175" s="14"/>
      <c r="Y2175" s="14">
        <f t="shared" si="284"/>
        <v>5056.6954039379498</v>
      </c>
      <c r="Z2175" s="16">
        <f t="shared" si="289"/>
        <v>13073.4</v>
      </c>
      <c r="AA2175" s="14">
        <f t="shared" si="290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hidden="1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85"/>
        <v>9993</v>
      </c>
      <c r="W2176" s="14">
        <f t="shared" si="286"/>
        <v>0</v>
      </c>
      <c r="X2176" s="14"/>
      <c r="Y2176" s="14">
        <f t="shared" si="284"/>
        <v>0</v>
      </c>
      <c r="Z2176" s="16">
        <f t="shared" si="289"/>
        <v>0</v>
      </c>
      <c r="AA2176" s="14">
        <f t="shared" si="290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hidden="1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85"/>
        <v>622.82000000000005</v>
      </c>
      <c r="W2177" s="14">
        <f t="shared" si="286"/>
        <v>0</v>
      </c>
      <c r="X2177" s="14"/>
      <c r="Y2177" s="14">
        <f t="shared" si="284"/>
        <v>0</v>
      </c>
      <c r="Z2177" s="16">
        <f t="shared" si="289"/>
        <v>0</v>
      </c>
      <c r="AA2177" s="14">
        <f t="shared" si="290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hidden="1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85"/>
        <v>24785.900000000023</v>
      </c>
      <c r="W2178" s="14">
        <f t="shared" si="286"/>
        <v>328023.5294117647</v>
      </c>
      <c r="X2178" s="14"/>
      <c r="Y2178" s="14">
        <f t="shared" si="284"/>
        <v>122854.1709764057</v>
      </c>
      <c r="Z2178" s="16">
        <f t="shared" si="289"/>
        <v>328023.5294117647</v>
      </c>
      <c r="AA2178" s="14">
        <f t="shared" si="290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hidden="1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85"/>
        <v>3591.7000000000007</v>
      </c>
      <c r="W2179" s="14">
        <f t="shared" si="286"/>
        <v>4604.411764705882</v>
      </c>
      <c r="X2179" s="14"/>
      <c r="Y2179" s="14">
        <f t="shared" ref="Y2179:Y2242" si="291">IF(W2179-AB2179&lt;=0,0,IF(O2179="返现",MAX(W2179-AA2179-AB2179,0),MAX(W2179-AB2179,0)))</f>
        <v>1724.483579581472</v>
      </c>
      <c r="Z2179" s="16">
        <f t="shared" si="289"/>
        <v>4604.411764705882</v>
      </c>
      <c r="AA2179" s="14">
        <f t="shared" si="290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hidden="1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85"/>
        <v>80507.850000000006</v>
      </c>
      <c r="W2180" s="14">
        <f t="shared" si="286"/>
        <v>81012.352941176476</v>
      </c>
      <c r="X2180" s="14"/>
      <c r="Y2180" s="14">
        <f t="shared" si="291"/>
        <v>30341.437631879977</v>
      </c>
      <c r="Z2180" s="16">
        <f t="shared" si="289"/>
        <v>81012.352941176476</v>
      </c>
      <c r="AA2180" s="14">
        <f t="shared" si="290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hidden="1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85"/>
        <v>3204.3</v>
      </c>
      <c r="W2181" s="14">
        <f t="shared" si="286"/>
        <v>0</v>
      </c>
      <c r="X2181" s="14"/>
      <c r="Y2181" s="14">
        <f t="shared" si="291"/>
        <v>0</v>
      </c>
      <c r="Z2181" s="16">
        <f t="shared" si="289"/>
        <v>0</v>
      </c>
      <c r="AA2181" s="14">
        <f t="shared" si="290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hidden="1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91"/>
        <v>1285.4650392576023</v>
      </c>
      <c r="Z2182" s="16">
        <f t="shared" si="289"/>
        <v>3908.627450980392</v>
      </c>
      <c r="AA2182" s="14">
        <f t="shared" si="290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hidden="1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92">S2183+T2183-U2183</f>
        <v>3.0000000000654801E-2</v>
      </c>
      <c r="W2183" s="14">
        <f t="shared" ref="W2183:W2186" si="293">IF(O2183="返货",U2183/(1+P2183),IF(O2183="返现",U2183,IF(O2183="折扣",U2183*P2183,IF(O2183="无",U2183))))</f>
        <v>0</v>
      </c>
      <c r="X2183" s="14"/>
      <c r="Y2183" s="14">
        <f t="shared" si="291"/>
        <v>0</v>
      </c>
      <c r="Z2183" s="16">
        <f t="shared" si="289"/>
        <v>0</v>
      </c>
      <c r="AA2183" s="14">
        <f t="shared" si="290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hidden="1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92"/>
        <v>169.4</v>
      </c>
      <c r="W2184" s="14">
        <f t="shared" si="293"/>
        <v>0</v>
      </c>
      <c r="X2184" s="14"/>
      <c r="Y2184" s="14">
        <f t="shared" si="291"/>
        <v>0</v>
      </c>
      <c r="Z2184" s="16">
        <f t="shared" si="289"/>
        <v>0</v>
      </c>
      <c r="AA2184" s="14">
        <f t="shared" si="290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hidden="1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92"/>
        <v>5025.799500000001</v>
      </c>
      <c r="W2185" s="14">
        <f t="shared" si="293"/>
        <v>43315.461274509798</v>
      </c>
      <c r="X2185" s="14"/>
      <c r="Y2185" s="14">
        <f t="shared" si="291"/>
        <v>18166.8147125061</v>
      </c>
      <c r="Z2185" s="16">
        <f t="shared" si="289"/>
        <v>43315.461274509798</v>
      </c>
      <c r="AA2185" s="14">
        <f t="shared" si="290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hidden="1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92"/>
        <v>4288</v>
      </c>
      <c r="W2186" s="14">
        <f t="shared" si="293"/>
        <v>0</v>
      </c>
      <c r="X2186" s="14"/>
      <c r="Y2186" s="14">
        <f t="shared" si="291"/>
        <v>0</v>
      </c>
      <c r="Z2186" s="16">
        <f t="shared" si="289"/>
        <v>0</v>
      </c>
      <c r="AA2186" s="14">
        <f t="shared" si="290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hidden="1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91"/>
        <v>15339.826409160007</v>
      </c>
      <c r="Z2187" s="16">
        <f t="shared" si="289"/>
        <v>62765.813703703701</v>
      </c>
      <c r="AA2187" s="14">
        <f t="shared" si="290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hidden="1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94">S2188+T2188-U2188</f>
        <v>1.00000000093132E-2</v>
      </c>
      <c r="W2188" s="14">
        <f t="shared" ref="W2188:W2209" si="295">IF(O2188="返货",U2188/(1+P2188),IF(O2188="返现",U2188,IF(O2188="折扣",U2188*P2188,IF(O2188="无",U2188))))</f>
        <v>0</v>
      </c>
      <c r="X2188" s="14"/>
      <c r="Y2188" s="14">
        <f t="shared" si="291"/>
        <v>0</v>
      </c>
      <c r="Z2188" s="16">
        <f t="shared" si="289"/>
        <v>0</v>
      </c>
      <c r="AA2188" s="14">
        <f t="shared" si="290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hidden="1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94"/>
        <v>-11218.59</v>
      </c>
      <c r="W2189" s="14">
        <f t="shared" si="295"/>
        <v>0</v>
      </c>
      <c r="X2189" s="14"/>
      <c r="Y2189" s="14">
        <f t="shared" si="291"/>
        <v>0</v>
      </c>
      <c r="Z2189" s="16">
        <f t="shared" si="289"/>
        <v>0</v>
      </c>
      <c r="AA2189" s="14">
        <f t="shared" si="290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hidden="1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94"/>
        <v>42533.99</v>
      </c>
      <c r="W2190" s="14">
        <f t="shared" si="295"/>
        <v>0</v>
      </c>
      <c r="X2190" s="14"/>
      <c r="Y2190" s="14">
        <f t="shared" si="291"/>
        <v>0</v>
      </c>
      <c r="Z2190" s="16">
        <f t="shared" si="289"/>
        <v>0</v>
      </c>
      <c r="AA2190" s="14">
        <f t="shared" si="290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hidden="1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94"/>
        <v>-284.54000000000002</v>
      </c>
      <c r="W2191" s="14">
        <f t="shared" si="295"/>
        <v>0</v>
      </c>
      <c r="X2191" s="14"/>
      <c r="Y2191" s="14">
        <f t="shared" si="291"/>
        <v>0</v>
      </c>
      <c r="Z2191" s="16">
        <f t="shared" si="289"/>
        <v>0</v>
      </c>
      <c r="AA2191" s="14">
        <f t="shared" si="290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hidden="1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94"/>
        <v>0</v>
      </c>
      <c r="W2192" s="14">
        <f t="shared" si="295"/>
        <v>247.43269230769229</v>
      </c>
      <c r="X2192" s="14"/>
      <c r="Y2192" s="14">
        <f t="shared" si="291"/>
        <v>247.43269230769229</v>
      </c>
      <c r="Z2192" s="16">
        <f t="shared" si="289"/>
        <v>247.43269230769229</v>
      </c>
      <c r="AA2192" s="14">
        <f t="shared" si="290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hidden="1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150000</v>
      </c>
      <c r="T2193" s="24">
        <v>1500000</v>
      </c>
      <c r="U2193" s="33">
        <v>1116341.3700000001</v>
      </c>
      <c r="V2193" s="24">
        <f t="shared" si="294"/>
        <v>533658.62999999989</v>
      </c>
      <c r="W2193" s="14">
        <f t="shared" si="295"/>
        <v>1116341.3700000001</v>
      </c>
      <c r="X2193" s="14"/>
      <c r="Y2193" s="14">
        <f t="shared" si="291"/>
        <v>0</v>
      </c>
      <c r="Z2193" s="16">
        <f t="shared" si="289"/>
        <v>1116341.3700000001</v>
      </c>
      <c r="AA2193" s="34">
        <f t="shared" si="290"/>
        <v>0</v>
      </c>
      <c r="AB2193" s="24">
        <f t="shared" ref="AB2193:AB2225" si="296">U2193</f>
        <v>1116341.3700000001</v>
      </c>
      <c r="AC2193" s="35">
        <v>0.05</v>
      </c>
      <c r="AD2193" s="30"/>
      <c r="AE2193" s="30"/>
      <c r="AF2193" s="30"/>
      <c r="AG2193" s="30" t="s">
        <v>42</v>
      </c>
      <c r="AH2193" s="35">
        <v>0</v>
      </c>
      <c r="AI2193" t="e">
        <v>#N/A</v>
      </c>
    </row>
    <row r="2194" spans="1:35" ht="14.25" hidden="1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46253.279999999999</v>
      </c>
      <c r="T2194" s="24">
        <v>200000</v>
      </c>
      <c r="U2194" s="24">
        <v>147559.57999999999</v>
      </c>
      <c r="V2194" s="24">
        <f t="shared" si="294"/>
        <v>98693.700000000012</v>
      </c>
      <c r="W2194" s="14">
        <f t="shared" si="295"/>
        <v>147559.57999999999</v>
      </c>
      <c r="X2194" s="14"/>
      <c r="Y2194" s="14">
        <f t="shared" si="291"/>
        <v>0</v>
      </c>
      <c r="Z2194" s="16">
        <f t="shared" si="289"/>
        <v>147559.57999999999</v>
      </c>
      <c r="AA2194" s="34">
        <f t="shared" si="290"/>
        <v>0</v>
      </c>
      <c r="AB2194" s="24">
        <f t="shared" si="296"/>
        <v>147559.57999999999</v>
      </c>
      <c r="AC2194" s="35">
        <v>0.05</v>
      </c>
      <c r="AD2194" s="30"/>
      <c r="AE2194" s="30"/>
      <c r="AF2194" s="30"/>
      <c r="AG2194" s="30" t="s">
        <v>42</v>
      </c>
      <c r="AH2194" s="35">
        <v>0</v>
      </c>
      <c r="AI2194" t="e">
        <v>#N/A</v>
      </c>
    </row>
    <row r="2195" spans="1:35" ht="14.25" hidden="1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94"/>
        <v>35542.340000000004</v>
      </c>
      <c r="W2195" s="14">
        <f t="shared" si="295"/>
        <v>15938.71</v>
      </c>
      <c r="X2195" s="14"/>
      <c r="Y2195" s="14">
        <f t="shared" si="291"/>
        <v>0</v>
      </c>
      <c r="Z2195" s="16">
        <f t="shared" si="289"/>
        <v>15938.71</v>
      </c>
      <c r="AA2195" s="34">
        <f t="shared" si="290"/>
        <v>0</v>
      </c>
      <c r="AB2195" s="24">
        <f t="shared" si="296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hidden="1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94"/>
        <v>33028.699999999997</v>
      </c>
      <c r="W2196" s="14">
        <f t="shared" si="295"/>
        <v>16971.3</v>
      </c>
      <c r="X2196" s="14"/>
      <c r="Y2196" s="14">
        <f t="shared" si="291"/>
        <v>0</v>
      </c>
      <c r="Z2196" s="16">
        <f t="shared" si="289"/>
        <v>16971.3</v>
      </c>
      <c r="AA2196" s="34">
        <f t="shared" si="290"/>
        <v>0</v>
      </c>
      <c r="AB2196" s="24">
        <f t="shared" si="296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hidden="1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94"/>
        <v>20000</v>
      </c>
      <c r="W2197" s="14">
        <f t="shared" si="295"/>
        <v>0</v>
      </c>
      <c r="X2197" s="14"/>
      <c r="Y2197" s="14">
        <f t="shared" si="291"/>
        <v>0</v>
      </c>
      <c r="Z2197" s="16">
        <f t="shared" si="289"/>
        <v>0</v>
      </c>
      <c r="AA2197" s="34">
        <f t="shared" si="290"/>
        <v>0</v>
      </c>
      <c r="AB2197" s="24">
        <f t="shared" si="296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hidden="1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3655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94"/>
        <v>600000</v>
      </c>
      <c r="W2198" s="14">
        <f t="shared" si="295"/>
        <v>0</v>
      </c>
      <c r="X2198" s="14"/>
      <c r="Y2198" s="14">
        <f t="shared" si="291"/>
        <v>0</v>
      </c>
      <c r="Z2198" s="16">
        <f t="shared" si="289"/>
        <v>0</v>
      </c>
      <c r="AA2198" s="34">
        <f t="shared" si="290"/>
        <v>0</v>
      </c>
      <c r="AB2198" s="24">
        <f t="shared" si="296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hidden="1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3656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94"/>
        <v>20784961.969999999</v>
      </c>
      <c r="W2199" s="14">
        <f t="shared" ref="W2199:W2200" si="297">U2199*(1+AH2199)/(1+AH2199+P2199)</f>
        <v>22208019.227115288</v>
      </c>
      <c r="X2199" s="14"/>
      <c r="Y2199" s="14">
        <f t="shared" si="291"/>
        <v>0</v>
      </c>
      <c r="Z2199" s="16">
        <f t="shared" si="289"/>
        <v>22208019.227115288</v>
      </c>
      <c r="AA2199" s="34">
        <f t="shared" si="290"/>
        <v>1007018.8028847128</v>
      </c>
      <c r="AB2199" s="24">
        <f t="shared" si="296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hidden="1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33">
        <v>358993.2</v>
      </c>
      <c r="V2200" s="24">
        <f t="shared" si="294"/>
        <v>741006.8</v>
      </c>
      <c r="W2200" s="14">
        <f t="shared" si="297"/>
        <v>344607.21621209814</v>
      </c>
      <c r="X2200" s="14"/>
      <c r="Y2200" s="14">
        <f t="shared" si="291"/>
        <v>0</v>
      </c>
      <c r="Z2200" s="16">
        <f t="shared" si="289"/>
        <v>344607.21621209814</v>
      </c>
      <c r="AA2200" s="34">
        <f t="shared" si="290"/>
        <v>14385.983787901874</v>
      </c>
      <c r="AB2200" s="24">
        <f t="shared" si="296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hidden="1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618633.05000000005</v>
      </c>
      <c r="T2201" s="24">
        <v>1500000</v>
      </c>
      <c r="U2201" s="24">
        <v>943109.08</v>
      </c>
      <c r="V2201" s="24">
        <f t="shared" si="294"/>
        <v>1175523.9699999997</v>
      </c>
      <c r="W2201" s="14">
        <f t="shared" si="295"/>
        <v>943109.08</v>
      </c>
      <c r="X2201" s="14"/>
      <c r="Y2201" s="14">
        <f t="shared" si="291"/>
        <v>0</v>
      </c>
      <c r="Z2201" s="16">
        <f t="shared" si="289"/>
        <v>943109.08</v>
      </c>
      <c r="AA2201" s="34">
        <f t="shared" si="290"/>
        <v>0</v>
      </c>
      <c r="AB2201" s="24">
        <f t="shared" si="296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hidden="1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94"/>
        <v>131501.09999999998</v>
      </c>
      <c r="W2202" s="14">
        <f t="shared" si="295"/>
        <v>59424.82</v>
      </c>
      <c r="X2202" s="14"/>
      <c r="Y2202" s="14">
        <f t="shared" si="291"/>
        <v>0</v>
      </c>
      <c r="Z2202" s="16">
        <f t="shared" si="289"/>
        <v>59424.82</v>
      </c>
      <c r="AA2202" s="34">
        <f t="shared" si="290"/>
        <v>0</v>
      </c>
      <c r="AB2202" s="24">
        <f t="shared" si="296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hidden="1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94"/>
        <v>43183.33</v>
      </c>
      <c r="W2203" s="14">
        <f t="shared" si="295"/>
        <v>6816.67</v>
      </c>
      <c r="X2203" s="14"/>
      <c r="Y2203" s="14">
        <f t="shared" si="291"/>
        <v>0</v>
      </c>
      <c r="Z2203" s="16">
        <f t="shared" si="289"/>
        <v>6816.67</v>
      </c>
      <c r="AA2203" s="34">
        <f t="shared" si="290"/>
        <v>0</v>
      </c>
      <c r="AB2203" s="24">
        <f t="shared" si="296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hidden="1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2851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2852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94"/>
        <v>52129.820000000007</v>
      </c>
      <c r="W2204" s="14">
        <f t="shared" si="295"/>
        <v>146870.18</v>
      </c>
      <c r="X2204" s="14"/>
      <c r="Y2204" s="14">
        <f t="shared" si="291"/>
        <v>0</v>
      </c>
      <c r="Z2204" s="16">
        <f t="shared" si="289"/>
        <v>146870.18</v>
      </c>
      <c r="AA2204" s="34">
        <f t="shared" si="290"/>
        <v>0</v>
      </c>
      <c r="AB2204" s="24">
        <f t="shared" si="296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hidden="1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30" t="s">
        <v>2853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94"/>
        <v>165886.96000000002</v>
      </c>
      <c r="W2205" s="14">
        <f t="shared" si="295"/>
        <v>117113.04</v>
      </c>
      <c r="X2205" s="14"/>
      <c r="Y2205" s="14">
        <f t="shared" si="291"/>
        <v>0</v>
      </c>
      <c r="Z2205" s="16">
        <f t="shared" si="289"/>
        <v>117113.04</v>
      </c>
      <c r="AA2205" s="34">
        <f t="shared" si="290"/>
        <v>0</v>
      </c>
      <c r="AB2205" s="24">
        <f t="shared" si="296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hidden="1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30" t="s">
        <v>2854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2855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94"/>
        <v>59649.460000000006</v>
      </c>
      <c r="W2206" s="14">
        <f t="shared" si="295"/>
        <v>74750.539999999994</v>
      </c>
      <c r="X2206" s="14"/>
      <c r="Y2206" s="14">
        <f t="shared" si="291"/>
        <v>0</v>
      </c>
      <c r="Z2206" s="16">
        <f t="shared" si="289"/>
        <v>74750.539999999994</v>
      </c>
      <c r="AA2206" s="34">
        <f t="shared" si="290"/>
        <v>0</v>
      </c>
      <c r="AB2206" s="24">
        <f t="shared" si="296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hidden="1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30" t="s">
        <v>2854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v>1034922.33</v>
      </c>
      <c r="V2207" s="24">
        <f t="shared" si="294"/>
        <v>543077.67000000004</v>
      </c>
      <c r="W2207" s="14">
        <f t="shared" si="295"/>
        <v>1034922.33</v>
      </c>
      <c r="X2207" s="14"/>
      <c r="Y2207" s="14">
        <f t="shared" si="291"/>
        <v>0</v>
      </c>
      <c r="Z2207" s="16">
        <f t="shared" si="289"/>
        <v>1034922.33</v>
      </c>
      <c r="AA2207" s="34">
        <f t="shared" si="290"/>
        <v>0</v>
      </c>
      <c r="AB2207" s="24">
        <f t="shared" si="296"/>
        <v>1034922.33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hidden="1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30" t="s">
        <v>2854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v>1451986.53</v>
      </c>
      <c r="V2208" s="24">
        <f t="shared" si="294"/>
        <v>468013.47</v>
      </c>
      <c r="W2208" s="14">
        <f t="shared" si="295"/>
        <v>1451986.53</v>
      </c>
      <c r="X2208" s="14"/>
      <c r="Y2208" s="14">
        <f t="shared" si="291"/>
        <v>0</v>
      </c>
      <c r="Z2208" s="16">
        <f t="shared" si="289"/>
        <v>1451986.53</v>
      </c>
      <c r="AA2208" s="34">
        <f t="shared" si="290"/>
        <v>0</v>
      </c>
      <c r="AB2208" s="24">
        <f t="shared" si="296"/>
        <v>1451986.53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hidden="1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2856</v>
      </c>
      <c r="F2209" s="30" t="s">
        <v>2857</v>
      </c>
      <c r="G2209" s="30" t="s">
        <v>2856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94"/>
        <v>1886972.83</v>
      </c>
      <c r="W2209" s="14">
        <f t="shared" si="295"/>
        <v>11733027.17</v>
      </c>
      <c r="X2209" s="14"/>
      <c r="Y2209" s="14">
        <f t="shared" si="291"/>
        <v>0</v>
      </c>
      <c r="Z2209" s="16">
        <f t="shared" si="289"/>
        <v>11733027.17</v>
      </c>
      <c r="AA2209" s="34">
        <f t="shared" si="290"/>
        <v>0</v>
      </c>
      <c r="AB2209" s="24">
        <f t="shared" si="296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hidden="1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2856</v>
      </c>
      <c r="F2210" s="30" t="s">
        <v>2857</v>
      </c>
      <c r="G2210" s="30" t="s">
        <v>2856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94"/>
        <v>31764.919999999925</v>
      </c>
      <c r="W2210" s="14">
        <f t="shared" ref="W2210:W2225" si="298">U2210*(1+AH2210)/(1+AH2210+P2210)</f>
        <v>7998235.080000001</v>
      </c>
      <c r="X2210" s="14"/>
      <c r="Y2210" s="14">
        <f t="shared" si="291"/>
        <v>9.3132257461547852E-10</v>
      </c>
      <c r="Z2210" s="16">
        <f t="shared" si="289"/>
        <v>7998235.080000001</v>
      </c>
      <c r="AA2210" s="34">
        <f t="shared" si="290"/>
        <v>0</v>
      </c>
      <c r="AB2210" s="24">
        <f t="shared" si="296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hidden="1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2858</v>
      </c>
      <c r="M2211" s="30"/>
      <c r="N2211" s="30" t="s">
        <v>57</v>
      </c>
      <c r="O2211" s="30" t="s">
        <v>3653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94"/>
        <v>93394.540000000023</v>
      </c>
      <c r="W2211" s="14">
        <f t="shared" si="298"/>
        <v>79688.699029126219</v>
      </c>
      <c r="X2211" s="14"/>
      <c r="Y2211" s="14">
        <f t="shared" si="291"/>
        <v>0</v>
      </c>
      <c r="Z2211" s="16">
        <f t="shared" si="289"/>
        <v>79688.699029126219</v>
      </c>
      <c r="AA2211" s="34">
        <f t="shared" si="290"/>
        <v>2390.6609708737815</v>
      </c>
      <c r="AB2211" s="24">
        <f t="shared" si="296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hidden="1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94"/>
        <v>164070.32999999996</v>
      </c>
      <c r="W2212" s="14">
        <f t="shared" si="298"/>
        <v>785929.67</v>
      </c>
      <c r="X2212" s="14"/>
      <c r="Y2212" s="14">
        <f t="shared" si="291"/>
        <v>0</v>
      </c>
      <c r="Z2212" s="16">
        <f t="shared" si="289"/>
        <v>785929.67</v>
      </c>
      <c r="AA2212" s="34">
        <f t="shared" si="290"/>
        <v>0</v>
      </c>
      <c r="AB2212" s="24">
        <f t="shared" si="296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hidden="1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94"/>
        <v>50000</v>
      </c>
      <c r="W2213" s="14">
        <f t="shared" si="298"/>
        <v>0</v>
      </c>
      <c r="X2213" s="14"/>
      <c r="Y2213" s="14">
        <f t="shared" si="291"/>
        <v>0</v>
      </c>
      <c r="Z2213" s="16">
        <f t="shared" si="289"/>
        <v>0</v>
      </c>
      <c r="AA2213" s="34">
        <f t="shared" si="290"/>
        <v>0</v>
      </c>
      <c r="AB2213" s="24">
        <f t="shared" si="296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hidden="1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2859</v>
      </c>
      <c r="F2214" s="30" t="s">
        <v>2860</v>
      </c>
      <c r="G2214" s="30" t="s">
        <v>2859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2861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94"/>
        <v>92283.8</v>
      </c>
      <c r="W2214" s="14">
        <f t="shared" si="298"/>
        <v>115663.29</v>
      </c>
      <c r="X2214" s="14"/>
      <c r="Y2214" s="14">
        <f t="shared" si="291"/>
        <v>0</v>
      </c>
      <c r="Z2214" s="16">
        <f t="shared" si="289"/>
        <v>115663.29</v>
      </c>
      <c r="AA2214" s="34">
        <f t="shared" si="290"/>
        <v>0</v>
      </c>
      <c r="AB2214" s="24">
        <f t="shared" si="296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hidden="1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2859</v>
      </c>
      <c r="F2215" s="30" t="s">
        <v>2860</v>
      </c>
      <c r="G2215" s="30" t="s">
        <v>2859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2861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94"/>
        <v>41187.660000000091</v>
      </c>
      <c r="W2215" s="14">
        <f t="shared" si="298"/>
        <v>233016.93</v>
      </c>
      <c r="X2215" s="14"/>
      <c r="Y2215" s="14">
        <f t="shared" si="291"/>
        <v>0</v>
      </c>
      <c r="Z2215" s="16">
        <f t="shared" si="289"/>
        <v>233016.93</v>
      </c>
      <c r="AA2215" s="34">
        <f t="shared" si="290"/>
        <v>0</v>
      </c>
      <c r="AB2215" s="24">
        <f t="shared" si="296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hidden="1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94"/>
        <v>6742.59</v>
      </c>
      <c r="W2216" s="14">
        <f t="shared" si="298"/>
        <v>23257.41</v>
      </c>
      <c r="X2216" s="14"/>
      <c r="Y2216" s="14">
        <f t="shared" si="291"/>
        <v>0</v>
      </c>
      <c r="Z2216" s="16">
        <f t="shared" si="289"/>
        <v>23257.41</v>
      </c>
      <c r="AA2216" s="34">
        <f t="shared" si="290"/>
        <v>0</v>
      </c>
      <c r="AB2216" s="24">
        <f t="shared" si="296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hidden="1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2862</v>
      </c>
      <c r="F2217" s="30" t="s">
        <v>2862</v>
      </c>
      <c r="G2217" s="30" t="s">
        <v>2862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2863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94"/>
        <v>160182.03</v>
      </c>
      <c r="W2217" s="14">
        <f t="shared" si="298"/>
        <v>49817.97</v>
      </c>
      <c r="X2217" s="14"/>
      <c r="Y2217" s="14">
        <f t="shared" si="291"/>
        <v>0</v>
      </c>
      <c r="Z2217" s="16">
        <f t="shared" si="289"/>
        <v>49817.97</v>
      </c>
      <c r="AA2217" s="34">
        <f t="shared" si="290"/>
        <v>0</v>
      </c>
      <c r="AB2217" s="24">
        <f t="shared" si="296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hidden="1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94"/>
        <v>23479.070000000003</v>
      </c>
      <c r="W2218" s="14">
        <f t="shared" si="298"/>
        <v>30143.87</v>
      </c>
      <c r="X2218" s="14"/>
      <c r="Y2218" s="14">
        <f t="shared" si="291"/>
        <v>0</v>
      </c>
      <c r="Z2218" s="16">
        <f t="shared" si="289"/>
        <v>30143.87</v>
      </c>
      <c r="AA2218" s="34">
        <f t="shared" si="290"/>
        <v>0</v>
      </c>
      <c r="AB2218" s="24">
        <f t="shared" si="296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hidden="1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2864</v>
      </c>
      <c r="F2219" s="30" t="s">
        <v>2864</v>
      </c>
      <c r="G2219" s="30" t="s">
        <v>2864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2864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94"/>
        <v>43884.260000000009</v>
      </c>
      <c r="W2219" s="14">
        <f t="shared" si="298"/>
        <v>87837.62</v>
      </c>
      <c r="X2219" s="14"/>
      <c r="Y2219" s="14">
        <f t="shared" si="291"/>
        <v>0</v>
      </c>
      <c r="Z2219" s="16">
        <f t="shared" si="289"/>
        <v>87837.62</v>
      </c>
      <c r="AA2219" s="34">
        <f t="shared" si="290"/>
        <v>0</v>
      </c>
      <c r="AB2219" s="24">
        <f t="shared" si="296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hidden="1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94"/>
        <v>988080.87999999989</v>
      </c>
      <c r="W2220" s="14">
        <f t="shared" si="298"/>
        <v>2511919.12</v>
      </c>
      <c r="X2220" s="14"/>
      <c r="Y2220" s="14">
        <f t="shared" si="291"/>
        <v>0</v>
      </c>
      <c r="Z2220" s="16">
        <f t="shared" si="289"/>
        <v>2511919.12</v>
      </c>
      <c r="AA2220" s="34">
        <f t="shared" si="290"/>
        <v>0</v>
      </c>
      <c r="AB2220" s="24">
        <f t="shared" si="296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hidden="1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94"/>
        <v>97698.83</v>
      </c>
      <c r="W2221" s="14">
        <f t="shared" si="298"/>
        <v>122301.17</v>
      </c>
      <c r="X2221" s="14"/>
      <c r="Y2221" s="14">
        <f t="shared" si="291"/>
        <v>0</v>
      </c>
      <c r="Z2221" s="16">
        <f t="shared" si="289"/>
        <v>122301.17</v>
      </c>
      <c r="AA2221" s="34">
        <f t="shared" si="290"/>
        <v>0</v>
      </c>
      <c r="AB2221" s="24">
        <f t="shared" si="296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hidden="1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2865</v>
      </c>
      <c r="F2222" s="30" t="s">
        <v>2865</v>
      </c>
      <c r="G2222" s="30" t="s">
        <v>2865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94"/>
        <v>99173.51999999999</v>
      </c>
      <c r="W2222" s="14">
        <f t="shared" si="298"/>
        <v>826.48000000001002</v>
      </c>
      <c r="X2222" s="14"/>
      <c r="Y2222" s="14">
        <f t="shared" si="291"/>
        <v>0</v>
      </c>
      <c r="Z2222" s="16">
        <f t="shared" si="289"/>
        <v>826.48000000001002</v>
      </c>
      <c r="AA2222" s="34">
        <f t="shared" si="290"/>
        <v>0</v>
      </c>
      <c r="AB2222" s="24">
        <f t="shared" si="296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hidden="1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2865</v>
      </c>
      <c r="F2223" s="30" t="s">
        <v>2865</v>
      </c>
      <c r="G2223" s="30" t="s">
        <v>2865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94"/>
        <v>100000</v>
      </c>
      <c r="W2223" s="14">
        <f t="shared" si="298"/>
        <v>0</v>
      </c>
      <c r="X2223" s="14"/>
      <c r="Y2223" s="14">
        <f t="shared" si="291"/>
        <v>0</v>
      </c>
      <c r="Z2223" s="16">
        <f t="shared" si="289"/>
        <v>0</v>
      </c>
      <c r="AA2223" s="34">
        <f t="shared" si="290"/>
        <v>0</v>
      </c>
      <c r="AB2223" s="24">
        <f t="shared" si="296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hidden="1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2866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94"/>
        <v>513892.69</v>
      </c>
      <c r="W2224" s="14">
        <f t="shared" si="298"/>
        <v>486107.30999999994</v>
      </c>
      <c r="X2224" s="14"/>
      <c r="Y2224" s="14">
        <f t="shared" si="291"/>
        <v>0</v>
      </c>
      <c r="Z2224" s="16">
        <f t="shared" si="289"/>
        <v>486107.30999999994</v>
      </c>
      <c r="AA2224" s="34">
        <f t="shared" si="290"/>
        <v>0</v>
      </c>
      <c r="AB2224" s="24">
        <f t="shared" si="296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hidden="1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2866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33">
        <v>1628589.81</v>
      </c>
      <c r="V2225" s="24">
        <f t="shared" si="294"/>
        <v>631410.18999999994</v>
      </c>
      <c r="W2225" s="14">
        <f t="shared" si="298"/>
        <v>1628589.81</v>
      </c>
      <c r="X2225" s="14"/>
      <c r="Y2225" s="14">
        <f t="shared" si="291"/>
        <v>0</v>
      </c>
      <c r="Z2225" s="16">
        <f t="shared" si="289"/>
        <v>1628589.81</v>
      </c>
      <c r="AA2225" s="34">
        <f t="shared" si="290"/>
        <v>0</v>
      </c>
      <c r="AB2225" s="24">
        <f t="shared" si="296"/>
        <v>1628589.81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hidden="1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2867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2868</v>
      </c>
      <c r="S2226" s="24">
        <v>0</v>
      </c>
      <c r="T2226" s="24">
        <v>300000</v>
      </c>
      <c r="U2226" s="33">
        <v>11762.62</v>
      </c>
      <c r="V2226" s="24">
        <f t="shared" si="294"/>
        <v>288237.38</v>
      </c>
      <c r="W2226" s="14">
        <f>U2226*(1+AH2226)/(1+AH2226+P2226)+49882.35</f>
        <v>61644.97</v>
      </c>
      <c r="X2226" s="14"/>
      <c r="Y2226" s="14">
        <f t="shared" si="291"/>
        <v>0</v>
      </c>
      <c r="Z2226" s="16">
        <f t="shared" si="289"/>
        <v>61644.97</v>
      </c>
      <c r="AA2226" s="34">
        <f t="shared" si="290"/>
        <v>-49882.35</v>
      </c>
      <c r="AB2226" s="24">
        <f>U2226+49882.35</f>
        <v>61644.97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hidden="1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2869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94"/>
        <v>89871.43</v>
      </c>
      <c r="W2227" s="14">
        <f t="shared" ref="W2227:W2229" si="299">U2227*(1+AH2227)/(1+AH2227+P2227)</f>
        <v>160128.57</v>
      </c>
      <c r="X2227" s="14"/>
      <c r="Y2227" s="14">
        <f t="shared" si="291"/>
        <v>0</v>
      </c>
      <c r="Z2227" s="16">
        <f t="shared" si="289"/>
        <v>160128.57</v>
      </c>
      <c r="AA2227" s="34">
        <f t="shared" si="290"/>
        <v>0</v>
      </c>
      <c r="AB2227" s="24">
        <f t="shared" ref="AB2227:AB2290" si="300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hidden="1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94"/>
        <v>2111879.080000001</v>
      </c>
      <c r="W2228" s="14">
        <f>U2228*(1+AH2228)/(1+AH2228+P2228)</f>
        <v>356433.37912408658</v>
      </c>
      <c r="X2228" s="14"/>
      <c r="Y2228" s="14">
        <f t="shared" si="291"/>
        <v>0</v>
      </c>
      <c r="Z2228" s="16">
        <f t="shared" si="289"/>
        <v>356433.37912408658</v>
      </c>
      <c r="AA2228" s="34">
        <f t="shared" si="290"/>
        <v>10719.80087591242</v>
      </c>
      <c r="AB2228" s="24">
        <f t="shared" si="300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hidden="1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2870</v>
      </c>
      <c r="F2229" s="30" t="s">
        <v>2870</v>
      </c>
      <c r="G2229" s="30" t="s">
        <v>2870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2871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94"/>
        <v>20000</v>
      </c>
      <c r="W2229" s="14">
        <f t="shared" si="299"/>
        <v>0</v>
      </c>
      <c r="X2229" s="14"/>
      <c r="Y2229" s="14">
        <f t="shared" si="291"/>
        <v>0</v>
      </c>
      <c r="Z2229" s="16">
        <f t="shared" si="289"/>
        <v>0</v>
      </c>
      <c r="AA2229" s="34">
        <f t="shared" si="290"/>
        <v>0</v>
      </c>
      <c r="AB2229" s="24">
        <f t="shared" si="300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hidden="1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2872</v>
      </c>
      <c r="F2230" s="30" t="s">
        <v>2872</v>
      </c>
      <c r="G2230" s="30" t="s">
        <v>2872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2873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94"/>
        <v>116848.13</v>
      </c>
      <c r="W2230" s="14">
        <f>U2230*(1+AH2230)/(1+AH2230+P2230)+5734.72</f>
        <v>83151.87</v>
      </c>
      <c r="X2230" s="14"/>
      <c r="Y2230" s="14">
        <f t="shared" si="291"/>
        <v>5734.7200000000012</v>
      </c>
      <c r="Z2230" s="16">
        <f t="shared" si="289"/>
        <v>83151.87</v>
      </c>
      <c r="AA2230" s="34">
        <f t="shared" si="290"/>
        <v>-5734.7200000000012</v>
      </c>
      <c r="AB2230" s="24">
        <f t="shared" si="300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hidden="1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33">
        <v>2999084.78</v>
      </c>
      <c r="V2231" s="24">
        <f t="shared" si="294"/>
        <v>576865.2200000002</v>
      </c>
      <c r="W2231" s="14">
        <f t="shared" ref="W2231:W2244" si="301">U2231*(1+AH2231)/(1+AH2231+P2231)</f>
        <v>2999084.78</v>
      </c>
      <c r="X2231" s="14"/>
      <c r="Y2231" s="14">
        <f t="shared" si="291"/>
        <v>0</v>
      </c>
      <c r="Z2231" s="16">
        <f t="shared" si="289"/>
        <v>2999084.78</v>
      </c>
      <c r="AA2231" s="34">
        <f t="shared" si="290"/>
        <v>0</v>
      </c>
      <c r="AB2231" s="24">
        <f t="shared" si="300"/>
        <v>2999084.78</v>
      </c>
      <c r="AC2231" s="35">
        <v>0.05</v>
      </c>
      <c r="AD2231" s="30"/>
      <c r="AE2231" s="30"/>
      <c r="AF2231" s="30"/>
      <c r="AG2231" s="30" t="s">
        <v>42</v>
      </c>
      <c r="AH2231" s="35">
        <v>0</v>
      </c>
      <c r="AI2231" t="e">
        <v>#N/A</v>
      </c>
    </row>
    <row r="2232" spans="1:35" ht="14.25" hidden="1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94"/>
        <v>0</v>
      </c>
      <c r="W2232" s="14">
        <f t="shared" si="301"/>
        <v>0</v>
      </c>
      <c r="X2232" s="14"/>
      <c r="Y2232" s="14">
        <f t="shared" si="291"/>
        <v>0</v>
      </c>
      <c r="Z2232" s="16">
        <f t="shared" ref="Z2232:Z2295" si="302">W2232+X2232</f>
        <v>0</v>
      </c>
      <c r="AA2232" s="34">
        <f t="shared" si="290"/>
        <v>0</v>
      </c>
      <c r="AB2232" s="24">
        <f t="shared" si="300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hidden="1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94"/>
        <v>992974.4155668891</v>
      </c>
      <c r="W2233" s="14">
        <f t="shared" si="301"/>
        <v>665620.70799509028</v>
      </c>
      <c r="X2233" s="14"/>
      <c r="Y2233" s="14">
        <f t="shared" si="291"/>
        <v>0</v>
      </c>
      <c r="Z2233" s="16">
        <f t="shared" si="302"/>
        <v>665620.70799509028</v>
      </c>
      <c r="AA2233" s="34">
        <f t="shared" si="290"/>
        <v>45590.459451718605</v>
      </c>
      <c r="AB2233" s="24">
        <f t="shared" si="300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hidden="1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94"/>
        <v>0</v>
      </c>
      <c r="W2234" s="14">
        <f t="shared" si="301"/>
        <v>349999.99999999959</v>
      </c>
      <c r="X2234" s="14"/>
      <c r="Y2234" s="14">
        <f t="shared" si="291"/>
        <v>0</v>
      </c>
      <c r="Z2234" s="16">
        <f t="shared" si="302"/>
        <v>349999.99999999959</v>
      </c>
      <c r="AA2234" s="34">
        <f t="shared" ref="AA2234:AA2244" si="303">U2234-W2234</f>
        <v>37234.042553191422</v>
      </c>
      <c r="AB2234" s="24">
        <f t="shared" si="300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hidden="1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2874</v>
      </c>
      <c r="F2235" s="30" t="s">
        <v>2874</v>
      </c>
      <c r="G2235" s="30" t="s">
        <v>2874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94"/>
        <v>0</v>
      </c>
      <c r="W2235" s="14">
        <f t="shared" si="301"/>
        <v>0</v>
      </c>
      <c r="X2235" s="14"/>
      <c r="Y2235" s="14">
        <f t="shared" si="291"/>
        <v>0</v>
      </c>
      <c r="Z2235" s="16">
        <f t="shared" si="302"/>
        <v>0</v>
      </c>
      <c r="AA2235" s="34">
        <f t="shared" si="303"/>
        <v>0</v>
      </c>
      <c r="AB2235" s="24">
        <f t="shared" si="300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hidden="1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3315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94"/>
        <v>48822.742992700696</v>
      </c>
      <c r="W2236" s="14">
        <f>U2236*(1+AH2236)/(1+P2236)</f>
        <v>453.95711111111115</v>
      </c>
      <c r="X2236" s="14"/>
      <c r="Y2236" s="14">
        <f t="shared" si="291"/>
        <v>6.6271111111111622</v>
      </c>
      <c r="Z2236" s="16">
        <f t="shared" si="302"/>
        <v>453.95711111111115</v>
      </c>
      <c r="AA2236" s="34">
        <f t="shared" si="303"/>
        <v>-6.6271111111111622</v>
      </c>
      <c r="AB2236" s="24">
        <f t="shared" si="300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hidden="1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2875</v>
      </c>
      <c r="F2237" s="30" t="s">
        <v>2875</v>
      </c>
      <c r="G2237" s="30" t="s">
        <v>2875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94"/>
        <v>43866.895973963299</v>
      </c>
      <c r="W2237" s="14">
        <f t="shared" si="301"/>
        <v>57343.22529428386</v>
      </c>
      <c r="X2237" s="14"/>
      <c r="Y2237" s="14">
        <f t="shared" si="291"/>
        <v>0</v>
      </c>
      <c r="Z2237" s="16">
        <f t="shared" si="302"/>
        <v>57343.22529428386</v>
      </c>
      <c r="AA2237" s="34">
        <f t="shared" si="303"/>
        <v>1626.7581643768426</v>
      </c>
      <c r="AB2237" s="24">
        <f t="shared" si="300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hidden="1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2876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94"/>
        <v>54901.515479459136</v>
      </c>
      <c r="W2238" s="14">
        <f t="shared" si="301"/>
        <v>0</v>
      </c>
      <c r="X2238" s="14"/>
      <c r="Y2238" s="14">
        <f t="shared" si="291"/>
        <v>0</v>
      </c>
      <c r="Z2238" s="16">
        <f t="shared" si="302"/>
        <v>0</v>
      </c>
      <c r="AA2238" s="34">
        <f t="shared" si="303"/>
        <v>0</v>
      </c>
      <c r="AB2238" s="24">
        <f t="shared" si="300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hidden="1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94"/>
        <v>0</v>
      </c>
      <c r="W2239" s="14">
        <f t="shared" si="301"/>
        <v>0</v>
      </c>
      <c r="X2239" s="14"/>
      <c r="Y2239" s="14">
        <f t="shared" si="291"/>
        <v>0</v>
      </c>
      <c r="Z2239" s="16">
        <f t="shared" si="302"/>
        <v>0</v>
      </c>
      <c r="AA2239" s="34">
        <f t="shared" si="303"/>
        <v>0</v>
      </c>
      <c r="AB2239" s="24">
        <f t="shared" si="300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hidden="1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94"/>
        <v>53317.180821919952</v>
      </c>
      <c r="W2240" s="14">
        <f t="shared" si="301"/>
        <v>0</v>
      </c>
      <c r="X2240" s="14"/>
      <c r="Y2240" s="14">
        <f t="shared" si="291"/>
        <v>0</v>
      </c>
      <c r="Z2240" s="16">
        <f t="shared" si="302"/>
        <v>0</v>
      </c>
      <c r="AA2240" s="34">
        <f t="shared" si="303"/>
        <v>0</v>
      </c>
      <c r="AB2240" s="24">
        <f t="shared" si="300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hidden="1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94"/>
        <v>0</v>
      </c>
      <c r="W2241" s="14">
        <f t="shared" si="301"/>
        <v>0</v>
      </c>
      <c r="X2241" s="14"/>
      <c r="Y2241" s="14">
        <f t="shared" si="291"/>
        <v>0</v>
      </c>
      <c r="Z2241" s="16">
        <f t="shared" si="302"/>
        <v>0</v>
      </c>
      <c r="AA2241" s="34">
        <f t="shared" si="303"/>
        <v>0</v>
      </c>
      <c r="AB2241" s="24">
        <f t="shared" si="300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hidden="1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2877</v>
      </c>
      <c r="F2242" s="30" t="s">
        <v>2877</v>
      </c>
      <c r="G2242" s="30" t="s">
        <v>2877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2877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94"/>
        <v>250000</v>
      </c>
      <c r="W2242" s="14">
        <f t="shared" si="301"/>
        <v>0</v>
      </c>
      <c r="X2242" s="14"/>
      <c r="Y2242" s="14">
        <f t="shared" si="291"/>
        <v>0</v>
      </c>
      <c r="Z2242" s="16">
        <f t="shared" si="302"/>
        <v>0</v>
      </c>
      <c r="AA2242" s="34">
        <f t="shared" si="303"/>
        <v>0</v>
      </c>
      <c r="AB2242" s="24">
        <f t="shared" si="300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hidden="1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2878</v>
      </c>
      <c r="F2243" s="30" t="s">
        <v>2879</v>
      </c>
      <c r="G2243" s="30" t="s">
        <v>2878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2880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94"/>
        <v>35265.020000000004</v>
      </c>
      <c r="W2243" s="14">
        <f t="shared" si="301"/>
        <v>31553.423076923074</v>
      </c>
      <c r="X2243" s="14"/>
      <c r="Y2243" s="14">
        <f t="shared" ref="Y2243:Y2306" si="304">IF(W2243-AB2243&lt;=0,0,IF(O2243="返现",MAX(W2243-AA2243-AB2243,0),MAX(W2243-AB2243,0)))</f>
        <v>0</v>
      </c>
      <c r="Z2243" s="16">
        <f t="shared" si="302"/>
        <v>31553.423076923074</v>
      </c>
      <c r="AA2243" s="34">
        <f t="shared" si="303"/>
        <v>1262.1369230769233</v>
      </c>
      <c r="AB2243" s="24">
        <f t="shared" si="300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hidden="1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2878</v>
      </c>
      <c r="F2244" s="30" t="s">
        <v>2881</v>
      </c>
      <c r="G2244" s="30" t="s">
        <v>2878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2882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94"/>
        <v>0</v>
      </c>
      <c r="W2244" s="14">
        <f t="shared" si="301"/>
        <v>16333</v>
      </c>
      <c r="X2244" s="14"/>
      <c r="Y2244" s="14">
        <f t="shared" si="304"/>
        <v>0</v>
      </c>
      <c r="Z2244" s="16">
        <f t="shared" si="302"/>
        <v>16333</v>
      </c>
      <c r="AA2244" s="34">
        <f t="shared" si="303"/>
        <v>653.31999999999971</v>
      </c>
      <c r="AB2244" s="24">
        <f t="shared" si="300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hidden="1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45753.79</v>
      </c>
      <c r="T2245" s="24"/>
      <c r="U2245" s="33">
        <v>45753.79</v>
      </c>
      <c r="V2245" s="24">
        <f t="shared" si="294"/>
        <v>0</v>
      </c>
      <c r="W2245" s="14">
        <f>U2245/(1+P2245)</f>
        <v>43575.038095238095</v>
      </c>
      <c r="X2245" s="14"/>
      <c r="Y2245" s="14">
        <f t="shared" si="304"/>
        <v>0</v>
      </c>
      <c r="Z2245" s="16">
        <f t="shared" si="302"/>
        <v>43575.038095238095</v>
      </c>
      <c r="AA2245" s="34">
        <f>W2245*P2245</f>
        <v>2178.7519047619048</v>
      </c>
      <c r="AB2245" s="24">
        <f t="shared" si="300"/>
        <v>45753.79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hidden="1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94"/>
        <v>0</v>
      </c>
      <c r="W2246" s="14">
        <f>U2246*(1+AH2246)/(1+AH2246+P2246)</f>
        <v>1789233.6807299268</v>
      </c>
      <c r="X2246" s="14"/>
      <c r="Y2246" s="14">
        <f t="shared" si="304"/>
        <v>0</v>
      </c>
      <c r="Z2246" s="16">
        <f t="shared" si="302"/>
        <v>1789233.6807299268</v>
      </c>
      <c r="AA2246" s="34">
        <f t="shared" ref="AA2246:AA2309" si="305">U2246-W2246</f>
        <v>53811.539270073175</v>
      </c>
      <c r="AB2246" s="24">
        <f t="shared" si="300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hidden="1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2870</v>
      </c>
      <c r="F2247" s="30" t="s">
        <v>2870</v>
      </c>
      <c r="G2247" s="30" t="s">
        <v>2870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2871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533659.59</v>
      </c>
      <c r="T2247" s="24"/>
      <c r="U2247" s="33">
        <v>75133.460000000006</v>
      </c>
      <c r="V2247" s="24">
        <f t="shared" si="294"/>
        <v>458526.12999999995</v>
      </c>
      <c r="W2247" s="14">
        <f t="shared" ref="W2247:W2310" si="306">U2247*(1+AH2247)/(1+AH2247+P2247)</f>
        <v>71779.287678571432</v>
      </c>
      <c r="X2247" s="14"/>
      <c r="Y2247" s="14">
        <f t="shared" si="304"/>
        <v>0</v>
      </c>
      <c r="Z2247" s="16">
        <f t="shared" si="302"/>
        <v>71779.287678571432</v>
      </c>
      <c r="AA2247" s="34">
        <f t="shared" si="305"/>
        <v>3354.1723214285739</v>
      </c>
      <c r="AB2247" s="24">
        <f t="shared" si="300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hidden="1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2870</v>
      </c>
      <c r="F2248" s="30" t="s">
        <v>2870</v>
      </c>
      <c r="G2248" s="30" t="s">
        <v>2870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2871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155339.89000000001</v>
      </c>
      <c r="T2248" s="24"/>
      <c r="U2248" s="24">
        <v>63329.99</v>
      </c>
      <c r="V2248" s="24">
        <f t="shared" si="294"/>
        <v>92009.900000000023</v>
      </c>
      <c r="W2248" s="14">
        <f t="shared" si="306"/>
        <v>59996.832631578945</v>
      </c>
      <c r="X2248" s="14"/>
      <c r="Y2248" s="14">
        <f t="shared" si="304"/>
        <v>0</v>
      </c>
      <c r="Z2248" s="16">
        <f t="shared" si="302"/>
        <v>59996.832631578945</v>
      </c>
      <c r="AA2248" s="34">
        <f t="shared" si="305"/>
        <v>3333.1573684210525</v>
      </c>
      <c r="AB2248" s="24">
        <f t="shared" si="300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hidden="1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94"/>
        <v>0</v>
      </c>
      <c r="W2249" s="14">
        <f t="shared" si="306"/>
        <v>4310608.0032986971</v>
      </c>
      <c r="X2249" s="14"/>
      <c r="Y2249" s="14">
        <f t="shared" si="304"/>
        <v>0</v>
      </c>
      <c r="Z2249" s="16">
        <f t="shared" si="302"/>
        <v>4310608.0032986971</v>
      </c>
      <c r="AA2249" s="34">
        <f t="shared" si="305"/>
        <v>195463.7767013032</v>
      </c>
      <c r="AB2249" s="24">
        <f t="shared" si="300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hidden="1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33">
        <v>124913.27</v>
      </c>
      <c r="V2250" s="24">
        <f t="shared" si="294"/>
        <v>0</v>
      </c>
      <c r="W2250" s="14">
        <f t="shared" si="306"/>
        <v>119907.60338259942</v>
      </c>
      <c r="X2250" s="14"/>
      <c r="Y2250" s="14">
        <f t="shared" si="304"/>
        <v>0</v>
      </c>
      <c r="Z2250" s="16">
        <f t="shared" si="302"/>
        <v>119907.60338259942</v>
      </c>
      <c r="AA2250" s="34">
        <f t="shared" si="305"/>
        <v>5005.6666174005804</v>
      </c>
      <c r="AB2250" s="24">
        <f t="shared" si="300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hidden="1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2883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2852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94"/>
        <v>0</v>
      </c>
      <c r="W2251" s="14">
        <f t="shared" si="306"/>
        <v>19946.94285714276</v>
      </c>
      <c r="X2251" s="14"/>
      <c r="Y2251" s="14">
        <f t="shared" si="304"/>
        <v>0</v>
      </c>
      <c r="Z2251" s="16">
        <f t="shared" si="302"/>
        <v>19946.94285714276</v>
      </c>
      <c r="AA2251" s="34">
        <f t="shared" si="305"/>
        <v>997.34714285713926</v>
      </c>
      <c r="AB2251" s="24">
        <f t="shared" si="300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hidden="1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2884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7">S2252+T2252-U2252</f>
        <v>0</v>
      </c>
      <c r="W2252" s="14">
        <f t="shared" si="306"/>
        <v>7892.2285714286472</v>
      </c>
      <c r="X2252" s="14"/>
      <c r="Y2252" s="14">
        <f t="shared" si="304"/>
        <v>0</v>
      </c>
      <c r="Z2252" s="16">
        <f t="shared" si="302"/>
        <v>7892.2285714286472</v>
      </c>
      <c r="AA2252" s="34">
        <f t="shared" si="305"/>
        <v>394.61142857143295</v>
      </c>
      <c r="AB2252" s="24">
        <f t="shared" si="300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hidden="1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2885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2855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7"/>
        <v>0</v>
      </c>
      <c r="W2253" s="14">
        <f t="shared" si="306"/>
        <v>2307.7428571428572</v>
      </c>
      <c r="X2253" s="14"/>
      <c r="Y2253" s="14">
        <f t="shared" si="304"/>
        <v>0</v>
      </c>
      <c r="Z2253" s="16">
        <f t="shared" si="302"/>
        <v>2307.7428571428572</v>
      </c>
      <c r="AA2253" s="34">
        <f t="shared" si="305"/>
        <v>115.38714285714286</v>
      </c>
      <c r="AB2253" s="24">
        <f t="shared" si="300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hidden="1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2885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48680.0900000002</v>
      </c>
      <c r="T2254" s="24"/>
      <c r="U2254" s="13">
        <v>48680.0900000002</v>
      </c>
      <c r="V2254" s="24">
        <f t="shared" si="307"/>
        <v>0</v>
      </c>
      <c r="W2254" s="14">
        <f t="shared" si="306"/>
        <v>46361.990476190666</v>
      </c>
      <c r="X2254" s="14"/>
      <c r="Y2254" s="14">
        <f t="shared" si="304"/>
        <v>0</v>
      </c>
      <c r="Z2254" s="16">
        <f t="shared" si="302"/>
        <v>46361.990476190666</v>
      </c>
      <c r="AA2254" s="34">
        <f t="shared" si="305"/>
        <v>2318.0995238095347</v>
      </c>
      <c r="AB2254" s="24">
        <f t="shared" si="300"/>
        <v>48680.0900000002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hidden="1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2885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576797.80000000005</v>
      </c>
      <c r="T2255" s="24"/>
      <c r="U2255" s="13">
        <v>100561.69</v>
      </c>
      <c r="V2255" s="24">
        <f t="shared" si="307"/>
        <v>476236.11000000004</v>
      </c>
      <c r="W2255" s="14">
        <f t="shared" si="306"/>
        <v>95773.038095238095</v>
      </c>
      <c r="X2255" s="14"/>
      <c r="Y2255" s="14">
        <f t="shared" si="304"/>
        <v>0</v>
      </c>
      <c r="Z2255" s="16">
        <f t="shared" si="302"/>
        <v>95773.038095238095</v>
      </c>
      <c r="AA2255" s="34">
        <f t="shared" si="305"/>
        <v>4788.6519047619076</v>
      </c>
      <c r="AB2255" s="24">
        <f t="shared" si="300"/>
        <v>100561.69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hidden="1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2856</v>
      </c>
      <c r="F2256" s="30" t="s">
        <v>2857</v>
      </c>
      <c r="G2256" s="30" t="s">
        <v>2856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7"/>
        <v>3531687.09</v>
      </c>
      <c r="W2256" s="14">
        <f t="shared" si="306"/>
        <v>825318.14779661014</v>
      </c>
      <c r="X2256" s="14"/>
      <c r="Y2256" s="14">
        <f t="shared" si="304"/>
        <v>0</v>
      </c>
      <c r="Z2256" s="16">
        <f t="shared" si="302"/>
        <v>825318.14779661014</v>
      </c>
      <c r="AA2256" s="34">
        <f t="shared" si="305"/>
        <v>44213.472203389858</v>
      </c>
      <c r="AB2256" s="24">
        <f t="shared" si="300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hidden="1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2856</v>
      </c>
      <c r="F2257" s="30" t="s">
        <v>2857</v>
      </c>
      <c r="G2257" s="30" t="s">
        <v>2856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7"/>
        <v>2546586.44</v>
      </c>
      <c r="W2257" s="14">
        <f t="shared" si="306"/>
        <v>375201.04406779655</v>
      </c>
      <c r="X2257" s="14"/>
      <c r="Y2257" s="14">
        <f t="shared" si="304"/>
        <v>0</v>
      </c>
      <c r="Z2257" s="16">
        <f t="shared" si="302"/>
        <v>375201.04406779655</v>
      </c>
      <c r="AA2257" s="34">
        <f t="shared" si="305"/>
        <v>20100.055932203424</v>
      </c>
      <c r="AB2257" s="24">
        <f t="shared" si="300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hidden="1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7"/>
        <v>0</v>
      </c>
      <c r="W2258" s="14">
        <f t="shared" si="306"/>
        <v>44484.250000000102</v>
      </c>
      <c r="X2258" s="14"/>
      <c r="Y2258" s="14">
        <f t="shared" si="304"/>
        <v>0</v>
      </c>
      <c r="Z2258" s="16">
        <f t="shared" si="302"/>
        <v>44484.250000000102</v>
      </c>
      <c r="AA2258" s="34">
        <f t="shared" si="305"/>
        <v>0</v>
      </c>
      <c r="AB2258" s="24">
        <f t="shared" si="300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hidden="1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7"/>
        <v>3113.4300000000003</v>
      </c>
      <c r="W2259" s="14">
        <f t="shared" si="306"/>
        <v>9031.42</v>
      </c>
      <c r="X2259" s="14"/>
      <c r="Y2259" s="14">
        <f t="shared" si="304"/>
        <v>0</v>
      </c>
      <c r="Z2259" s="16">
        <f t="shared" si="302"/>
        <v>9031.42</v>
      </c>
      <c r="AA2259" s="34">
        <f t="shared" si="305"/>
        <v>0</v>
      </c>
      <c r="AB2259" s="24">
        <f t="shared" si="300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hidden="1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2886</v>
      </c>
      <c r="F2260" s="30" t="s">
        <v>2886</v>
      </c>
      <c r="G2260" s="30" t="s">
        <v>2886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2887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7"/>
        <v>7300.4600000000028</v>
      </c>
      <c r="W2260" s="14">
        <f t="shared" si="306"/>
        <v>18486.03</v>
      </c>
      <c r="X2260" s="14"/>
      <c r="Y2260" s="14">
        <f t="shared" si="304"/>
        <v>0</v>
      </c>
      <c r="Z2260" s="16">
        <f t="shared" si="302"/>
        <v>18486.03</v>
      </c>
      <c r="AA2260" s="34">
        <f t="shared" si="305"/>
        <v>0</v>
      </c>
      <c r="AB2260" s="24">
        <f t="shared" si="300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hidden="1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7"/>
        <v>3623.8500000000004</v>
      </c>
      <c r="W2261" s="14">
        <f t="shared" si="306"/>
        <v>5747.2621359223303</v>
      </c>
      <c r="X2261" s="14"/>
      <c r="Y2261" s="14">
        <f t="shared" si="304"/>
        <v>0</v>
      </c>
      <c r="Z2261" s="16">
        <f t="shared" si="302"/>
        <v>5747.2621359223303</v>
      </c>
      <c r="AA2261" s="34">
        <f t="shared" si="305"/>
        <v>172.41786407766995</v>
      </c>
      <c r="AB2261" s="24">
        <f t="shared" si="300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hidden="1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2888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7"/>
        <v>10293.98</v>
      </c>
      <c r="W2262" s="14">
        <f t="shared" si="306"/>
        <v>4436.193714285715</v>
      </c>
      <c r="X2262" s="14"/>
      <c r="Y2262" s="14">
        <f t="shared" si="304"/>
        <v>0</v>
      </c>
      <c r="Z2262" s="16">
        <f t="shared" si="302"/>
        <v>4436.193714285715</v>
      </c>
      <c r="AA2262" s="34">
        <f t="shared" si="305"/>
        <v>130.47628571428504</v>
      </c>
      <c r="AB2262" s="24">
        <f t="shared" si="300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hidden="1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2866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7"/>
        <v>0</v>
      </c>
      <c r="W2263" s="14">
        <f t="shared" si="306"/>
        <v>543536.33205882343</v>
      </c>
      <c r="X2263" s="14"/>
      <c r="Y2263" s="14">
        <f t="shared" si="304"/>
        <v>0</v>
      </c>
      <c r="Z2263" s="16">
        <f t="shared" si="302"/>
        <v>543536.33205882343</v>
      </c>
      <c r="AA2263" s="34">
        <f t="shared" si="305"/>
        <v>16470.79794117657</v>
      </c>
      <c r="AB2263" s="24">
        <f t="shared" si="300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hidden="1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2866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904744.85999999905</v>
      </c>
      <c r="T2264" s="24"/>
      <c r="U2264" s="33">
        <v>904744.85999999905</v>
      </c>
      <c r="V2264" s="24">
        <f t="shared" si="307"/>
        <v>0</v>
      </c>
      <c r="W2264" s="14">
        <f t="shared" si="306"/>
        <v>864921.15226960019</v>
      </c>
      <c r="X2264" s="14"/>
      <c r="Y2264" s="14">
        <f t="shared" si="304"/>
        <v>0</v>
      </c>
      <c r="Z2264" s="16">
        <f t="shared" si="302"/>
        <v>864921.15226960019</v>
      </c>
      <c r="AA2264" s="34">
        <f t="shared" si="305"/>
        <v>39823.707730398863</v>
      </c>
      <c r="AB2264" s="24">
        <f t="shared" si="300"/>
        <v>904744.85999999905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hidden="1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7"/>
        <v>0</v>
      </c>
      <c r="W2265" s="14">
        <f t="shared" si="306"/>
        <v>0</v>
      </c>
      <c r="X2265" s="14"/>
      <c r="Y2265" s="14">
        <f t="shared" si="304"/>
        <v>0</v>
      </c>
      <c r="Z2265" s="16">
        <f t="shared" si="302"/>
        <v>0</v>
      </c>
      <c r="AA2265" s="34">
        <f t="shared" si="305"/>
        <v>0</v>
      </c>
      <c r="AB2265" s="24">
        <f t="shared" si="300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hidden="1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2869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7"/>
        <v>0</v>
      </c>
      <c r="W2266" s="14">
        <f t="shared" si="306"/>
        <v>81618.580000000104</v>
      </c>
      <c r="X2266" s="14"/>
      <c r="Y2266" s="14">
        <f t="shared" si="304"/>
        <v>0</v>
      </c>
      <c r="Z2266" s="16">
        <f t="shared" si="302"/>
        <v>81618.580000000104</v>
      </c>
      <c r="AA2266" s="34">
        <f t="shared" si="305"/>
        <v>0</v>
      </c>
      <c r="AB2266" s="24">
        <f t="shared" si="300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hidden="1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2869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7"/>
        <v>51191.6</v>
      </c>
      <c r="W2267" s="14">
        <f t="shared" si="306"/>
        <v>0</v>
      </c>
      <c r="X2267" s="14"/>
      <c r="Y2267" s="14">
        <f t="shared" si="304"/>
        <v>0</v>
      </c>
      <c r="Z2267" s="16">
        <f t="shared" si="302"/>
        <v>0</v>
      </c>
      <c r="AA2267" s="34">
        <f t="shared" si="305"/>
        <v>0</v>
      </c>
      <c r="AB2267" s="24">
        <f t="shared" si="300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hidden="1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33">
        <v>102489.17</v>
      </c>
      <c r="V2268" s="24">
        <f t="shared" si="307"/>
        <v>0</v>
      </c>
      <c r="W2268" s="14">
        <f t="shared" si="306"/>
        <v>99504.048543689321</v>
      </c>
      <c r="X2268" s="14"/>
      <c r="Y2268" s="14">
        <f t="shared" si="304"/>
        <v>0</v>
      </c>
      <c r="Z2268" s="16">
        <f t="shared" si="302"/>
        <v>99504.048543689321</v>
      </c>
      <c r="AA2268" s="34">
        <f t="shared" si="305"/>
        <v>2985.1214563106769</v>
      </c>
      <c r="AB2268" s="24">
        <f t="shared" si="300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hidden="1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2889</v>
      </c>
      <c r="F2269" s="30" t="s">
        <v>2889</v>
      </c>
      <c r="G2269" s="30" t="s">
        <v>2889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2876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7"/>
        <v>0</v>
      </c>
      <c r="W2269" s="14">
        <f t="shared" si="306"/>
        <v>0</v>
      </c>
      <c r="X2269" s="14"/>
      <c r="Y2269" s="14">
        <f t="shared" si="304"/>
        <v>0</v>
      </c>
      <c r="Z2269" s="16">
        <f t="shared" si="302"/>
        <v>0</v>
      </c>
      <c r="AA2269" s="34">
        <f t="shared" si="305"/>
        <v>0</v>
      </c>
      <c r="AB2269" s="24">
        <f t="shared" si="300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hidden="1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2890</v>
      </c>
      <c r="F2270" s="30" t="s">
        <v>2890</v>
      </c>
      <c r="G2270" s="30" t="s">
        <v>2890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2876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7"/>
        <v>0</v>
      </c>
      <c r="W2270" s="14">
        <f t="shared" si="306"/>
        <v>0</v>
      </c>
      <c r="X2270" s="14"/>
      <c r="Y2270" s="14">
        <f t="shared" si="304"/>
        <v>0</v>
      </c>
      <c r="Z2270" s="16">
        <f t="shared" si="302"/>
        <v>0</v>
      </c>
      <c r="AA2270" s="34">
        <f t="shared" si="305"/>
        <v>0</v>
      </c>
      <c r="AB2270" s="24">
        <f t="shared" si="300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hidden="1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2876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7"/>
        <v>0</v>
      </c>
      <c r="W2271" s="14">
        <f t="shared" si="306"/>
        <v>0</v>
      </c>
      <c r="X2271" s="14"/>
      <c r="Y2271" s="14">
        <f t="shared" si="304"/>
        <v>0</v>
      </c>
      <c r="Z2271" s="16">
        <f t="shared" si="302"/>
        <v>0</v>
      </c>
      <c r="AA2271" s="34">
        <f t="shared" si="305"/>
        <v>0</v>
      </c>
      <c r="AB2271" s="24">
        <f t="shared" si="300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hidden="1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2876</v>
      </c>
      <c r="F2272" s="30" t="s">
        <v>2891</v>
      </c>
      <c r="G2272" s="30" t="s">
        <v>2876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2876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7"/>
        <v>177307.497945212</v>
      </c>
      <c r="W2272" s="14">
        <f t="shared" si="306"/>
        <v>315253.33862745098</v>
      </c>
      <c r="X2272" s="14"/>
      <c r="Y2272" s="14">
        <f t="shared" si="304"/>
        <v>0</v>
      </c>
      <c r="Z2272" s="16">
        <f t="shared" si="302"/>
        <v>315253.33862745098</v>
      </c>
      <c r="AA2272" s="34">
        <f t="shared" si="305"/>
        <v>26830.071372548991</v>
      </c>
      <c r="AB2272" s="24">
        <f t="shared" si="300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hidden="1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2876</v>
      </c>
      <c r="F2273" s="30" t="s">
        <v>2891</v>
      </c>
      <c r="G2273" s="30" t="s">
        <v>2876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2876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7"/>
        <v>0</v>
      </c>
      <c r="W2273" s="14">
        <f t="shared" si="306"/>
        <v>0</v>
      </c>
      <c r="X2273" s="14"/>
      <c r="Y2273" s="14">
        <f t="shared" si="304"/>
        <v>0</v>
      </c>
      <c r="Z2273" s="16">
        <f t="shared" si="302"/>
        <v>0</v>
      </c>
      <c r="AA2273" s="34">
        <f t="shared" si="305"/>
        <v>0</v>
      </c>
      <c r="AB2273" s="24">
        <f t="shared" si="300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hidden="1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2892</v>
      </c>
      <c r="F2274" s="30" t="s">
        <v>2893</v>
      </c>
      <c r="G2274" s="30" t="s">
        <v>2892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2876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6"/>
        <v>0</v>
      </c>
      <c r="X2274" s="14"/>
      <c r="Y2274" s="14">
        <f t="shared" si="304"/>
        <v>0</v>
      </c>
      <c r="Z2274" s="16">
        <f t="shared" si="302"/>
        <v>0</v>
      </c>
      <c r="AA2274" s="34">
        <f t="shared" si="305"/>
        <v>0</v>
      </c>
      <c r="AB2274" s="24">
        <f t="shared" si="300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hidden="1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33">
        <v>656448.48</v>
      </c>
      <c r="V2275" s="24">
        <f t="shared" ref="V2275:V2338" si="308">S2275+T2275-U2275</f>
        <v>87301.680000000051</v>
      </c>
      <c r="W2275" s="14">
        <f t="shared" si="306"/>
        <v>624164.12852459017</v>
      </c>
      <c r="X2275" s="14"/>
      <c r="Y2275" s="14">
        <f t="shared" si="304"/>
        <v>0</v>
      </c>
      <c r="Z2275" s="16">
        <f t="shared" si="302"/>
        <v>624164.12852459017</v>
      </c>
      <c r="AA2275" s="34">
        <f t="shared" si="305"/>
        <v>32284.351475409814</v>
      </c>
      <c r="AB2275" s="24">
        <f t="shared" si="300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hidden="1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2894</v>
      </c>
      <c r="F2276" s="30" t="s">
        <v>2894</v>
      </c>
      <c r="G2276" s="30" t="s">
        <v>2894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2895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8"/>
        <v>20438.139999999992</v>
      </c>
      <c r="W2276" s="14">
        <f t="shared" si="306"/>
        <v>52984.23</v>
      </c>
      <c r="X2276" s="14">
        <f>W2276*3%</f>
        <v>1589.5269000000001</v>
      </c>
      <c r="Y2276" s="14">
        <f t="shared" si="304"/>
        <v>0</v>
      </c>
      <c r="Z2276" s="16">
        <f t="shared" si="302"/>
        <v>54573.7569</v>
      </c>
      <c r="AA2276" s="34">
        <f t="shared" si="305"/>
        <v>0</v>
      </c>
      <c r="AB2276" s="24">
        <f t="shared" si="300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hidden="1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2865</v>
      </c>
      <c r="F2277" s="30" t="s">
        <v>2865</v>
      </c>
      <c r="G2277" s="30" t="s">
        <v>2865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8"/>
        <v>0</v>
      </c>
      <c r="W2277" s="14">
        <f t="shared" si="306"/>
        <v>47284.771428571432</v>
      </c>
      <c r="X2277" s="14"/>
      <c r="Y2277" s="14">
        <f t="shared" si="304"/>
        <v>0</v>
      </c>
      <c r="Z2277" s="16">
        <f t="shared" si="302"/>
        <v>47284.771428571432</v>
      </c>
      <c r="AA2277" s="34">
        <f t="shared" si="305"/>
        <v>1390.7285714285681</v>
      </c>
      <c r="AB2277" s="24">
        <f t="shared" si="300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hidden="1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2862</v>
      </c>
      <c r="F2278" s="30" t="s">
        <v>2862</v>
      </c>
      <c r="G2278" s="30" t="s">
        <v>2862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2863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8"/>
        <v>0</v>
      </c>
      <c r="W2278" s="14">
        <f t="shared" si="306"/>
        <v>25687.238653846154</v>
      </c>
      <c r="X2278" s="14"/>
      <c r="Y2278" s="14">
        <f t="shared" si="304"/>
        <v>0</v>
      </c>
      <c r="Z2278" s="16">
        <f t="shared" si="302"/>
        <v>25687.238653846154</v>
      </c>
      <c r="AA2278" s="34">
        <f t="shared" si="305"/>
        <v>503.67134615384566</v>
      </c>
      <c r="AB2278" s="24">
        <f t="shared" si="300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hidden="1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2896</v>
      </c>
      <c r="F2279" s="30" t="s">
        <v>2896</v>
      </c>
      <c r="G2279" s="30" t="s">
        <v>2896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2896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8"/>
        <v>359859.74</v>
      </c>
      <c r="W2279" s="14">
        <f t="shared" si="306"/>
        <v>0</v>
      </c>
      <c r="X2279" s="14"/>
      <c r="Y2279" s="14">
        <f t="shared" si="304"/>
        <v>0</v>
      </c>
      <c r="Z2279" s="16">
        <f t="shared" si="302"/>
        <v>0</v>
      </c>
      <c r="AA2279" s="34">
        <f t="shared" si="305"/>
        <v>0</v>
      </c>
      <c r="AB2279" s="24">
        <f t="shared" si="300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hidden="1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8"/>
        <v>21953.850000000002</v>
      </c>
      <c r="W2280" s="14">
        <f t="shared" si="306"/>
        <v>18176.91</v>
      </c>
      <c r="X2280" s="14"/>
      <c r="Y2280" s="14">
        <f t="shared" si="304"/>
        <v>0</v>
      </c>
      <c r="Z2280" s="16">
        <f t="shared" si="302"/>
        <v>18176.91</v>
      </c>
      <c r="AA2280" s="34">
        <f t="shared" si="305"/>
        <v>0</v>
      </c>
      <c r="AB2280" s="24">
        <f t="shared" si="300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hidden="1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8"/>
        <v>58353.950000000012</v>
      </c>
      <c r="W2281" s="14">
        <f t="shared" si="306"/>
        <v>78675.786285714275</v>
      </c>
      <c r="X2281" s="14"/>
      <c r="Y2281" s="14">
        <f t="shared" si="304"/>
        <v>0</v>
      </c>
      <c r="Z2281" s="16">
        <f t="shared" si="302"/>
        <v>78675.786285714275</v>
      </c>
      <c r="AA2281" s="34">
        <f t="shared" si="305"/>
        <v>2313.9937142857234</v>
      </c>
      <c r="AB2281" s="24">
        <f t="shared" si="300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hidden="1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2897</v>
      </c>
      <c r="F2282" s="30" t="s">
        <v>2898</v>
      </c>
      <c r="G2282" s="30" t="s">
        <v>2897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2899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8"/>
        <v>1000000</v>
      </c>
      <c r="W2282" s="14">
        <f t="shared" si="306"/>
        <v>0</v>
      </c>
      <c r="X2282" s="14"/>
      <c r="Y2282" s="14">
        <f t="shared" si="304"/>
        <v>0</v>
      </c>
      <c r="Z2282" s="16">
        <f t="shared" si="302"/>
        <v>0</v>
      </c>
      <c r="AA2282" s="34">
        <f t="shared" si="305"/>
        <v>0</v>
      </c>
      <c r="AB2282" s="24">
        <f t="shared" si="300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hidden="1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2900</v>
      </c>
      <c r="F2283" s="30" t="s">
        <v>2900</v>
      </c>
      <c r="G2283" s="30" t="s">
        <v>2900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2901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8"/>
        <v>0</v>
      </c>
      <c r="W2283" s="14">
        <f t="shared" si="306"/>
        <v>220663.35160839162</v>
      </c>
      <c r="X2283" s="14"/>
      <c r="Y2283" s="14">
        <f t="shared" si="304"/>
        <v>0</v>
      </c>
      <c r="Z2283" s="16">
        <f t="shared" si="302"/>
        <v>220663.35160839162</v>
      </c>
      <c r="AA2283" s="34">
        <f t="shared" si="305"/>
        <v>9664.088391608384</v>
      </c>
      <c r="AB2283" s="24">
        <f t="shared" si="300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hidden="1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2867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33">
        <v>197254.94</v>
      </c>
      <c r="V2284" s="24">
        <f t="shared" si="308"/>
        <v>0</v>
      </c>
      <c r="W2284" s="14">
        <f t="shared" si="306"/>
        <v>186089.56603773584</v>
      </c>
      <c r="X2284" s="14"/>
      <c r="Y2284" s="14">
        <f t="shared" si="304"/>
        <v>0</v>
      </c>
      <c r="Z2284" s="16">
        <f t="shared" si="302"/>
        <v>186089.56603773584</v>
      </c>
      <c r="AA2284" s="34">
        <f t="shared" si="305"/>
        <v>11165.373962264159</v>
      </c>
      <c r="AB2284" s="24">
        <f t="shared" si="300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hidden="1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2902</v>
      </c>
      <c r="F2285" s="30" t="s">
        <v>2903</v>
      </c>
      <c r="G2285" s="30" t="s">
        <v>2902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2902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8"/>
        <v>6197.05</v>
      </c>
      <c r="W2285" s="14">
        <f t="shared" si="306"/>
        <v>0</v>
      </c>
      <c r="X2285" s="14"/>
      <c r="Y2285" s="14">
        <f t="shared" si="304"/>
        <v>0</v>
      </c>
      <c r="Z2285" s="16">
        <f t="shared" si="302"/>
        <v>0</v>
      </c>
      <c r="AA2285" s="34">
        <f t="shared" si="305"/>
        <v>0</v>
      </c>
      <c r="AB2285" s="24">
        <f t="shared" si="300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hidden="1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2904</v>
      </c>
      <c r="F2286" s="30" t="s">
        <v>2904</v>
      </c>
      <c r="G2286" s="30" t="s">
        <v>2904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2904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8"/>
        <v>15598.98</v>
      </c>
      <c r="W2286" s="14">
        <f t="shared" si="306"/>
        <v>2506.0679611650485</v>
      </c>
      <c r="X2286" s="14"/>
      <c r="Y2286" s="14">
        <f t="shared" si="304"/>
        <v>0</v>
      </c>
      <c r="Z2286" s="16">
        <f t="shared" si="302"/>
        <v>2506.0679611650485</v>
      </c>
      <c r="AA2286" s="34">
        <f t="shared" si="305"/>
        <v>75.182038834951527</v>
      </c>
      <c r="AB2286" s="24">
        <f t="shared" si="300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hidden="1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2876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8"/>
        <v>0</v>
      </c>
      <c r="W2287" s="14">
        <f t="shared" si="306"/>
        <v>0</v>
      </c>
      <c r="X2287" s="14"/>
      <c r="Y2287" s="14">
        <f t="shared" si="304"/>
        <v>0</v>
      </c>
      <c r="Z2287" s="16">
        <f t="shared" si="302"/>
        <v>0</v>
      </c>
      <c r="AA2287" s="34">
        <f t="shared" si="305"/>
        <v>0</v>
      </c>
      <c r="AB2287" s="24">
        <f t="shared" si="300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hidden="1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2876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8"/>
        <v>16159.492054795999</v>
      </c>
      <c r="W2288" s="14">
        <f t="shared" si="306"/>
        <v>0</v>
      </c>
      <c r="X2288" s="14"/>
      <c r="Y2288" s="14">
        <f t="shared" si="304"/>
        <v>0</v>
      </c>
      <c r="Z2288" s="16">
        <f t="shared" si="302"/>
        <v>0</v>
      </c>
      <c r="AA2288" s="34">
        <f t="shared" si="305"/>
        <v>0</v>
      </c>
      <c r="AB2288" s="24">
        <f t="shared" si="300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hidden="1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2876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8"/>
        <v>0</v>
      </c>
      <c r="W2289" s="14">
        <f t="shared" si="306"/>
        <v>0</v>
      </c>
      <c r="X2289" s="14"/>
      <c r="Y2289" s="14">
        <f t="shared" si="304"/>
        <v>0</v>
      </c>
      <c r="Z2289" s="16">
        <f t="shared" si="302"/>
        <v>0</v>
      </c>
      <c r="AA2289" s="34">
        <f t="shared" si="305"/>
        <v>0</v>
      </c>
      <c r="AB2289" s="24">
        <f t="shared" si="300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hidden="1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2876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8"/>
        <v>0</v>
      </c>
      <c r="W2290" s="14">
        <f t="shared" si="306"/>
        <v>0</v>
      </c>
      <c r="X2290" s="14"/>
      <c r="Y2290" s="14">
        <f t="shared" si="304"/>
        <v>0</v>
      </c>
      <c r="Z2290" s="16">
        <f t="shared" si="302"/>
        <v>0</v>
      </c>
      <c r="AA2290" s="34">
        <f t="shared" si="305"/>
        <v>0</v>
      </c>
      <c r="AB2290" s="24">
        <f t="shared" si="300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hidden="1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8"/>
        <v>7277.4399999999896</v>
      </c>
      <c r="W2291" s="14">
        <f t="shared" si="306"/>
        <v>0</v>
      </c>
      <c r="X2291" s="14"/>
      <c r="Y2291" s="14">
        <f t="shared" si="304"/>
        <v>0</v>
      </c>
      <c r="Z2291" s="16">
        <f t="shared" si="302"/>
        <v>0</v>
      </c>
      <c r="AA2291" s="34">
        <f t="shared" si="305"/>
        <v>0</v>
      </c>
      <c r="AB2291" s="24">
        <f t="shared" ref="AB2291:AB2354" si="309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hidden="1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2905</v>
      </c>
      <c r="F2292" s="30" t="s">
        <v>2905</v>
      </c>
      <c r="G2292" s="30" t="s">
        <v>2905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>
        <v>0</v>
      </c>
      <c r="V2292" s="24">
        <f t="shared" si="308"/>
        <v>14396.02</v>
      </c>
      <c r="W2292" s="14">
        <f t="shared" si="306"/>
        <v>0</v>
      </c>
      <c r="X2292" s="14"/>
      <c r="Y2292" s="14">
        <f t="shared" si="304"/>
        <v>0</v>
      </c>
      <c r="Z2292" s="16">
        <f t="shared" si="302"/>
        <v>0</v>
      </c>
      <c r="AA2292" s="34">
        <f t="shared" si="305"/>
        <v>0</v>
      </c>
      <c r="AB2292" s="24">
        <f t="shared" si="309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hidden="1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8"/>
        <v>136929.74000000002</v>
      </c>
      <c r="W2293" s="14">
        <f t="shared" si="306"/>
        <v>4051.5631067961162</v>
      </c>
      <c r="X2293" s="14"/>
      <c r="Y2293" s="14">
        <f t="shared" si="304"/>
        <v>0</v>
      </c>
      <c r="Z2293" s="16">
        <f t="shared" si="302"/>
        <v>4051.5631067961162</v>
      </c>
      <c r="AA2293" s="34">
        <f t="shared" si="305"/>
        <v>121.54689320388343</v>
      </c>
      <c r="AB2293" s="24">
        <f t="shared" si="309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hidden="1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2906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83771.27</v>
      </c>
      <c r="T2294" s="24"/>
      <c r="U2294" s="24">
        <v>0</v>
      </c>
      <c r="V2294" s="24">
        <f t="shared" si="308"/>
        <v>83771.27</v>
      </c>
      <c r="W2294" s="14">
        <f t="shared" si="306"/>
        <v>0</v>
      </c>
      <c r="X2294" s="14"/>
      <c r="Y2294" s="14">
        <f t="shared" si="304"/>
        <v>0</v>
      </c>
      <c r="Z2294" s="16">
        <f t="shared" si="302"/>
        <v>0</v>
      </c>
      <c r="AA2294" s="34">
        <f t="shared" si="305"/>
        <v>0</v>
      </c>
      <c r="AB2294" s="24">
        <f t="shared" si="309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hidden="1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2906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8"/>
        <v>151597.56</v>
      </c>
      <c r="W2295" s="14">
        <f t="shared" si="306"/>
        <v>0</v>
      </c>
      <c r="X2295" s="14"/>
      <c r="Y2295" s="14">
        <f t="shared" si="304"/>
        <v>0</v>
      </c>
      <c r="Z2295" s="16">
        <f t="shared" si="302"/>
        <v>0</v>
      </c>
      <c r="AA2295" s="34">
        <f t="shared" si="305"/>
        <v>0</v>
      </c>
      <c r="AB2295" s="24">
        <f t="shared" si="309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hidden="1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2897</v>
      </c>
      <c r="F2296" s="30" t="s">
        <v>2898</v>
      </c>
      <c r="G2296" s="30" t="s">
        <v>2897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2907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8"/>
        <v>160473.87</v>
      </c>
      <c r="W2296" s="14">
        <f t="shared" si="306"/>
        <v>0</v>
      </c>
      <c r="X2296" s="14"/>
      <c r="Y2296" s="14">
        <f t="shared" si="304"/>
        <v>0</v>
      </c>
      <c r="Z2296" s="16">
        <f t="shared" ref="Z2296:Z2359" si="310">W2296+X2296</f>
        <v>0</v>
      </c>
      <c r="AA2296" s="34">
        <f t="shared" si="305"/>
        <v>0</v>
      </c>
      <c r="AB2296" s="24">
        <f t="shared" si="309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hidden="1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2908</v>
      </c>
      <c r="F2297" s="30" t="s">
        <v>2908</v>
      </c>
      <c r="G2297" s="30" t="s">
        <v>2908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2908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8"/>
        <v>7020</v>
      </c>
      <c r="W2297" s="14">
        <f t="shared" si="306"/>
        <v>0</v>
      </c>
      <c r="X2297" s="14"/>
      <c r="Y2297" s="14">
        <f t="shared" si="304"/>
        <v>0</v>
      </c>
      <c r="Z2297" s="16">
        <f t="shared" si="310"/>
        <v>0</v>
      </c>
      <c r="AA2297" s="34">
        <f t="shared" si="305"/>
        <v>0</v>
      </c>
      <c r="AB2297" s="24">
        <f t="shared" si="309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hidden="1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8"/>
        <v>2324.7399999999998</v>
      </c>
      <c r="W2298" s="14">
        <f t="shared" si="306"/>
        <v>0</v>
      </c>
      <c r="X2298" s="14"/>
      <c r="Y2298" s="14">
        <f t="shared" si="304"/>
        <v>0</v>
      </c>
      <c r="Z2298" s="16">
        <f t="shared" si="310"/>
        <v>0</v>
      </c>
      <c r="AA2298" s="34">
        <f t="shared" si="305"/>
        <v>0</v>
      </c>
      <c r="AB2298" s="24">
        <f t="shared" si="309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hidden="1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2909</v>
      </c>
      <c r="F2299" s="30" t="s">
        <v>2909</v>
      </c>
      <c r="G2299" s="30" t="s">
        <v>2909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2909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8"/>
        <v>22312.19</v>
      </c>
      <c r="W2299" s="14">
        <f t="shared" si="306"/>
        <v>0</v>
      </c>
      <c r="X2299" s="14"/>
      <c r="Y2299" s="14">
        <f t="shared" si="304"/>
        <v>0</v>
      </c>
      <c r="Z2299" s="16">
        <f t="shared" si="310"/>
        <v>0</v>
      </c>
      <c r="AA2299" s="34">
        <f t="shared" si="305"/>
        <v>0</v>
      </c>
      <c r="AB2299" s="24">
        <f t="shared" si="309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hidden="1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2865</v>
      </c>
      <c r="F2300" s="30" t="s">
        <v>2865</v>
      </c>
      <c r="G2300" s="30" t="s">
        <v>2865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8"/>
        <v>26295.65</v>
      </c>
      <c r="W2300" s="14">
        <f t="shared" si="306"/>
        <v>37063.050285714286</v>
      </c>
      <c r="X2300" s="14"/>
      <c r="Y2300" s="14">
        <f t="shared" si="304"/>
        <v>0</v>
      </c>
      <c r="Z2300" s="16">
        <f t="shared" si="310"/>
        <v>37063.050285714286</v>
      </c>
      <c r="AA2300" s="34">
        <f t="shared" si="305"/>
        <v>1090.0897142857139</v>
      </c>
      <c r="AB2300" s="24">
        <f t="shared" si="309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hidden="1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2910</v>
      </c>
      <c r="F2301" s="30" t="s">
        <v>2910</v>
      </c>
      <c r="G2301" s="30" t="s">
        <v>2910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2910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8"/>
        <v>11487.65</v>
      </c>
      <c r="W2301" s="14">
        <f t="shared" si="306"/>
        <v>4003.28</v>
      </c>
      <c r="X2301" s="14"/>
      <c r="Y2301" s="14">
        <f t="shared" si="304"/>
        <v>0</v>
      </c>
      <c r="Z2301" s="16">
        <f t="shared" si="310"/>
        <v>4003.28</v>
      </c>
      <c r="AA2301" s="34">
        <f t="shared" si="305"/>
        <v>0</v>
      </c>
      <c r="AB2301" s="24">
        <f t="shared" si="309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hidden="1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2911</v>
      </c>
      <c r="F2302" s="30" t="s">
        <v>2912</v>
      </c>
      <c r="G2302" s="30" t="s">
        <v>2911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2911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8"/>
        <v>481453.58</v>
      </c>
      <c r="W2302" s="14">
        <f t="shared" si="306"/>
        <v>0</v>
      </c>
      <c r="X2302" s="14"/>
      <c r="Y2302" s="14">
        <f t="shared" si="304"/>
        <v>0</v>
      </c>
      <c r="Z2302" s="16">
        <f t="shared" si="310"/>
        <v>0</v>
      </c>
      <c r="AA2302" s="34">
        <f t="shared" si="305"/>
        <v>0</v>
      </c>
      <c r="AB2302" s="24">
        <f t="shared" si="309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hidden="1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8"/>
        <v>73871</v>
      </c>
      <c r="W2303" s="14">
        <f t="shared" si="306"/>
        <v>0</v>
      </c>
      <c r="X2303" s="14"/>
      <c r="Y2303" s="14">
        <f t="shared" si="304"/>
        <v>0</v>
      </c>
      <c r="Z2303" s="16">
        <f t="shared" si="310"/>
        <v>0</v>
      </c>
      <c r="AA2303" s="34">
        <f t="shared" si="305"/>
        <v>0</v>
      </c>
      <c r="AB2303" s="24">
        <f t="shared" si="309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hidden="1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8"/>
        <v>6268.48</v>
      </c>
      <c r="W2304" s="14">
        <f t="shared" si="306"/>
        <v>0</v>
      </c>
      <c r="X2304" s="14"/>
      <c r="Y2304" s="14">
        <f t="shared" si="304"/>
        <v>0</v>
      </c>
      <c r="Z2304" s="16">
        <f t="shared" si="310"/>
        <v>0</v>
      </c>
      <c r="AA2304" s="34">
        <f t="shared" si="305"/>
        <v>0</v>
      </c>
      <c r="AB2304" s="24">
        <f t="shared" si="309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hidden="1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8"/>
        <v>42964.3</v>
      </c>
      <c r="W2305" s="14">
        <f t="shared" si="306"/>
        <v>0</v>
      </c>
      <c r="X2305" s="14"/>
      <c r="Y2305" s="14">
        <f t="shared" si="304"/>
        <v>0</v>
      </c>
      <c r="Z2305" s="16">
        <f t="shared" si="310"/>
        <v>0</v>
      </c>
      <c r="AA2305" s="34">
        <f t="shared" si="305"/>
        <v>0</v>
      </c>
      <c r="AB2305" s="24">
        <f t="shared" si="309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hidden="1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2913</v>
      </c>
      <c r="F2306" s="30" t="s">
        <v>2914</v>
      </c>
      <c r="G2306" s="30" t="s">
        <v>2913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2913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8"/>
        <v>26818.16</v>
      </c>
      <c r="W2306" s="14">
        <f t="shared" si="306"/>
        <v>0</v>
      </c>
      <c r="X2306" s="14"/>
      <c r="Y2306" s="14">
        <f t="shared" si="304"/>
        <v>0</v>
      </c>
      <c r="Z2306" s="16">
        <f t="shared" si="310"/>
        <v>0</v>
      </c>
      <c r="AA2306" s="34">
        <f t="shared" si="305"/>
        <v>0</v>
      </c>
      <c r="AB2306" s="24">
        <f t="shared" si="309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hidden="1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2888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8"/>
        <v>234649.4</v>
      </c>
      <c r="W2307" s="14">
        <f t="shared" si="306"/>
        <v>0</v>
      </c>
      <c r="X2307" s="14"/>
      <c r="Y2307" s="14">
        <f t="shared" ref="Y2307:Y2370" si="311">IF(W2307-AB2307&lt;=0,0,IF(O2307="返现",MAX(W2307-AA2307-AB2307,0),MAX(W2307-AB2307,0)))</f>
        <v>0</v>
      </c>
      <c r="Z2307" s="16">
        <f t="shared" si="310"/>
        <v>0</v>
      </c>
      <c r="AA2307" s="34">
        <f t="shared" si="305"/>
        <v>0</v>
      </c>
      <c r="AB2307" s="24">
        <f t="shared" si="309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hidden="1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2915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8"/>
        <v>116302.96</v>
      </c>
      <c r="W2308" s="14">
        <f t="shared" si="306"/>
        <v>0</v>
      </c>
      <c r="X2308" s="14"/>
      <c r="Y2308" s="14">
        <f t="shared" si="311"/>
        <v>0</v>
      </c>
      <c r="Z2308" s="16">
        <f t="shared" si="310"/>
        <v>0</v>
      </c>
      <c r="AA2308" s="34">
        <f t="shared" si="305"/>
        <v>0</v>
      </c>
      <c r="AB2308" s="24">
        <f t="shared" si="309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hidden="1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2905</v>
      </c>
      <c r="F2309" s="30" t="s">
        <v>2905</v>
      </c>
      <c r="G2309" s="30" t="s">
        <v>2905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818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8"/>
        <v>78797.070000000007</v>
      </c>
      <c r="W2309" s="14">
        <f t="shared" si="306"/>
        <v>0</v>
      </c>
      <c r="X2309" s="14"/>
      <c r="Y2309" s="14">
        <f t="shared" si="311"/>
        <v>0</v>
      </c>
      <c r="Z2309" s="16">
        <f t="shared" si="310"/>
        <v>0</v>
      </c>
      <c r="AA2309" s="34">
        <f t="shared" si="305"/>
        <v>0</v>
      </c>
      <c r="AB2309" s="24">
        <f t="shared" si="309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hidden="1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2916</v>
      </c>
      <c r="F2310" s="30" t="s">
        <v>2916</v>
      </c>
      <c r="G2310" s="30" t="s">
        <v>2916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3322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8"/>
        <v>55802.89</v>
      </c>
      <c r="W2310" s="14">
        <f t="shared" si="306"/>
        <v>4197.1099999999997</v>
      </c>
      <c r="X2310" s="14"/>
      <c r="Y2310" s="14">
        <f t="shared" si="311"/>
        <v>0</v>
      </c>
      <c r="Z2310" s="16">
        <f t="shared" si="310"/>
        <v>4197.1099999999997</v>
      </c>
      <c r="AA2310" s="34">
        <f t="shared" ref="AA2310:AA2373" si="312">U2310-W2310</f>
        <v>0</v>
      </c>
      <c r="AB2310" s="24">
        <f t="shared" si="309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hidden="1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8"/>
        <v>0</v>
      </c>
      <c r="W2311" s="14">
        <f t="shared" ref="W2311:W2315" si="313">U2311*(1+AH2311)/(1+AH2311+P2311)</f>
        <v>63774.933930450752</v>
      </c>
      <c r="X2311" s="14"/>
      <c r="Y2311" s="14">
        <f t="shared" si="311"/>
        <v>0</v>
      </c>
      <c r="Z2311" s="16">
        <f t="shared" si="310"/>
        <v>63774.933930450752</v>
      </c>
      <c r="AA2311" s="34">
        <f t="shared" si="312"/>
        <v>6784.5674394096495</v>
      </c>
      <c r="AB2311" s="24">
        <f t="shared" si="309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hidden="1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2917</v>
      </c>
      <c r="F2312" s="30" t="s">
        <v>2917</v>
      </c>
      <c r="G2312" s="30" t="s">
        <v>2917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8"/>
        <v>48312.464657535995</v>
      </c>
      <c r="W2312" s="14">
        <f t="shared" si="313"/>
        <v>69709.948160602929</v>
      </c>
      <c r="X2312" s="14"/>
      <c r="Y2312" s="14">
        <f t="shared" si="311"/>
        <v>0</v>
      </c>
      <c r="Z2312" s="16">
        <f t="shared" si="310"/>
        <v>69709.948160602929</v>
      </c>
      <c r="AA2312" s="34">
        <f t="shared" si="312"/>
        <v>1977.5871818610758</v>
      </c>
      <c r="AB2312" s="24">
        <f t="shared" si="309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hidden="1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2917</v>
      </c>
      <c r="F2313" s="30" t="s">
        <v>2917</v>
      </c>
      <c r="G2313" s="30" t="s">
        <v>2917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8"/>
        <v>0</v>
      </c>
      <c r="W2313" s="14">
        <f t="shared" si="313"/>
        <v>111419.16905731958</v>
      </c>
      <c r="X2313" s="14"/>
      <c r="Y2313" s="14">
        <f t="shared" si="311"/>
        <v>0</v>
      </c>
      <c r="Z2313" s="16">
        <f t="shared" si="310"/>
        <v>111419.16905731958</v>
      </c>
      <c r="AA2313" s="34">
        <f t="shared" si="312"/>
        <v>8692.2756002164242</v>
      </c>
      <c r="AB2313" s="24">
        <f t="shared" si="309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hidden="1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8"/>
        <v>0</v>
      </c>
      <c r="W2314" s="14">
        <f t="shared" si="313"/>
        <v>61513.79112676056</v>
      </c>
      <c r="X2314" s="14"/>
      <c r="Y2314" s="14">
        <f t="shared" si="311"/>
        <v>0</v>
      </c>
      <c r="Z2314" s="16">
        <f t="shared" si="310"/>
        <v>61513.79112676056</v>
      </c>
      <c r="AA2314" s="34">
        <f t="shared" si="312"/>
        <v>2245.0288732394401</v>
      </c>
      <c r="AB2314" s="24">
        <f t="shared" si="309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hidden="1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2918</v>
      </c>
      <c r="F2315" s="30" t="s">
        <v>2919</v>
      </c>
      <c r="G2315" s="30" t="s">
        <v>2918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8"/>
        <v>5603.82</v>
      </c>
      <c r="W2315" s="14">
        <f t="shared" si="313"/>
        <v>0</v>
      </c>
      <c r="X2315" s="14"/>
      <c r="Y2315" s="14">
        <f t="shared" si="311"/>
        <v>0</v>
      </c>
      <c r="Z2315" s="16">
        <f t="shared" si="310"/>
        <v>0</v>
      </c>
      <c r="AA2315" s="34">
        <f t="shared" si="312"/>
        <v>0</v>
      </c>
      <c r="AB2315" s="24">
        <f t="shared" si="309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hidden="1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8"/>
        <v>12.659999999999854</v>
      </c>
      <c r="W2316" s="14">
        <f>U2316*(1+AH2316)/(1+P2316)</f>
        <v>8936.1345185185201</v>
      </c>
      <c r="X2316" s="14"/>
      <c r="Y2316" s="14">
        <f t="shared" si="311"/>
        <v>130.45451851851976</v>
      </c>
      <c r="Z2316" s="16">
        <f t="shared" si="310"/>
        <v>8936.1345185185201</v>
      </c>
      <c r="AA2316" s="34">
        <f t="shared" si="312"/>
        <v>-130.45451851851976</v>
      </c>
      <c r="AB2316" s="24">
        <f t="shared" si="309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hidden="1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8"/>
        <v>39260.428493150801</v>
      </c>
      <c r="W2317" s="14">
        <f t="shared" ref="W2317:W2380" si="314">U2317*(1+AH2317)/(1+AH2317+P2317)</f>
        <v>3100.3489333333332</v>
      </c>
      <c r="X2317" s="14"/>
      <c r="Y2317" s="14">
        <f t="shared" si="311"/>
        <v>0</v>
      </c>
      <c r="Z2317" s="16">
        <f t="shared" si="310"/>
        <v>3100.3489333333332</v>
      </c>
      <c r="AA2317" s="34">
        <f t="shared" si="312"/>
        <v>84.941066666666757</v>
      </c>
      <c r="AB2317" s="24">
        <f t="shared" si="309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hidden="1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8"/>
        <v>5319.1489361702097</v>
      </c>
      <c r="W2318" s="14">
        <f t="shared" si="314"/>
        <v>0</v>
      </c>
      <c r="X2318" s="14"/>
      <c r="Y2318" s="14">
        <f t="shared" si="311"/>
        <v>0</v>
      </c>
      <c r="Z2318" s="16">
        <f t="shared" si="310"/>
        <v>0</v>
      </c>
      <c r="AA2318" s="34">
        <f t="shared" si="312"/>
        <v>0</v>
      </c>
      <c r="AB2318" s="24">
        <f t="shared" si="309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hidden="1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8"/>
        <v>0</v>
      </c>
      <c r="W2319" s="14">
        <f t="shared" si="314"/>
        <v>17748.207291666666</v>
      </c>
      <c r="X2319" s="14"/>
      <c r="Y2319" s="14">
        <f t="shared" si="311"/>
        <v>0</v>
      </c>
      <c r="Z2319" s="16">
        <f t="shared" si="310"/>
        <v>17748.207291666666</v>
      </c>
      <c r="AA2319" s="34">
        <f t="shared" si="312"/>
        <v>906.84270833333358</v>
      </c>
      <c r="AB2319" s="24">
        <f t="shared" si="309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hidden="1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2892</v>
      </c>
      <c r="F2320" s="30" t="s">
        <v>2893</v>
      </c>
      <c r="G2320" s="30" t="s">
        <v>2892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8"/>
        <v>76878.446136205923</v>
      </c>
      <c r="W2320" s="14">
        <f t="shared" si="314"/>
        <v>1306714.6800000002</v>
      </c>
      <c r="X2320" s="14"/>
      <c r="Y2320" s="14">
        <f t="shared" si="311"/>
        <v>0</v>
      </c>
      <c r="Z2320" s="16">
        <f t="shared" si="310"/>
        <v>1306714.6800000002</v>
      </c>
      <c r="AA2320" s="34">
        <f t="shared" si="312"/>
        <v>37069.919999999925</v>
      </c>
      <c r="AB2320" s="24">
        <f t="shared" si="309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hidden="1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2920</v>
      </c>
      <c r="F2321" s="30" t="s">
        <v>2920</v>
      </c>
      <c r="G2321" s="30" t="s">
        <v>2920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8"/>
        <v>0</v>
      </c>
      <c r="W2321" s="14">
        <f t="shared" si="314"/>
        <v>0</v>
      </c>
      <c r="X2321" s="14"/>
      <c r="Y2321" s="14">
        <f t="shared" si="311"/>
        <v>0</v>
      </c>
      <c r="Z2321" s="16">
        <f t="shared" si="310"/>
        <v>0</v>
      </c>
      <c r="AA2321" s="34">
        <f t="shared" si="312"/>
        <v>0</v>
      </c>
      <c r="AB2321" s="24">
        <f t="shared" si="309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hidden="1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2874</v>
      </c>
      <c r="F2322" s="30" t="s">
        <v>2874</v>
      </c>
      <c r="G2322" s="30" t="s">
        <v>2874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8"/>
        <v>42553.19</v>
      </c>
      <c r="W2322" s="14">
        <f t="shared" si="314"/>
        <v>0</v>
      </c>
      <c r="X2322" s="14"/>
      <c r="Y2322" s="14">
        <f t="shared" si="311"/>
        <v>0</v>
      </c>
      <c r="Z2322" s="16">
        <f t="shared" si="310"/>
        <v>0</v>
      </c>
      <c r="AA2322" s="34">
        <f t="shared" si="312"/>
        <v>0</v>
      </c>
      <c r="AB2322" s="24">
        <f t="shared" si="309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hidden="1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8"/>
        <v>217382.145800058</v>
      </c>
      <c r="W2323" s="14">
        <f t="shared" si="314"/>
        <v>0</v>
      </c>
      <c r="X2323" s="14"/>
      <c r="Y2323" s="14">
        <f t="shared" si="311"/>
        <v>0</v>
      </c>
      <c r="Z2323" s="16">
        <f t="shared" si="310"/>
        <v>0</v>
      </c>
      <c r="AA2323" s="34">
        <f t="shared" si="312"/>
        <v>0</v>
      </c>
      <c r="AB2323" s="24">
        <f t="shared" si="309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hidden="1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8"/>
        <v>77526.511477703098</v>
      </c>
      <c r="W2324" s="14">
        <f t="shared" si="314"/>
        <v>90445.189034482755</v>
      </c>
      <c r="X2324" s="14"/>
      <c r="Y2324" s="14">
        <f t="shared" si="311"/>
        <v>0</v>
      </c>
      <c r="Z2324" s="16">
        <f t="shared" si="310"/>
        <v>90445.189034482755</v>
      </c>
      <c r="AA2324" s="34">
        <f t="shared" si="312"/>
        <v>2565.8209655172395</v>
      </c>
      <c r="AB2324" s="24">
        <f t="shared" si="309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hidden="1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8"/>
        <v>0</v>
      </c>
      <c r="W2325" s="14">
        <f t="shared" si="314"/>
        <v>50000.000599999999</v>
      </c>
      <c r="X2325" s="14"/>
      <c r="Y2325" s="14">
        <f t="shared" si="311"/>
        <v>0</v>
      </c>
      <c r="Z2325" s="16">
        <f t="shared" si="310"/>
        <v>50000.000599999999</v>
      </c>
      <c r="AA2325" s="34">
        <f t="shared" si="312"/>
        <v>3191.4893999999986</v>
      </c>
      <c r="AB2325" s="24">
        <f t="shared" si="309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hidden="1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2875</v>
      </c>
      <c r="F2326" s="30" t="s">
        <v>2875</v>
      </c>
      <c r="G2326" s="30" t="s">
        <v>2875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8"/>
        <v>0</v>
      </c>
      <c r="W2326" s="14">
        <f t="shared" si="314"/>
        <v>36114.890853734461</v>
      </c>
      <c r="X2326" s="14"/>
      <c r="Y2326" s="14">
        <f t="shared" si="311"/>
        <v>0</v>
      </c>
      <c r="Z2326" s="16">
        <f t="shared" si="310"/>
        <v>36114.890853734461</v>
      </c>
      <c r="AA2326" s="34">
        <f t="shared" si="312"/>
        <v>3585.8756876048355</v>
      </c>
      <c r="AB2326" s="24">
        <f t="shared" si="309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hidden="1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2921</v>
      </c>
      <c r="F2327" s="30" t="s">
        <v>2921</v>
      </c>
      <c r="G2327" s="30" t="s">
        <v>2921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8"/>
        <v>53421.32</v>
      </c>
      <c r="W2327" s="14">
        <f t="shared" si="314"/>
        <v>0</v>
      </c>
      <c r="X2327" s="14"/>
      <c r="Y2327" s="14">
        <f t="shared" si="311"/>
        <v>0</v>
      </c>
      <c r="Z2327" s="16">
        <f t="shared" si="310"/>
        <v>0</v>
      </c>
      <c r="AA2327" s="34">
        <f t="shared" si="312"/>
        <v>0</v>
      </c>
      <c r="AB2327" s="24">
        <f t="shared" si="309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hidden="1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2922</v>
      </c>
      <c r="F2328" s="30" t="s">
        <v>2922</v>
      </c>
      <c r="G2328" s="30" t="s">
        <v>2922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8"/>
        <v>0</v>
      </c>
      <c r="W2328" s="14">
        <f t="shared" si="314"/>
        <v>55886.095935483871</v>
      </c>
      <c r="X2328" s="14"/>
      <c r="Y2328" s="14">
        <f t="shared" si="311"/>
        <v>0</v>
      </c>
      <c r="Z2328" s="16">
        <f t="shared" si="310"/>
        <v>55886.095935483871</v>
      </c>
      <c r="AA2328" s="34">
        <f t="shared" si="312"/>
        <v>5548.9740645161291</v>
      </c>
      <c r="AB2328" s="24">
        <f t="shared" si="309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hidden="1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2890</v>
      </c>
      <c r="F2329" s="30" t="s">
        <v>2890</v>
      </c>
      <c r="G2329" s="30" t="s">
        <v>2890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8"/>
        <v>0</v>
      </c>
      <c r="W2329" s="14">
        <f t="shared" si="314"/>
        <v>19655.329032258829</v>
      </c>
      <c r="X2329" s="14"/>
      <c r="Y2329" s="14">
        <f t="shared" si="311"/>
        <v>0</v>
      </c>
      <c r="Z2329" s="16">
        <f t="shared" si="310"/>
        <v>19655.329032258829</v>
      </c>
      <c r="AA2329" s="34">
        <f t="shared" si="312"/>
        <v>1211.6298718515718</v>
      </c>
      <c r="AB2329" s="24">
        <f t="shared" si="309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hidden="1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2890</v>
      </c>
      <c r="F2330" s="30" t="s">
        <v>2890</v>
      </c>
      <c r="G2330" s="30" t="s">
        <v>2890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8"/>
        <v>43993.235712621092</v>
      </c>
      <c r="W2330" s="14">
        <f t="shared" si="314"/>
        <v>19980.346867873766</v>
      </c>
      <c r="X2330" s="14"/>
      <c r="Y2330" s="14">
        <f t="shared" si="311"/>
        <v>0</v>
      </c>
      <c r="Z2330" s="16">
        <f t="shared" si="310"/>
        <v>19980.346867873766</v>
      </c>
      <c r="AA2330" s="34">
        <f t="shared" si="312"/>
        <v>1983.8642280158347</v>
      </c>
      <c r="AB2330" s="24">
        <f t="shared" si="309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hidden="1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2923</v>
      </c>
      <c r="F2331" s="30" t="s">
        <v>2923</v>
      </c>
      <c r="G2331" s="30" t="s">
        <v>2923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8"/>
        <v>0</v>
      </c>
      <c r="W2331" s="14">
        <f t="shared" si="314"/>
        <v>0</v>
      </c>
      <c r="X2331" s="14"/>
      <c r="Y2331" s="14">
        <f t="shared" si="311"/>
        <v>0</v>
      </c>
      <c r="Z2331" s="16">
        <f t="shared" si="310"/>
        <v>0</v>
      </c>
      <c r="AA2331" s="34">
        <f t="shared" si="312"/>
        <v>0</v>
      </c>
      <c r="AB2331" s="24">
        <f t="shared" si="309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hidden="1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2924</v>
      </c>
      <c r="F2332" s="30" t="s">
        <v>2924</v>
      </c>
      <c r="G2332" s="30" t="s">
        <v>2924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8"/>
        <v>0</v>
      </c>
      <c r="W2332" s="14">
        <f t="shared" si="314"/>
        <v>279999.99999999953</v>
      </c>
      <c r="X2332" s="14"/>
      <c r="Y2332" s="14">
        <f t="shared" si="311"/>
        <v>0</v>
      </c>
      <c r="Z2332" s="16">
        <f t="shared" si="310"/>
        <v>279999.99999999953</v>
      </c>
      <c r="AA2332" s="34">
        <f t="shared" si="312"/>
        <v>23829.78723404248</v>
      </c>
      <c r="AB2332" s="24">
        <f t="shared" si="309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hidden="1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2925</v>
      </c>
      <c r="F2333" s="30" t="s">
        <v>2925</v>
      </c>
      <c r="G2333" s="30" t="s">
        <v>2925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8"/>
        <v>0</v>
      </c>
      <c r="W2333" s="14">
        <f t="shared" si="314"/>
        <v>23910.152230536762</v>
      </c>
      <c r="X2333" s="14"/>
      <c r="Y2333" s="14">
        <f t="shared" si="311"/>
        <v>0</v>
      </c>
      <c r="Z2333" s="16">
        <f t="shared" si="310"/>
        <v>23910.152230536762</v>
      </c>
      <c r="AA2333" s="34">
        <f t="shared" si="312"/>
        <v>1865.3310250773393</v>
      </c>
      <c r="AB2333" s="24">
        <f t="shared" si="309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hidden="1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2926</v>
      </c>
      <c r="F2334" s="30" t="s">
        <v>2926</v>
      </c>
      <c r="G2334" s="30" t="s">
        <v>2926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8"/>
        <v>0</v>
      </c>
      <c r="W2334" s="14">
        <f t="shared" si="314"/>
        <v>0</v>
      </c>
      <c r="X2334" s="14"/>
      <c r="Y2334" s="14">
        <f t="shared" si="311"/>
        <v>0</v>
      </c>
      <c r="Z2334" s="16">
        <f t="shared" si="310"/>
        <v>0</v>
      </c>
      <c r="AA2334" s="34">
        <f t="shared" si="312"/>
        <v>0</v>
      </c>
      <c r="AB2334" s="24">
        <f t="shared" si="309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hidden="1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8"/>
        <v>48541.867518248197</v>
      </c>
      <c r="W2335" s="14">
        <f t="shared" si="314"/>
        <v>26573.870704225352</v>
      </c>
      <c r="X2335" s="14"/>
      <c r="Y2335" s="14">
        <f t="shared" si="311"/>
        <v>0</v>
      </c>
      <c r="Z2335" s="16">
        <f t="shared" si="310"/>
        <v>26573.870704225352</v>
      </c>
      <c r="AA2335" s="34">
        <f t="shared" si="312"/>
        <v>969.84929577464936</v>
      </c>
      <c r="AB2335" s="24">
        <f t="shared" si="309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hidden="1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8"/>
        <v>99574.47</v>
      </c>
      <c r="W2336" s="14">
        <f t="shared" si="314"/>
        <v>0</v>
      </c>
      <c r="X2336" s="14"/>
      <c r="Y2336" s="14">
        <f t="shared" si="311"/>
        <v>0</v>
      </c>
      <c r="Z2336" s="16">
        <f t="shared" si="310"/>
        <v>0</v>
      </c>
      <c r="AA2336" s="34">
        <f t="shared" si="312"/>
        <v>0</v>
      </c>
      <c r="AB2336" s="24">
        <f t="shared" si="309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hidden="1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8"/>
        <v>290038.717808216</v>
      </c>
      <c r="W2337" s="14">
        <f t="shared" si="314"/>
        <v>334288.38629629632</v>
      </c>
      <c r="X2337" s="14"/>
      <c r="Y2337" s="14">
        <f t="shared" si="311"/>
        <v>0</v>
      </c>
      <c r="Z2337" s="16">
        <f t="shared" si="310"/>
        <v>334288.38629629632</v>
      </c>
      <c r="AA2337" s="34">
        <f t="shared" si="312"/>
        <v>36634.343703703664</v>
      </c>
      <c r="AB2337" s="24">
        <f t="shared" si="309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hidden="1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2927</v>
      </c>
      <c r="F2338" s="30" t="s">
        <v>2927</v>
      </c>
      <c r="G2338" s="30" t="s">
        <v>2927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8"/>
        <v>0.51999999999861757</v>
      </c>
      <c r="W2338" s="14">
        <f t="shared" si="314"/>
        <v>8105.0569999999998</v>
      </c>
      <c r="X2338" s="14"/>
      <c r="Y2338" s="14">
        <f t="shared" si="311"/>
        <v>0</v>
      </c>
      <c r="Z2338" s="16">
        <f t="shared" si="310"/>
        <v>8105.0569999999998</v>
      </c>
      <c r="AA2338" s="34">
        <f t="shared" si="312"/>
        <v>177.48300000000108</v>
      </c>
      <c r="AB2338" s="24">
        <f t="shared" si="309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hidden="1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2928</v>
      </c>
      <c r="F2339" s="30" t="s">
        <v>2928</v>
      </c>
      <c r="G2339" s="30" t="s">
        <v>2928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15">S2339+T2339-U2339</f>
        <v>24067.95</v>
      </c>
      <c r="W2339" s="14">
        <f t="shared" si="314"/>
        <v>0</v>
      </c>
      <c r="X2339" s="14"/>
      <c r="Y2339" s="14">
        <f t="shared" si="311"/>
        <v>0</v>
      </c>
      <c r="Z2339" s="16">
        <f t="shared" si="310"/>
        <v>0</v>
      </c>
      <c r="AA2339" s="34">
        <f t="shared" si="312"/>
        <v>0</v>
      </c>
      <c r="AB2339" s="24">
        <f t="shared" si="309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hidden="1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2929</v>
      </c>
      <c r="F2340" s="30" t="s">
        <v>2929</v>
      </c>
      <c r="G2340" s="30" t="s">
        <v>2929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15"/>
        <v>124523.05403624196</v>
      </c>
      <c r="W2340" s="14">
        <f t="shared" si="314"/>
        <v>534488.48276901327</v>
      </c>
      <c r="X2340" s="14"/>
      <c r="Y2340" s="14">
        <f t="shared" si="311"/>
        <v>0</v>
      </c>
      <c r="Z2340" s="16">
        <f t="shared" si="310"/>
        <v>534488.48276901327</v>
      </c>
      <c r="AA2340" s="34">
        <f t="shared" si="312"/>
        <v>41697.683052901761</v>
      </c>
      <c r="AB2340" s="24">
        <f t="shared" si="309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hidden="1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2929</v>
      </c>
      <c r="F2341" s="30" t="s">
        <v>2929</v>
      </c>
      <c r="G2341" s="30" t="s">
        <v>2929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15"/>
        <v>0</v>
      </c>
      <c r="W2341" s="14">
        <f t="shared" si="314"/>
        <v>123039.16993421322</v>
      </c>
      <c r="X2341" s="14"/>
      <c r="Y2341" s="14">
        <f t="shared" si="311"/>
        <v>0</v>
      </c>
      <c r="Z2341" s="16">
        <f t="shared" si="310"/>
        <v>123039.16993421322</v>
      </c>
      <c r="AA2341" s="34">
        <f t="shared" si="312"/>
        <v>5056.4042438717734</v>
      </c>
      <c r="AB2341" s="24">
        <f t="shared" si="309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hidden="1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2930</v>
      </c>
      <c r="F2342" s="30" t="s">
        <v>2930</v>
      </c>
      <c r="G2342" s="30" t="s">
        <v>2930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15"/>
        <v>0</v>
      </c>
      <c r="W2342" s="14">
        <f t="shared" si="314"/>
        <v>24337.50464286132</v>
      </c>
      <c r="X2342" s="14"/>
      <c r="Y2342" s="14">
        <f t="shared" si="311"/>
        <v>0</v>
      </c>
      <c r="Z2342" s="16">
        <f t="shared" si="310"/>
        <v>24337.50464286132</v>
      </c>
      <c r="AA2342" s="34">
        <f t="shared" si="312"/>
        <v>532.93805787287783</v>
      </c>
      <c r="AB2342" s="24">
        <f t="shared" si="309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hidden="1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2930</v>
      </c>
      <c r="F2343" s="30" t="s">
        <v>2930</v>
      </c>
      <c r="G2343" s="30" t="s">
        <v>2930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3310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15"/>
        <v>28545.4348905152</v>
      </c>
      <c r="W2343" s="14">
        <f t="shared" si="314"/>
        <v>40432.667299265799</v>
      </c>
      <c r="X2343" s="14"/>
      <c r="Y2343" s="14">
        <f t="shared" si="311"/>
        <v>0</v>
      </c>
      <c r="Z2343" s="16">
        <f t="shared" si="310"/>
        <v>40432.667299265799</v>
      </c>
      <c r="AA2343" s="34">
        <f t="shared" si="312"/>
        <v>0</v>
      </c>
      <c r="AB2343" s="24">
        <f t="shared" si="309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hidden="1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15"/>
        <v>157566.11722628213</v>
      </c>
      <c r="W2344" s="14">
        <f t="shared" si="314"/>
        <v>996341.36585714284</v>
      </c>
      <c r="X2344" s="14"/>
      <c r="Y2344" s="14">
        <f t="shared" si="311"/>
        <v>0</v>
      </c>
      <c r="Z2344" s="16">
        <f t="shared" si="310"/>
        <v>996341.36585714284</v>
      </c>
      <c r="AA2344" s="34">
        <f t="shared" si="312"/>
        <v>21817.694142857217</v>
      </c>
      <c r="AB2344" s="24">
        <f t="shared" si="309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hidden="1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15"/>
        <v>74314.289999999994</v>
      </c>
      <c r="W2345" s="14">
        <f t="shared" si="314"/>
        <v>0</v>
      </c>
      <c r="X2345" s="14"/>
      <c r="Y2345" s="14">
        <f t="shared" si="311"/>
        <v>0</v>
      </c>
      <c r="Z2345" s="16">
        <f t="shared" si="310"/>
        <v>0</v>
      </c>
      <c r="AA2345" s="34">
        <f t="shared" si="312"/>
        <v>0</v>
      </c>
      <c r="AB2345" s="24">
        <f t="shared" si="309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hidden="1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3316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15"/>
        <v>185098.12475177299</v>
      </c>
      <c r="W2346" s="14">
        <f t="shared" si="314"/>
        <v>40008.030413793102</v>
      </c>
      <c r="X2346" s="14"/>
      <c r="Y2346" s="14">
        <f t="shared" si="311"/>
        <v>0</v>
      </c>
      <c r="Z2346" s="16">
        <f t="shared" si="310"/>
        <v>40008.030413793102</v>
      </c>
      <c r="AA2346" s="34">
        <f t="shared" si="312"/>
        <v>1134.9795862069004</v>
      </c>
      <c r="AB2346" s="24">
        <f t="shared" si="309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hidden="1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2931</v>
      </c>
      <c r="F2347" s="30" t="s">
        <v>2931</v>
      </c>
      <c r="G2347" s="30" t="s">
        <v>2931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15"/>
        <v>0</v>
      </c>
      <c r="W2347" s="14">
        <f t="shared" si="314"/>
        <v>3912.618933332993</v>
      </c>
      <c r="X2347" s="14"/>
      <c r="Y2347" s="14">
        <f t="shared" si="311"/>
        <v>0</v>
      </c>
      <c r="Z2347" s="16">
        <f t="shared" si="310"/>
        <v>3912.618933332993</v>
      </c>
      <c r="AA2347" s="34">
        <f t="shared" si="312"/>
        <v>107.19503926939706</v>
      </c>
      <c r="AB2347" s="24">
        <f t="shared" si="309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hidden="1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2931</v>
      </c>
      <c r="F2348" s="30" t="s">
        <v>2931</v>
      </c>
      <c r="G2348" s="30" t="s">
        <v>2931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15"/>
        <v>0</v>
      </c>
      <c r="W2348" s="14">
        <f t="shared" si="314"/>
        <v>100000.0012</v>
      </c>
      <c r="X2348" s="14"/>
      <c r="Y2348" s="14">
        <f t="shared" si="311"/>
        <v>0</v>
      </c>
      <c r="Z2348" s="16">
        <f t="shared" si="310"/>
        <v>100000.0012</v>
      </c>
      <c r="AA2348" s="34">
        <f t="shared" si="312"/>
        <v>6382.9787999999971</v>
      </c>
      <c r="AB2348" s="24">
        <f t="shared" si="309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hidden="1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2932</v>
      </c>
      <c r="F2349" s="30" t="s">
        <v>2932</v>
      </c>
      <c r="G2349" s="30" t="s">
        <v>2932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15"/>
        <v>0</v>
      </c>
      <c r="W2349" s="14">
        <f t="shared" si="314"/>
        <v>0</v>
      </c>
      <c r="X2349" s="14"/>
      <c r="Y2349" s="14">
        <f t="shared" si="311"/>
        <v>0</v>
      </c>
      <c r="Z2349" s="16">
        <f t="shared" si="310"/>
        <v>0</v>
      </c>
      <c r="AA2349" s="34">
        <f t="shared" si="312"/>
        <v>0</v>
      </c>
      <c r="AB2349" s="24">
        <f t="shared" si="309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hidden="1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2933</v>
      </c>
      <c r="F2350" s="30" t="s">
        <v>2933</v>
      </c>
      <c r="G2350" s="30" t="s">
        <v>2933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15"/>
        <v>0</v>
      </c>
      <c r="W2350" s="14">
        <f t="shared" si="314"/>
        <v>0</v>
      </c>
      <c r="X2350" s="14"/>
      <c r="Y2350" s="14">
        <f t="shared" si="311"/>
        <v>0</v>
      </c>
      <c r="Z2350" s="16">
        <f t="shared" si="310"/>
        <v>0</v>
      </c>
      <c r="AA2350" s="34">
        <f t="shared" si="312"/>
        <v>0</v>
      </c>
      <c r="AB2350" s="24">
        <f t="shared" si="309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hidden="1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2934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15"/>
        <v>0</v>
      </c>
      <c r="W2351" s="14">
        <f t="shared" si="314"/>
        <v>0</v>
      </c>
      <c r="X2351" s="14"/>
      <c r="Y2351" s="14">
        <f t="shared" si="311"/>
        <v>0</v>
      </c>
      <c r="Z2351" s="16">
        <f t="shared" si="310"/>
        <v>0</v>
      </c>
      <c r="AA2351" s="34">
        <f t="shared" si="312"/>
        <v>0</v>
      </c>
      <c r="AB2351" s="24">
        <f t="shared" si="309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hidden="1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2935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15"/>
        <v>360712.10000000003</v>
      </c>
      <c r="W2352" s="14">
        <f t="shared" si="314"/>
        <v>0</v>
      </c>
      <c r="X2352" s="14"/>
      <c r="Y2352" s="14">
        <f t="shared" si="311"/>
        <v>0</v>
      </c>
      <c r="Z2352" s="16">
        <f t="shared" si="310"/>
        <v>0</v>
      </c>
      <c r="AA2352" s="34">
        <f t="shared" si="312"/>
        <v>0</v>
      </c>
      <c r="AB2352" s="24">
        <f t="shared" si="309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hidden="1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15"/>
        <v>422459.66136986006</v>
      </c>
      <c r="W2353" s="14">
        <f t="shared" si="314"/>
        <v>542159.91549551534</v>
      </c>
      <c r="X2353" s="14"/>
      <c r="Y2353" s="14">
        <f t="shared" si="311"/>
        <v>0</v>
      </c>
      <c r="Z2353" s="16">
        <f t="shared" si="310"/>
        <v>542159.91549551534</v>
      </c>
      <c r="AA2353" s="34">
        <f t="shared" si="312"/>
        <v>15380.423134624609</v>
      </c>
      <c r="AB2353" s="24">
        <f t="shared" si="309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hidden="1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15"/>
        <v>0</v>
      </c>
      <c r="W2354" s="14">
        <f t="shared" si="314"/>
        <v>94501.884810127856</v>
      </c>
      <c r="X2354" s="14"/>
      <c r="Y2354" s="14">
        <f t="shared" si="311"/>
        <v>0</v>
      </c>
      <c r="Z2354" s="16">
        <f t="shared" si="310"/>
        <v>94501.884810127856</v>
      </c>
      <c r="AA2354" s="34">
        <f t="shared" si="312"/>
        <v>7767.2782035721466</v>
      </c>
      <c r="AB2354" s="24">
        <f t="shared" si="309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hidden="1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2936</v>
      </c>
      <c r="F2355" s="30" t="s">
        <v>2936</v>
      </c>
      <c r="G2355" s="30" t="s">
        <v>2936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15"/>
        <v>53161.599999999999</v>
      </c>
      <c r="W2355" s="14">
        <f t="shared" si="314"/>
        <v>0</v>
      </c>
      <c r="X2355" s="14"/>
      <c r="Y2355" s="14">
        <f t="shared" si="311"/>
        <v>0</v>
      </c>
      <c r="Z2355" s="16">
        <f t="shared" si="310"/>
        <v>0</v>
      </c>
      <c r="AA2355" s="34">
        <f t="shared" si="312"/>
        <v>0</v>
      </c>
      <c r="AB2355" s="24">
        <f t="shared" ref="AB2355:AB2398" si="316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hidden="1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2937</v>
      </c>
      <c r="F2356" s="30" t="s">
        <v>2937</v>
      </c>
      <c r="G2356" s="30" t="s">
        <v>2937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15"/>
        <v>1829.11</v>
      </c>
      <c r="W2356" s="14">
        <f t="shared" si="314"/>
        <v>0</v>
      </c>
      <c r="X2356" s="14"/>
      <c r="Y2356" s="14">
        <f t="shared" si="311"/>
        <v>0</v>
      </c>
      <c r="Z2356" s="16">
        <f t="shared" si="310"/>
        <v>0</v>
      </c>
      <c r="AA2356" s="34">
        <f t="shared" si="312"/>
        <v>0</v>
      </c>
      <c r="AB2356" s="24">
        <f t="shared" si="316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hidden="1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15"/>
        <v>7957.2386131386993</v>
      </c>
      <c r="W2357" s="14">
        <f t="shared" si="314"/>
        <v>4692.1619285714287</v>
      </c>
      <c r="X2357" s="14"/>
      <c r="Y2357" s="14">
        <f t="shared" si="311"/>
        <v>0</v>
      </c>
      <c r="Z2357" s="16">
        <f t="shared" si="310"/>
        <v>4692.1619285714287</v>
      </c>
      <c r="AA2357" s="34">
        <f t="shared" si="312"/>
        <v>102.74807142857117</v>
      </c>
      <c r="AB2357" s="24">
        <f t="shared" si="316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hidden="1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15"/>
        <v>29673.58</v>
      </c>
      <c r="W2358" s="14">
        <f t="shared" si="314"/>
        <v>0</v>
      </c>
      <c r="X2358" s="14"/>
      <c r="Y2358" s="14">
        <f t="shared" si="311"/>
        <v>0</v>
      </c>
      <c r="Z2358" s="16">
        <f t="shared" si="310"/>
        <v>0</v>
      </c>
      <c r="AA2358" s="34">
        <f t="shared" si="312"/>
        <v>0</v>
      </c>
      <c r="AB2358" s="24">
        <f t="shared" si="316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hidden="1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2938</v>
      </c>
      <c r="F2359" s="30" t="s">
        <v>2938</v>
      </c>
      <c r="G2359" s="30" t="s">
        <v>2938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15"/>
        <v>93698.63</v>
      </c>
      <c r="W2359" s="14">
        <f t="shared" si="314"/>
        <v>0</v>
      </c>
      <c r="X2359" s="14"/>
      <c r="Y2359" s="14">
        <f t="shared" si="311"/>
        <v>0</v>
      </c>
      <c r="Z2359" s="16">
        <f t="shared" si="310"/>
        <v>0</v>
      </c>
      <c r="AA2359" s="34">
        <f t="shared" si="312"/>
        <v>0</v>
      </c>
      <c r="AB2359" s="24">
        <f t="shared" si="316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hidden="1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15"/>
        <v>112327.76</v>
      </c>
      <c r="W2360" s="14">
        <f t="shared" si="314"/>
        <v>27020.5413836478</v>
      </c>
      <c r="X2360" s="14"/>
      <c r="Y2360" s="14">
        <f t="shared" si="311"/>
        <v>0</v>
      </c>
      <c r="Z2360" s="16">
        <f t="shared" ref="Z2360:Z2423" si="317">W2360+X2360</f>
        <v>27020.5413836478</v>
      </c>
      <c r="AA2360" s="34">
        <f t="shared" si="312"/>
        <v>2405.9386163521995</v>
      </c>
      <c r="AB2360" s="24">
        <f t="shared" si="316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hidden="1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2939</v>
      </c>
      <c r="F2361" s="30" t="s">
        <v>2939</v>
      </c>
      <c r="G2361" s="30" t="s">
        <v>2939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15"/>
        <v>0</v>
      </c>
      <c r="W2361" s="14">
        <f t="shared" si="314"/>
        <v>0</v>
      </c>
      <c r="X2361" s="14"/>
      <c r="Y2361" s="14">
        <f t="shared" si="311"/>
        <v>0</v>
      </c>
      <c r="Z2361" s="16">
        <f t="shared" si="317"/>
        <v>0</v>
      </c>
      <c r="AA2361" s="34">
        <f t="shared" si="312"/>
        <v>0</v>
      </c>
      <c r="AB2361" s="24">
        <f t="shared" si="316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hidden="1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2940</v>
      </c>
      <c r="F2362" s="30" t="s">
        <v>2940</v>
      </c>
      <c r="G2362" s="30" t="s">
        <v>2940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15"/>
        <v>0</v>
      </c>
      <c r="W2362" s="14">
        <f t="shared" si="314"/>
        <v>0</v>
      </c>
      <c r="X2362" s="14"/>
      <c r="Y2362" s="14">
        <f t="shared" si="311"/>
        <v>0</v>
      </c>
      <c r="Z2362" s="16">
        <f t="shared" si="317"/>
        <v>0</v>
      </c>
      <c r="AA2362" s="34">
        <f t="shared" si="312"/>
        <v>0</v>
      </c>
      <c r="AB2362" s="24">
        <f t="shared" si="316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hidden="1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2941</v>
      </c>
      <c r="F2363" s="30" t="s">
        <v>2941</v>
      </c>
      <c r="G2363" s="30" t="s">
        <v>2941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15"/>
        <v>0</v>
      </c>
      <c r="W2363" s="14">
        <f t="shared" si="314"/>
        <v>0</v>
      </c>
      <c r="X2363" s="14"/>
      <c r="Y2363" s="14">
        <f t="shared" si="311"/>
        <v>0</v>
      </c>
      <c r="Z2363" s="16">
        <f t="shared" si="317"/>
        <v>0</v>
      </c>
      <c r="AA2363" s="34">
        <f t="shared" si="312"/>
        <v>0</v>
      </c>
      <c r="AB2363" s="24">
        <f t="shared" si="316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hidden="1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15"/>
        <v>103024.17390410902</v>
      </c>
      <c r="W2364" s="14">
        <f t="shared" si="314"/>
        <v>0</v>
      </c>
      <c r="X2364" s="14"/>
      <c r="Y2364" s="14">
        <f t="shared" si="311"/>
        <v>0</v>
      </c>
      <c r="Z2364" s="16">
        <f t="shared" si="317"/>
        <v>0</v>
      </c>
      <c r="AA2364" s="34">
        <f t="shared" si="312"/>
        <v>0</v>
      </c>
      <c r="AB2364" s="24">
        <f t="shared" si="316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hidden="1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15"/>
        <v>22191.78</v>
      </c>
      <c r="W2365" s="14">
        <f t="shared" si="314"/>
        <v>0</v>
      </c>
      <c r="X2365" s="14"/>
      <c r="Y2365" s="14">
        <f t="shared" si="311"/>
        <v>0</v>
      </c>
      <c r="Z2365" s="16">
        <f t="shared" si="317"/>
        <v>0</v>
      </c>
      <c r="AA2365" s="34">
        <f t="shared" si="312"/>
        <v>0</v>
      </c>
      <c r="AB2365" s="24">
        <f t="shared" si="316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hidden="1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15"/>
        <v>0</v>
      </c>
      <c r="W2366" s="14">
        <f t="shared" si="314"/>
        <v>0</v>
      </c>
      <c r="X2366" s="14"/>
      <c r="Y2366" s="14">
        <f t="shared" si="311"/>
        <v>0</v>
      </c>
      <c r="Z2366" s="16">
        <f t="shared" si="317"/>
        <v>0</v>
      </c>
      <c r="AA2366" s="34">
        <f t="shared" si="312"/>
        <v>0</v>
      </c>
      <c r="AB2366" s="24">
        <f t="shared" si="316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hidden="1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2942</v>
      </c>
      <c r="F2367" s="30" t="s">
        <v>2942</v>
      </c>
      <c r="G2367" s="30" t="s">
        <v>2942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15"/>
        <v>0</v>
      </c>
      <c r="W2367" s="14">
        <f t="shared" si="314"/>
        <v>0</v>
      </c>
      <c r="X2367" s="14"/>
      <c r="Y2367" s="14">
        <f t="shared" si="311"/>
        <v>0</v>
      </c>
      <c r="Z2367" s="16">
        <f t="shared" si="317"/>
        <v>0</v>
      </c>
      <c r="AA2367" s="34">
        <f t="shared" si="312"/>
        <v>0</v>
      </c>
      <c r="AB2367" s="24">
        <f t="shared" si="316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hidden="1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15"/>
        <v>41882.351917808002</v>
      </c>
      <c r="W2368" s="14">
        <f t="shared" si="314"/>
        <v>0</v>
      </c>
      <c r="X2368" s="14"/>
      <c r="Y2368" s="14">
        <f t="shared" si="311"/>
        <v>0</v>
      </c>
      <c r="Z2368" s="16">
        <f t="shared" si="317"/>
        <v>0</v>
      </c>
      <c r="AA2368" s="34">
        <f t="shared" si="312"/>
        <v>0</v>
      </c>
      <c r="AB2368" s="24">
        <f t="shared" si="316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hidden="1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15"/>
        <v>73773.13</v>
      </c>
      <c r="W2369" s="14">
        <f t="shared" si="314"/>
        <v>0</v>
      </c>
      <c r="X2369" s="14"/>
      <c r="Y2369" s="14">
        <f t="shared" si="311"/>
        <v>0</v>
      </c>
      <c r="Z2369" s="16">
        <f t="shared" si="317"/>
        <v>0</v>
      </c>
      <c r="AA2369" s="34">
        <f t="shared" si="312"/>
        <v>0</v>
      </c>
      <c r="AB2369" s="24">
        <f t="shared" si="316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hidden="1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2943</v>
      </c>
      <c r="F2370" s="30" t="s">
        <v>2943</v>
      </c>
      <c r="G2370" s="30" t="s">
        <v>2943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15"/>
        <v>0</v>
      </c>
      <c r="W2370" s="14">
        <f t="shared" si="314"/>
        <v>0</v>
      </c>
      <c r="X2370" s="14"/>
      <c r="Y2370" s="14">
        <f t="shared" si="311"/>
        <v>0</v>
      </c>
      <c r="Z2370" s="16">
        <f t="shared" si="317"/>
        <v>0</v>
      </c>
      <c r="AA2370" s="34">
        <f t="shared" si="312"/>
        <v>0</v>
      </c>
      <c r="AB2370" s="24">
        <f t="shared" si="316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hidden="1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2944</v>
      </c>
      <c r="F2371" s="30" t="s">
        <v>2944</v>
      </c>
      <c r="G2371" s="30" t="s">
        <v>2944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15"/>
        <v>69942.399999999994</v>
      </c>
      <c r="W2371" s="14">
        <f t="shared" si="314"/>
        <v>0</v>
      </c>
      <c r="X2371" s="14"/>
      <c r="Y2371" s="14">
        <f t="shared" ref="Y2371:Y2434" si="318">IF(W2371-AB2371&lt;=0,0,IF(O2371="返现",MAX(W2371-AA2371-AB2371,0),MAX(W2371-AB2371,0)))</f>
        <v>0</v>
      </c>
      <c r="Z2371" s="16">
        <f t="shared" si="317"/>
        <v>0</v>
      </c>
      <c r="AA2371" s="34">
        <f t="shared" si="312"/>
        <v>0</v>
      </c>
      <c r="AB2371" s="24">
        <f t="shared" si="316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hidden="1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15"/>
        <v>0</v>
      </c>
      <c r="W2372" s="14">
        <f t="shared" si="314"/>
        <v>100000.00392638036</v>
      </c>
      <c r="X2372" s="14"/>
      <c r="Y2372" s="14">
        <f t="shared" si="318"/>
        <v>0</v>
      </c>
      <c r="Z2372" s="16">
        <f t="shared" si="317"/>
        <v>100000.00392638036</v>
      </c>
      <c r="AA2372" s="34">
        <f t="shared" si="312"/>
        <v>11643.836073619634</v>
      </c>
      <c r="AB2372" s="24">
        <f t="shared" si="316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hidden="1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2945</v>
      </c>
      <c r="F2373" s="30" t="s">
        <v>2945</v>
      </c>
      <c r="G2373" s="30" t="s">
        <v>2945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15"/>
        <v>0</v>
      </c>
      <c r="W2373" s="14">
        <f t="shared" si="314"/>
        <v>0</v>
      </c>
      <c r="X2373" s="14"/>
      <c r="Y2373" s="14">
        <f t="shared" si="318"/>
        <v>0</v>
      </c>
      <c r="Z2373" s="16">
        <f t="shared" si="317"/>
        <v>0</v>
      </c>
      <c r="AA2373" s="34">
        <f t="shared" si="312"/>
        <v>0</v>
      </c>
      <c r="AB2373" s="24">
        <f t="shared" si="316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hidden="1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2946</v>
      </c>
      <c r="F2374" s="30" t="s">
        <v>2946</v>
      </c>
      <c r="G2374" s="30" t="s">
        <v>2946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15"/>
        <v>0</v>
      </c>
      <c r="W2374" s="14">
        <f t="shared" si="314"/>
        <v>0</v>
      </c>
      <c r="X2374" s="14"/>
      <c r="Y2374" s="14">
        <f t="shared" si="318"/>
        <v>0</v>
      </c>
      <c r="Z2374" s="16">
        <f t="shared" si="317"/>
        <v>0</v>
      </c>
      <c r="AA2374" s="34">
        <f t="shared" ref="AA2374:AA2398" si="319">U2374-W2374</f>
        <v>0</v>
      </c>
      <c r="AB2374" s="24">
        <f t="shared" si="316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hidden="1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2930</v>
      </c>
      <c r="F2375" s="30" t="s">
        <v>2930</v>
      </c>
      <c r="G2375" s="30" t="s">
        <v>2930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15"/>
        <v>0</v>
      </c>
      <c r="W2375" s="14">
        <f t="shared" si="314"/>
        <v>0</v>
      </c>
      <c r="X2375" s="14"/>
      <c r="Y2375" s="14">
        <f t="shared" si="318"/>
        <v>0</v>
      </c>
      <c r="Z2375" s="16">
        <f t="shared" si="317"/>
        <v>0</v>
      </c>
      <c r="AA2375" s="34">
        <f t="shared" si="319"/>
        <v>0</v>
      </c>
      <c r="AB2375" s="24">
        <f t="shared" si="316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hidden="1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2947</v>
      </c>
      <c r="F2376" s="30" t="s">
        <v>2947</v>
      </c>
      <c r="G2376" s="30" t="s">
        <v>2947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15"/>
        <v>103825.040958905</v>
      </c>
      <c r="W2376" s="14">
        <f t="shared" si="314"/>
        <v>0</v>
      </c>
      <c r="X2376" s="14"/>
      <c r="Y2376" s="14">
        <f t="shared" si="318"/>
        <v>0</v>
      </c>
      <c r="Z2376" s="16">
        <f t="shared" si="317"/>
        <v>0</v>
      </c>
      <c r="AA2376" s="34">
        <f t="shared" si="319"/>
        <v>0</v>
      </c>
      <c r="AB2376" s="24">
        <f t="shared" si="316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hidden="1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15"/>
        <v>212851.37041095996</v>
      </c>
      <c r="W2377" s="14">
        <f t="shared" si="314"/>
        <v>0</v>
      </c>
      <c r="X2377" s="14"/>
      <c r="Y2377" s="14">
        <f t="shared" si="318"/>
        <v>0</v>
      </c>
      <c r="Z2377" s="16">
        <f t="shared" si="317"/>
        <v>0</v>
      </c>
      <c r="AA2377" s="34">
        <f t="shared" si="319"/>
        <v>0</v>
      </c>
      <c r="AB2377" s="24">
        <f t="shared" si="316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hidden="1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2948</v>
      </c>
      <c r="F2378" s="30" t="s">
        <v>2948</v>
      </c>
      <c r="G2378" s="30" t="s">
        <v>2948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15"/>
        <v>0</v>
      </c>
      <c r="W2378" s="14">
        <f t="shared" si="314"/>
        <v>0</v>
      </c>
      <c r="X2378" s="14"/>
      <c r="Y2378" s="14">
        <f t="shared" si="318"/>
        <v>0</v>
      </c>
      <c r="Z2378" s="16">
        <f t="shared" si="317"/>
        <v>0</v>
      </c>
      <c r="AA2378" s="34">
        <f t="shared" si="319"/>
        <v>0</v>
      </c>
      <c r="AB2378" s="24">
        <f t="shared" si="316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hidden="1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2949</v>
      </c>
      <c r="F2379" s="30" t="s">
        <v>2949</v>
      </c>
      <c r="G2379" s="30" t="s">
        <v>2949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15"/>
        <v>0</v>
      </c>
      <c r="W2379" s="14">
        <f t="shared" si="314"/>
        <v>0</v>
      </c>
      <c r="X2379" s="14"/>
      <c r="Y2379" s="14">
        <f t="shared" si="318"/>
        <v>0</v>
      </c>
      <c r="Z2379" s="16">
        <f t="shared" si="317"/>
        <v>0</v>
      </c>
      <c r="AA2379" s="34">
        <f t="shared" si="319"/>
        <v>0</v>
      </c>
      <c r="AB2379" s="24">
        <f t="shared" si="316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hidden="1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2950</v>
      </c>
      <c r="F2380" s="30" t="s">
        <v>2950</v>
      </c>
      <c r="G2380" s="30" t="s">
        <v>2950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15"/>
        <v>0</v>
      </c>
      <c r="W2380" s="14">
        <f t="shared" si="314"/>
        <v>0</v>
      </c>
      <c r="X2380" s="14"/>
      <c r="Y2380" s="14">
        <f t="shared" si="318"/>
        <v>0</v>
      </c>
      <c r="Z2380" s="16">
        <f t="shared" si="317"/>
        <v>0</v>
      </c>
      <c r="AA2380" s="34">
        <f t="shared" si="319"/>
        <v>0</v>
      </c>
      <c r="AB2380" s="24">
        <f t="shared" si="316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hidden="1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2951</v>
      </c>
      <c r="F2381" s="30" t="s">
        <v>2951</v>
      </c>
      <c r="G2381" s="30" t="s">
        <v>2951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15"/>
        <v>0</v>
      </c>
      <c r="W2381" s="14">
        <f t="shared" ref="W2381:W2398" si="320">U2381*(1+AH2381)/(1+AH2381+P2381)</f>
        <v>0</v>
      </c>
      <c r="X2381" s="14"/>
      <c r="Y2381" s="14">
        <f t="shared" si="318"/>
        <v>0</v>
      </c>
      <c r="Z2381" s="16">
        <f t="shared" si="317"/>
        <v>0</v>
      </c>
      <c r="AA2381" s="34">
        <f t="shared" si="319"/>
        <v>0</v>
      </c>
      <c r="AB2381" s="24">
        <f t="shared" si="316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hidden="1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15"/>
        <v>3092.8759854029631</v>
      </c>
      <c r="W2382" s="14">
        <f t="shared" si="320"/>
        <v>0</v>
      </c>
      <c r="X2382" s="14"/>
      <c r="Y2382" s="14">
        <f t="shared" si="318"/>
        <v>0</v>
      </c>
      <c r="Z2382" s="16">
        <f t="shared" si="317"/>
        <v>0</v>
      </c>
      <c r="AA2382" s="34">
        <f t="shared" si="319"/>
        <v>0</v>
      </c>
      <c r="AB2382" s="24">
        <f t="shared" si="316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hidden="1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2952</v>
      </c>
      <c r="F2383" s="30" t="s">
        <v>2952</v>
      </c>
      <c r="G2383" s="30" t="s">
        <v>2952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15"/>
        <v>0</v>
      </c>
      <c r="W2383" s="14">
        <f t="shared" si="320"/>
        <v>0</v>
      </c>
      <c r="X2383" s="14"/>
      <c r="Y2383" s="14">
        <f t="shared" si="318"/>
        <v>0</v>
      </c>
      <c r="Z2383" s="16">
        <f t="shared" si="317"/>
        <v>0</v>
      </c>
      <c r="AA2383" s="34">
        <f t="shared" si="319"/>
        <v>0</v>
      </c>
      <c r="AB2383" s="24">
        <f t="shared" si="316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hidden="1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15"/>
        <v>20415.91</v>
      </c>
      <c r="W2384" s="14">
        <f t="shared" si="320"/>
        <v>0</v>
      </c>
      <c r="X2384" s="14"/>
      <c r="Y2384" s="14">
        <f t="shared" si="318"/>
        <v>0</v>
      </c>
      <c r="Z2384" s="16">
        <f t="shared" si="317"/>
        <v>0</v>
      </c>
      <c r="AA2384" s="34">
        <f t="shared" si="319"/>
        <v>0</v>
      </c>
      <c r="AB2384" s="24">
        <f t="shared" si="316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hidden="1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15"/>
        <v>0</v>
      </c>
      <c r="W2385" s="14">
        <f t="shared" si="320"/>
        <v>30437.549936305732</v>
      </c>
      <c r="X2385" s="14"/>
      <c r="Y2385" s="14">
        <f t="shared" si="318"/>
        <v>0</v>
      </c>
      <c r="Z2385" s="16">
        <f t="shared" si="317"/>
        <v>30437.549936305732</v>
      </c>
      <c r="AA2385" s="34">
        <f t="shared" si="319"/>
        <v>2293.2400636942693</v>
      </c>
      <c r="AB2385" s="24">
        <f t="shared" si="316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hidden="1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15"/>
        <v>21079.78</v>
      </c>
      <c r="W2386" s="14">
        <f t="shared" si="320"/>
        <v>0</v>
      </c>
      <c r="X2386" s="14"/>
      <c r="Y2386" s="14">
        <f t="shared" si="318"/>
        <v>0</v>
      </c>
      <c r="Z2386" s="16">
        <f t="shared" si="317"/>
        <v>0</v>
      </c>
      <c r="AA2386" s="34">
        <f t="shared" si="319"/>
        <v>0</v>
      </c>
      <c r="AB2386" s="24">
        <f t="shared" si="316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hidden="1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2953</v>
      </c>
      <c r="F2387" s="30" t="s">
        <v>2933</v>
      </c>
      <c r="G2387" s="30" t="s">
        <v>2933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15"/>
        <v>24346.270547945198</v>
      </c>
      <c r="W2387" s="14">
        <f t="shared" si="320"/>
        <v>2118.7001315789471</v>
      </c>
      <c r="X2387" s="14"/>
      <c r="Y2387" s="14">
        <f t="shared" si="318"/>
        <v>0</v>
      </c>
      <c r="Z2387" s="16">
        <f t="shared" si="317"/>
        <v>2118.7001315789471</v>
      </c>
      <c r="AA2387" s="34">
        <f t="shared" si="319"/>
        <v>87.069868421052888</v>
      </c>
      <c r="AB2387" s="24">
        <f t="shared" si="316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hidden="1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15"/>
        <v>81434.856131387001</v>
      </c>
      <c r="W2388" s="14">
        <f>U2388*(1+AH2388)/(1+P2388)</f>
        <v>14266.52037037037</v>
      </c>
      <c r="X2388" s="14"/>
      <c r="Y2388" s="14">
        <f t="shared" si="318"/>
        <v>208.27037037037007</v>
      </c>
      <c r="Z2388" s="16">
        <f t="shared" si="317"/>
        <v>14266.52037037037</v>
      </c>
      <c r="AA2388" s="34">
        <f t="shared" si="319"/>
        <v>-208.27037037037007</v>
      </c>
      <c r="AB2388" s="24">
        <f t="shared" si="316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hidden="1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2954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2955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15"/>
        <v>12661.49</v>
      </c>
      <c r="W2389" s="14">
        <f t="shared" si="320"/>
        <v>1.0380952380952382</v>
      </c>
      <c r="X2389" s="14">
        <v>1239.07</v>
      </c>
      <c r="Y2389" s="14">
        <f t="shared" si="318"/>
        <v>0</v>
      </c>
      <c r="Z2389" s="16">
        <f t="shared" si="317"/>
        <v>1240.1080952380951</v>
      </c>
      <c r="AA2389" s="34">
        <f t="shared" si="319"/>
        <v>5.1904761904761898E-2</v>
      </c>
      <c r="AB2389" s="24">
        <f t="shared" si="316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hidden="1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15"/>
        <v>0</v>
      </c>
      <c r="W2390" s="14">
        <f t="shared" si="320"/>
        <v>0</v>
      </c>
      <c r="X2390" s="14">
        <v>53010.42</v>
      </c>
      <c r="Y2390" s="14">
        <f t="shared" si="318"/>
        <v>0</v>
      </c>
      <c r="Z2390" s="16">
        <f t="shared" si="317"/>
        <v>53010.42</v>
      </c>
      <c r="AA2390" s="34">
        <f t="shared" si="319"/>
        <v>0</v>
      </c>
      <c r="AB2390" s="24">
        <f t="shared" si="316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hidden="1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2892</v>
      </c>
      <c r="F2391" s="30" t="s">
        <v>2892</v>
      </c>
      <c r="G2391" s="30" t="s">
        <v>2892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15"/>
        <v>13894.06</v>
      </c>
      <c r="W2391" s="14">
        <f t="shared" si="320"/>
        <v>6105.9400000000014</v>
      </c>
      <c r="X2391" s="14"/>
      <c r="Y2391" s="14">
        <f t="shared" si="318"/>
        <v>9.0949470177292824E-13</v>
      </c>
      <c r="Z2391" s="16">
        <f t="shared" si="317"/>
        <v>6105.9400000000014</v>
      </c>
      <c r="AA2391" s="34">
        <f t="shared" si="319"/>
        <v>0</v>
      </c>
      <c r="AB2391" s="24">
        <f t="shared" si="316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hidden="1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2922</v>
      </c>
      <c r="F2392" s="30" t="s">
        <v>2922</v>
      </c>
      <c r="G2392" s="30" t="s">
        <v>2922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15"/>
        <v>47187.07</v>
      </c>
      <c r="W2392" s="14">
        <f t="shared" si="320"/>
        <v>2812.93</v>
      </c>
      <c r="X2392" s="14"/>
      <c r="Y2392" s="14">
        <f t="shared" si="318"/>
        <v>0</v>
      </c>
      <c r="Z2392" s="16">
        <f t="shared" si="317"/>
        <v>2812.93</v>
      </c>
      <c r="AA2392" s="34">
        <f t="shared" si="319"/>
        <v>0</v>
      </c>
      <c r="AB2392" s="24">
        <f t="shared" si="316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hidden="1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2922</v>
      </c>
      <c r="F2393" s="30" t="s">
        <v>2922</v>
      </c>
      <c r="G2393" s="30" t="s">
        <v>2922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15"/>
        <v>81526.168865248008</v>
      </c>
      <c r="W2393" s="14">
        <f t="shared" si="320"/>
        <v>120722.82889655171</v>
      </c>
      <c r="X2393" s="14"/>
      <c r="Y2393" s="14">
        <f t="shared" si="318"/>
        <v>0</v>
      </c>
      <c r="Z2393" s="16">
        <f t="shared" si="317"/>
        <v>120722.82889655171</v>
      </c>
      <c r="AA2393" s="34">
        <f t="shared" si="319"/>
        <v>3424.7611034482834</v>
      </c>
      <c r="AB2393" s="24">
        <f t="shared" si="316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hidden="1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2956</v>
      </c>
      <c r="F2394" s="30" t="s">
        <v>2956</v>
      </c>
      <c r="G2394" s="30" t="s">
        <v>2956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15"/>
        <v>11421.485886524799</v>
      </c>
      <c r="W2394" s="14">
        <f t="shared" si="320"/>
        <v>8893.5895862068955</v>
      </c>
      <c r="X2394" s="14"/>
      <c r="Y2394" s="14">
        <f t="shared" si="318"/>
        <v>0</v>
      </c>
      <c r="Z2394" s="16">
        <f t="shared" si="317"/>
        <v>8893.5895862068955</v>
      </c>
      <c r="AA2394" s="34">
        <f t="shared" si="319"/>
        <v>252.30041379310387</v>
      </c>
      <c r="AB2394" s="24">
        <f t="shared" si="316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hidden="1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3323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15"/>
        <v>215235.56000000006</v>
      </c>
      <c r="W2395" s="14">
        <f t="shared" si="320"/>
        <v>811736.45544827578</v>
      </c>
      <c r="X2395" s="14"/>
      <c r="Y2395" s="14">
        <f t="shared" si="318"/>
        <v>0</v>
      </c>
      <c r="Z2395" s="16">
        <f t="shared" si="317"/>
        <v>811736.45544827578</v>
      </c>
      <c r="AA2395" s="34">
        <f t="shared" si="319"/>
        <v>23027.984551724163</v>
      </c>
      <c r="AB2395" s="24">
        <f t="shared" si="316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hidden="1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2957</v>
      </c>
      <c r="F2396" s="30" t="s">
        <v>2957</v>
      </c>
      <c r="G2396" s="30" t="s">
        <v>2957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15"/>
        <v>327867.01999999996</v>
      </c>
      <c r="W2396" s="14">
        <f t="shared" si="320"/>
        <v>55642.826962025312</v>
      </c>
      <c r="X2396" s="14"/>
      <c r="Y2396" s="14">
        <f t="shared" si="318"/>
        <v>0</v>
      </c>
      <c r="Z2396" s="16">
        <f t="shared" si="317"/>
        <v>55642.826962025312</v>
      </c>
      <c r="AA2396" s="34">
        <f t="shared" si="319"/>
        <v>4573.3830379746869</v>
      </c>
      <c r="AB2396" s="24">
        <f t="shared" si="316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hidden="1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15"/>
        <v>50616.639999999999</v>
      </c>
      <c r="W2397" s="14">
        <f t="shared" si="320"/>
        <v>14.915432098765434</v>
      </c>
      <c r="X2397" s="14"/>
      <c r="Y2397" s="14">
        <f t="shared" si="318"/>
        <v>0</v>
      </c>
      <c r="Z2397" s="16">
        <f t="shared" si="317"/>
        <v>14.915432098765434</v>
      </c>
      <c r="AA2397" s="34">
        <f t="shared" si="319"/>
        <v>1.6345679012345666</v>
      </c>
      <c r="AB2397" s="24">
        <f t="shared" si="316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hidden="1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2940</v>
      </c>
      <c r="F2398" s="30" t="s">
        <v>2940</v>
      </c>
      <c r="G2398" s="30" t="s">
        <v>2940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15"/>
        <v>56742.503546099295</v>
      </c>
      <c r="W2398" s="14">
        <f t="shared" si="320"/>
        <v>24822.806896551723</v>
      </c>
      <c r="X2398" s="14"/>
      <c r="Y2398" s="14">
        <f t="shared" si="318"/>
        <v>0</v>
      </c>
      <c r="Z2398" s="16">
        <f t="shared" si="317"/>
        <v>24822.806896551723</v>
      </c>
      <c r="AA2398" s="34">
        <f t="shared" si="319"/>
        <v>704.19310344827682</v>
      </c>
      <c r="AB2398" s="24">
        <f t="shared" si="316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hidden="1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2958</v>
      </c>
      <c r="F2399" s="30" t="s">
        <v>2958</v>
      </c>
      <c r="G2399" s="30" t="s">
        <v>2958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8"/>
        <v>0</v>
      </c>
      <c r="Z2399" s="16">
        <f t="shared" si="317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hidden="1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2959</v>
      </c>
      <c r="F2400" s="30" t="s">
        <v>2960</v>
      </c>
      <c r="G2400" s="30" t="s">
        <v>2959</v>
      </c>
      <c r="H2400" s="119" t="s">
        <v>2961</v>
      </c>
      <c r="I2400" s="8" t="s">
        <v>2962</v>
      </c>
      <c r="J2400" s="8" t="s">
        <v>2963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21">S2400+T2400-U2400</f>
        <v>123785.01</v>
      </c>
      <c r="W2400" s="14">
        <f t="shared" ref="W2400:W2463" si="322">IF(O2400="返货",U2400/(1+P2400),IF(O2400="返现",U2400,IF(O2400="折扣",U2400*P2400,IF(O2400="无",U2400))))</f>
        <v>102814.99</v>
      </c>
      <c r="X2400" s="14"/>
      <c r="Y2400" s="14">
        <f t="shared" si="318"/>
        <v>0</v>
      </c>
      <c r="Z2400" s="16">
        <f t="shared" si="317"/>
        <v>102814.99</v>
      </c>
      <c r="AA2400" s="34">
        <f t="shared" ref="AA2400:AA2463" si="323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hidden="1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2964</v>
      </c>
      <c r="F2401" s="30" t="s">
        <v>2964</v>
      </c>
      <c r="G2401" s="30" t="s">
        <v>2964</v>
      </c>
      <c r="H2401" s="119" t="s">
        <v>2961</v>
      </c>
      <c r="I2401" s="8" t="s">
        <v>2962</v>
      </c>
      <c r="J2401" s="8" t="s">
        <v>2963</v>
      </c>
      <c r="K2401" s="8" t="s">
        <v>32</v>
      </c>
      <c r="L2401" s="30" t="s">
        <v>2965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21"/>
        <v>38240.81</v>
      </c>
      <c r="W2401" s="14">
        <f t="shared" si="322"/>
        <v>7530</v>
      </c>
      <c r="X2401" s="14"/>
      <c r="Y2401" s="14">
        <f t="shared" si="318"/>
        <v>0</v>
      </c>
      <c r="Z2401" s="16">
        <f t="shared" si="317"/>
        <v>7530</v>
      </c>
      <c r="AA2401" s="34">
        <f t="shared" si="323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hidden="1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2961</v>
      </c>
      <c r="I2402" s="8" t="s">
        <v>2962</v>
      </c>
      <c r="J2402" s="8" t="s">
        <v>2963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21"/>
        <v>195343.18</v>
      </c>
      <c r="W2402" s="14">
        <f t="shared" si="322"/>
        <v>188446.68</v>
      </c>
      <c r="X2402" s="14">
        <f>W2402*R2402</f>
        <v>5653.4003999999995</v>
      </c>
      <c r="Y2402" s="14">
        <f t="shared" si="318"/>
        <v>0</v>
      </c>
      <c r="Z2402" s="16">
        <f t="shared" si="317"/>
        <v>194100.08040000001</v>
      </c>
      <c r="AA2402" s="34">
        <f t="shared" si="323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hidden="1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2966</v>
      </c>
      <c r="F2403" s="30" t="s">
        <v>2966</v>
      </c>
      <c r="G2403" s="30" t="s">
        <v>2966</v>
      </c>
      <c r="H2403" s="119" t="s">
        <v>2961</v>
      </c>
      <c r="I2403" s="8" t="s">
        <v>2962</v>
      </c>
      <c r="J2403" s="8" t="s">
        <v>2963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21"/>
        <v>0</v>
      </c>
      <c r="W2403" s="14">
        <f t="shared" si="322"/>
        <v>103435.57</v>
      </c>
      <c r="X2403" s="14"/>
      <c r="Y2403" s="14">
        <f t="shared" si="318"/>
        <v>103435.57</v>
      </c>
      <c r="Z2403" s="16">
        <f t="shared" si="317"/>
        <v>103435.57</v>
      </c>
      <c r="AA2403" s="34">
        <f t="shared" si="323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hidden="1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2967</v>
      </c>
      <c r="F2404" s="30" t="s">
        <v>2967</v>
      </c>
      <c r="G2404" s="30" t="s">
        <v>2967</v>
      </c>
      <c r="H2404" s="119" t="s">
        <v>2961</v>
      </c>
      <c r="I2404" s="8" t="s">
        <v>2962</v>
      </c>
      <c r="J2404" s="8" t="s">
        <v>2963</v>
      </c>
      <c r="K2404" s="8" t="s">
        <v>32</v>
      </c>
      <c r="L2404" s="30" t="s">
        <v>2968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21"/>
        <v>12099.5</v>
      </c>
      <c r="W2404" s="14">
        <f t="shared" si="322"/>
        <v>0</v>
      </c>
      <c r="X2404" s="14"/>
      <c r="Y2404" s="14">
        <f t="shared" si="318"/>
        <v>0</v>
      </c>
      <c r="Z2404" s="16">
        <f t="shared" si="317"/>
        <v>0</v>
      </c>
      <c r="AA2404" s="34">
        <f t="shared" si="323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hidden="1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2967</v>
      </c>
      <c r="F2405" s="30" t="s">
        <v>2967</v>
      </c>
      <c r="G2405" s="30" t="s">
        <v>2967</v>
      </c>
      <c r="H2405" s="119" t="s">
        <v>2961</v>
      </c>
      <c r="I2405" s="8" t="s">
        <v>2962</v>
      </c>
      <c r="J2405" s="8" t="s">
        <v>2963</v>
      </c>
      <c r="K2405" s="8" t="s">
        <v>32</v>
      </c>
      <c r="L2405" s="30" t="s">
        <v>2969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21"/>
        <v>451</v>
      </c>
      <c r="W2405" s="14">
        <f t="shared" si="322"/>
        <v>0</v>
      </c>
      <c r="X2405" s="14"/>
      <c r="Y2405" s="14">
        <f t="shared" si="318"/>
        <v>0</v>
      </c>
      <c r="Z2405" s="16">
        <f t="shared" si="317"/>
        <v>0</v>
      </c>
      <c r="AA2405" s="34">
        <f t="shared" si="323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hidden="1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2967</v>
      </c>
      <c r="F2406" s="30" t="s">
        <v>2967</v>
      </c>
      <c r="G2406" s="30" t="s">
        <v>2967</v>
      </c>
      <c r="H2406" s="119" t="s">
        <v>2961</v>
      </c>
      <c r="I2406" s="8" t="s">
        <v>2962</v>
      </c>
      <c r="J2406" s="8" t="s">
        <v>2963</v>
      </c>
      <c r="K2406" s="8" t="s">
        <v>32</v>
      </c>
      <c r="L2406" s="30" t="s">
        <v>2970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21"/>
        <v>10988.1</v>
      </c>
      <c r="W2406" s="14">
        <f t="shared" si="322"/>
        <v>0</v>
      </c>
      <c r="X2406" s="14"/>
      <c r="Y2406" s="14">
        <f t="shared" si="318"/>
        <v>0</v>
      </c>
      <c r="Z2406" s="16">
        <f t="shared" si="317"/>
        <v>0</v>
      </c>
      <c r="AA2406" s="34">
        <f t="shared" si="323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hidden="1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2961</v>
      </c>
      <c r="I2407" s="8" t="s">
        <v>2962</v>
      </c>
      <c r="J2407" s="8" t="s">
        <v>2963</v>
      </c>
      <c r="K2407" s="8" t="s">
        <v>32</v>
      </c>
      <c r="L2407" s="30" t="s">
        <v>2971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21"/>
        <v>144.20000000000201</v>
      </c>
      <c r="W2407" s="14">
        <f t="shared" si="322"/>
        <v>0</v>
      </c>
      <c r="X2407" s="14"/>
      <c r="Y2407" s="14">
        <f t="shared" si="318"/>
        <v>0</v>
      </c>
      <c r="Z2407" s="16">
        <f t="shared" si="317"/>
        <v>0</v>
      </c>
      <c r="AA2407" s="34">
        <f t="shared" si="323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hidden="1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2972</v>
      </c>
      <c r="F2408" s="30" t="s">
        <v>2972</v>
      </c>
      <c r="G2408" s="30" t="s">
        <v>2972</v>
      </c>
      <c r="H2408" s="119" t="s">
        <v>2961</v>
      </c>
      <c r="I2408" s="8" t="s">
        <v>2962</v>
      </c>
      <c r="J2408" s="8" t="s">
        <v>2963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21"/>
        <v>155724.14000000001</v>
      </c>
      <c r="W2408" s="14">
        <f t="shared" si="322"/>
        <v>67855.259999999995</v>
      </c>
      <c r="X2408" s="14"/>
      <c r="Y2408" s="14">
        <f t="shared" si="318"/>
        <v>0</v>
      </c>
      <c r="Z2408" s="16">
        <f t="shared" si="317"/>
        <v>67855.259999999995</v>
      </c>
      <c r="AA2408" s="34">
        <f t="shared" si="323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hidden="1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2961</v>
      </c>
      <c r="I2409" s="8" t="s">
        <v>2962</v>
      </c>
      <c r="J2409" s="8" t="s">
        <v>2963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21"/>
        <v>20003.5</v>
      </c>
      <c r="W2409" s="14">
        <f t="shared" si="322"/>
        <v>0</v>
      </c>
      <c r="X2409" s="14"/>
      <c r="Y2409" s="14">
        <f t="shared" si="318"/>
        <v>0</v>
      </c>
      <c r="Z2409" s="16">
        <f t="shared" si="317"/>
        <v>0</v>
      </c>
      <c r="AA2409" s="34">
        <f t="shared" si="323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hidden="1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2961</v>
      </c>
      <c r="I2410" s="8" t="s">
        <v>2962</v>
      </c>
      <c r="J2410" s="8" t="s">
        <v>2963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21"/>
        <v>1.4495071809506044E-12</v>
      </c>
      <c r="W2410" s="14">
        <f t="shared" si="322"/>
        <v>231.9</v>
      </c>
      <c r="X2410" s="14"/>
      <c r="Y2410" s="14">
        <f t="shared" si="318"/>
        <v>0</v>
      </c>
      <c r="Z2410" s="16">
        <f t="shared" si="317"/>
        <v>231.9</v>
      </c>
      <c r="AA2410" s="34">
        <f t="shared" si="323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hidden="1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2961</v>
      </c>
      <c r="I2411" s="8" t="s">
        <v>2962</v>
      </c>
      <c r="J2411" s="8" t="s">
        <v>2963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21"/>
        <v>74654.09</v>
      </c>
      <c r="W2411" s="14">
        <f t="shared" si="322"/>
        <v>0</v>
      </c>
      <c r="X2411" s="14"/>
      <c r="Y2411" s="14">
        <f t="shared" si="318"/>
        <v>0</v>
      </c>
      <c r="Z2411" s="16">
        <f t="shared" si="317"/>
        <v>0</v>
      </c>
      <c r="AA2411" s="34">
        <f t="shared" si="323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hidden="1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2961</v>
      </c>
      <c r="I2412" s="8" t="s">
        <v>2962</v>
      </c>
      <c r="J2412" s="8" t="s">
        <v>2963</v>
      </c>
      <c r="K2412" s="8" t="s">
        <v>32</v>
      </c>
      <c r="L2412" s="30" t="s">
        <v>2973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21"/>
        <v>0</v>
      </c>
      <c r="W2412" s="14">
        <f t="shared" si="322"/>
        <v>19507.71</v>
      </c>
      <c r="X2412" s="14"/>
      <c r="Y2412" s="14">
        <f t="shared" si="318"/>
        <v>19507.71</v>
      </c>
      <c r="Z2412" s="16">
        <f t="shared" si="317"/>
        <v>19507.71</v>
      </c>
      <c r="AA2412" s="34">
        <f t="shared" si="323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hidden="1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2961</v>
      </c>
      <c r="I2413" s="8" t="s">
        <v>2962</v>
      </c>
      <c r="J2413" s="8" t="s">
        <v>2963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21"/>
        <v>-62.87</v>
      </c>
      <c r="W2413" s="14">
        <f t="shared" si="322"/>
        <v>0</v>
      </c>
      <c r="X2413" s="14"/>
      <c r="Y2413" s="14">
        <f t="shared" si="318"/>
        <v>0</v>
      </c>
      <c r="Z2413" s="16">
        <f t="shared" si="317"/>
        <v>0</v>
      </c>
      <c r="AA2413" s="34">
        <f t="shared" si="323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hidden="1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2961</v>
      </c>
      <c r="I2414" s="8" t="s">
        <v>2962</v>
      </c>
      <c r="J2414" s="8" t="s">
        <v>2963</v>
      </c>
      <c r="K2414" s="8" t="s">
        <v>32</v>
      </c>
      <c r="L2414" s="30" t="s">
        <v>2974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21"/>
        <v>3743.46</v>
      </c>
      <c r="W2414" s="14">
        <f t="shared" si="322"/>
        <v>0</v>
      </c>
      <c r="X2414" s="14"/>
      <c r="Y2414" s="14">
        <f t="shared" si="318"/>
        <v>0</v>
      </c>
      <c r="Z2414" s="16">
        <f t="shared" si="317"/>
        <v>0</v>
      </c>
      <c r="AA2414" s="34">
        <f t="shared" si="323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hidden="1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2961</v>
      </c>
      <c r="I2415" s="8" t="s">
        <v>2962</v>
      </c>
      <c r="J2415" s="8" t="s">
        <v>2963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21"/>
        <v>4139.6500000000005</v>
      </c>
      <c r="W2415" s="14">
        <f t="shared" si="322"/>
        <v>4304.55</v>
      </c>
      <c r="X2415" s="14"/>
      <c r="Y2415" s="14">
        <f t="shared" si="318"/>
        <v>0</v>
      </c>
      <c r="Z2415" s="16">
        <f t="shared" si="317"/>
        <v>4304.55</v>
      </c>
      <c r="AA2415" s="34">
        <f t="shared" si="323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hidden="1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2961</v>
      </c>
      <c r="I2416" s="8" t="s">
        <v>2962</v>
      </c>
      <c r="J2416" s="8" t="s">
        <v>2963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21"/>
        <v>506.77999999999884</v>
      </c>
      <c r="W2416" s="14">
        <f t="shared" si="322"/>
        <v>12535.43</v>
      </c>
      <c r="X2416" s="14"/>
      <c r="Y2416" s="14">
        <f t="shared" si="318"/>
        <v>0</v>
      </c>
      <c r="Z2416" s="16">
        <f t="shared" si="317"/>
        <v>12535.43</v>
      </c>
      <c r="AA2416" s="34">
        <f t="shared" si="323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hidden="1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2961</v>
      </c>
      <c r="I2417" s="8" t="s">
        <v>2962</v>
      </c>
      <c r="J2417" s="8" t="s">
        <v>2963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21"/>
        <v>9033.5099999999984</v>
      </c>
      <c r="W2417" s="14">
        <f t="shared" si="322"/>
        <v>2083.54</v>
      </c>
      <c r="X2417" s="14"/>
      <c r="Y2417" s="14">
        <f t="shared" si="318"/>
        <v>0</v>
      </c>
      <c r="Z2417" s="16">
        <f t="shared" si="317"/>
        <v>2083.54</v>
      </c>
      <c r="AA2417" s="34">
        <f t="shared" si="323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hidden="1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2961</v>
      </c>
      <c r="I2418" s="8" t="s">
        <v>2962</v>
      </c>
      <c r="J2418" s="8" t="s">
        <v>2963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21"/>
        <v>0</v>
      </c>
      <c r="W2418" s="14">
        <f t="shared" si="322"/>
        <v>168.9</v>
      </c>
      <c r="X2418" s="14"/>
      <c r="Y2418" s="14">
        <f t="shared" si="318"/>
        <v>0</v>
      </c>
      <c r="Z2418" s="16">
        <f t="shared" si="317"/>
        <v>168.9</v>
      </c>
      <c r="AA2418" s="34">
        <f t="shared" si="323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hidden="1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2975</v>
      </c>
      <c r="F2419" s="30" t="s">
        <v>2975</v>
      </c>
      <c r="G2419" s="30" t="s">
        <v>2975</v>
      </c>
      <c r="H2419" s="119" t="s">
        <v>2961</v>
      </c>
      <c r="I2419" s="8" t="s">
        <v>2962</v>
      </c>
      <c r="J2419" s="8" t="s">
        <v>2963</v>
      </c>
      <c r="K2419" s="8" t="s">
        <v>32</v>
      </c>
      <c r="L2419" s="30" t="s">
        <v>2975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21"/>
        <v>-81.099999999976717</v>
      </c>
      <c r="W2419" s="14">
        <f t="shared" si="322"/>
        <v>0</v>
      </c>
      <c r="X2419" s="14"/>
      <c r="Y2419" s="14">
        <f t="shared" si="318"/>
        <v>0</v>
      </c>
      <c r="Z2419" s="16">
        <f t="shared" si="317"/>
        <v>0</v>
      </c>
      <c r="AA2419" s="34">
        <f t="shared" si="323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hidden="1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2976</v>
      </c>
      <c r="G2420" s="30" t="s">
        <v>231</v>
      </c>
      <c r="H2420" s="119" t="s">
        <v>2961</v>
      </c>
      <c r="I2420" s="8" t="s">
        <v>2962</v>
      </c>
      <c r="J2420" s="8" t="s">
        <v>2963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21"/>
        <v>43216.85</v>
      </c>
      <c r="W2420" s="14">
        <f t="shared" si="322"/>
        <v>0</v>
      </c>
      <c r="X2420" s="14"/>
      <c r="Y2420" s="14">
        <f t="shared" si="318"/>
        <v>0</v>
      </c>
      <c r="Z2420" s="16">
        <f t="shared" si="317"/>
        <v>0</v>
      </c>
      <c r="AA2420" s="34">
        <f t="shared" si="323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hidden="1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2976</v>
      </c>
      <c r="G2421" s="30" t="s">
        <v>231</v>
      </c>
      <c r="H2421" s="119" t="s">
        <v>2961</v>
      </c>
      <c r="I2421" s="8" t="s">
        <v>2962</v>
      </c>
      <c r="J2421" s="8" t="s">
        <v>2963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21"/>
        <v>47853.4</v>
      </c>
      <c r="W2421" s="14">
        <f t="shared" si="322"/>
        <v>0</v>
      </c>
      <c r="X2421" s="14"/>
      <c r="Y2421" s="14">
        <f t="shared" si="318"/>
        <v>0</v>
      </c>
      <c r="Z2421" s="16">
        <f t="shared" si="317"/>
        <v>0</v>
      </c>
      <c r="AA2421" s="34">
        <f t="shared" si="323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hidden="1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2977</v>
      </c>
      <c r="G2422" s="30" t="s">
        <v>231</v>
      </c>
      <c r="H2422" s="119" t="s">
        <v>2961</v>
      </c>
      <c r="I2422" s="8" t="s">
        <v>2962</v>
      </c>
      <c r="J2422" s="8" t="s">
        <v>2963</v>
      </c>
      <c r="K2422" s="8" t="s">
        <v>32</v>
      </c>
      <c r="L2422" s="30" t="s">
        <v>2978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21"/>
        <v>0</v>
      </c>
      <c r="W2422" s="14">
        <f t="shared" si="322"/>
        <v>44528.39</v>
      </c>
      <c r="X2422" s="14"/>
      <c r="Y2422" s="14">
        <f t="shared" si="318"/>
        <v>0</v>
      </c>
      <c r="Z2422" s="16">
        <f t="shared" si="317"/>
        <v>44528.39</v>
      </c>
      <c r="AA2422" s="34">
        <f t="shared" si="323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hidden="1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2961</v>
      </c>
      <c r="I2423" s="8" t="s">
        <v>2962</v>
      </c>
      <c r="J2423" s="8" t="s">
        <v>2963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21"/>
        <v>18209.419999999998</v>
      </c>
      <c r="W2423" s="14">
        <f t="shared" si="322"/>
        <v>1790.58</v>
      </c>
      <c r="X2423" s="14"/>
      <c r="Y2423" s="14">
        <f t="shared" si="318"/>
        <v>0</v>
      </c>
      <c r="Z2423" s="16">
        <f t="shared" si="317"/>
        <v>1790.58</v>
      </c>
      <c r="AA2423" s="34">
        <f t="shared" si="323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2979</v>
      </c>
      <c r="AG2423" s="30" t="s">
        <v>51</v>
      </c>
      <c r="AH2423" s="37">
        <v>0</v>
      </c>
      <c r="AI2423" t="e">
        <v>#N/A</v>
      </c>
    </row>
    <row r="2424" spans="1:35" ht="14.25" hidden="1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2980</v>
      </c>
      <c r="G2424" s="30" t="s">
        <v>2082</v>
      </c>
      <c r="H2424" s="119" t="s">
        <v>2961</v>
      </c>
      <c r="I2424" s="8" t="s">
        <v>2962</v>
      </c>
      <c r="J2424" s="8" t="s">
        <v>2963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21"/>
        <v>0</v>
      </c>
      <c r="W2424" s="14">
        <f t="shared" si="322"/>
        <v>25649.33</v>
      </c>
      <c r="X2424" s="14"/>
      <c r="Y2424" s="14">
        <f t="shared" si="318"/>
        <v>25649.33</v>
      </c>
      <c r="Z2424" s="16">
        <f t="shared" ref="Z2424:Z2487" si="324">W2424+X2424</f>
        <v>25649.33</v>
      </c>
      <c r="AA2424" s="34">
        <f t="shared" si="323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hidden="1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2981</v>
      </c>
      <c r="F2425" s="30" t="s">
        <v>2981</v>
      </c>
      <c r="G2425" s="30" t="s">
        <v>2981</v>
      </c>
      <c r="H2425" s="119" t="s">
        <v>2961</v>
      </c>
      <c r="I2425" s="8" t="s">
        <v>2962</v>
      </c>
      <c r="J2425" s="8" t="s">
        <v>2963</v>
      </c>
      <c r="K2425" s="8" t="s">
        <v>32</v>
      </c>
      <c r="L2425" s="30" t="s">
        <v>2981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21"/>
        <v>199.9</v>
      </c>
      <c r="W2425" s="14">
        <f t="shared" si="322"/>
        <v>0</v>
      </c>
      <c r="X2425" s="14"/>
      <c r="Y2425" s="14">
        <f t="shared" si="318"/>
        <v>0</v>
      </c>
      <c r="Z2425" s="16">
        <f t="shared" si="324"/>
        <v>0</v>
      </c>
      <c r="AA2425" s="34">
        <f t="shared" si="323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hidden="1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2982</v>
      </c>
      <c r="F2426" s="30" t="s">
        <v>2982</v>
      </c>
      <c r="G2426" s="30" t="s">
        <v>2982</v>
      </c>
      <c r="H2426" s="119" t="s">
        <v>2961</v>
      </c>
      <c r="I2426" s="8" t="s">
        <v>2962</v>
      </c>
      <c r="J2426" s="8" t="s">
        <v>2963</v>
      </c>
      <c r="K2426" s="8" t="s">
        <v>32</v>
      </c>
      <c r="L2426" s="30" t="s">
        <v>2983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21"/>
        <v>4.5</v>
      </c>
      <c r="W2426" s="14">
        <f t="shared" si="322"/>
        <v>0</v>
      </c>
      <c r="X2426" s="14"/>
      <c r="Y2426" s="14">
        <f t="shared" si="318"/>
        <v>0</v>
      </c>
      <c r="Z2426" s="16">
        <f t="shared" si="324"/>
        <v>0</v>
      </c>
      <c r="AA2426" s="34">
        <f t="shared" si="323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hidden="1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2984</v>
      </c>
      <c r="F2427" s="30" t="s">
        <v>2984</v>
      </c>
      <c r="G2427" s="30" t="s">
        <v>2984</v>
      </c>
      <c r="H2427" s="119" t="s">
        <v>2961</v>
      </c>
      <c r="I2427" s="8" t="s">
        <v>2962</v>
      </c>
      <c r="J2427" s="8" t="s">
        <v>2963</v>
      </c>
      <c r="K2427" s="8" t="s">
        <v>32</v>
      </c>
      <c r="L2427" s="30" t="s">
        <v>2973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21"/>
        <v>0</v>
      </c>
      <c r="W2427" s="14">
        <f t="shared" si="322"/>
        <v>0</v>
      </c>
      <c r="X2427" s="14"/>
      <c r="Y2427" s="14">
        <f t="shared" si="318"/>
        <v>0</v>
      </c>
      <c r="Z2427" s="16">
        <f t="shared" si="324"/>
        <v>0</v>
      </c>
      <c r="AA2427" s="34">
        <f t="shared" si="323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hidden="1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2961</v>
      </c>
      <c r="I2428" s="8" t="s">
        <v>2962</v>
      </c>
      <c r="J2428" s="8" t="s">
        <v>2963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21"/>
        <v>0</v>
      </c>
      <c r="W2428" s="14">
        <f t="shared" si="322"/>
        <v>31923.77</v>
      </c>
      <c r="X2428" s="14">
        <f>W2428*R2428</f>
        <v>638.47540000000004</v>
      </c>
      <c r="Y2428" s="14">
        <f t="shared" si="318"/>
        <v>0</v>
      </c>
      <c r="Z2428" s="16">
        <f t="shared" si="324"/>
        <v>32562.2454</v>
      </c>
      <c r="AA2428" s="34">
        <f t="shared" si="323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hidden="1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2985</v>
      </c>
      <c r="F2429" s="30" t="s">
        <v>2985</v>
      </c>
      <c r="G2429" s="30" t="s">
        <v>2985</v>
      </c>
      <c r="H2429" s="119" t="s">
        <v>2961</v>
      </c>
      <c r="I2429" s="8" t="s">
        <v>2962</v>
      </c>
      <c r="J2429" s="8" t="s">
        <v>2963</v>
      </c>
      <c r="K2429" s="8" t="s">
        <v>32</v>
      </c>
      <c r="L2429" s="30" t="s">
        <v>2985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21"/>
        <v>10000</v>
      </c>
      <c r="W2429" s="14">
        <f t="shared" si="322"/>
        <v>0</v>
      </c>
      <c r="X2429" s="14"/>
      <c r="Y2429" s="14">
        <f t="shared" si="318"/>
        <v>0</v>
      </c>
      <c r="Z2429" s="16">
        <f t="shared" si="324"/>
        <v>0</v>
      </c>
      <c r="AA2429" s="34">
        <f t="shared" si="323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hidden="1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2961</v>
      </c>
      <c r="I2430" s="8" t="s">
        <v>2962</v>
      </c>
      <c r="J2430" s="8" t="s">
        <v>2963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21"/>
        <v>150.11000000000101</v>
      </c>
      <c r="W2430" s="14">
        <f t="shared" si="322"/>
        <v>0</v>
      </c>
      <c r="X2430" s="14"/>
      <c r="Y2430" s="14">
        <f t="shared" si="318"/>
        <v>0</v>
      </c>
      <c r="Z2430" s="16">
        <f t="shared" si="324"/>
        <v>0</v>
      </c>
      <c r="AA2430" s="34">
        <f t="shared" si="323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hidden="1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2961</v>
      </c>
      <c r="I2431" s="8" t="s">
        <v>2962</v>
      </c>
      <c r="J2431" s="8" t="s">
        <v>2963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21"/>
        <v>9573.9699999999993</v>
      </c>
      <c r="W2431" s="14">
        <f t="shared" si="322"/>
        <v>0</v>
      </c>
      <c r="X2431" s="14"/>
      <c r="Y2431" s="14">
        <f t="shared" si="318"/>
        <v>0</v>
      </c>
      <c r="Z2431" s="16">
        <f t="shared" si="324"/>
        <v>0</v>
      </c>
      <c r="AA2431" s="34">
        <f t="shared" si="323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hidden="1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2961</v>
      </c>
      <c r="I2432" s="8" t="s">
        <v>2962</v>
      </c>
      <c r="J2432" s="8" t="s">
        <v>2963</v>
      </c>
      <c r="K2432" s="8" t="s">
        <v>32</v>
      </c>
      <c r="L2432" s="30" t="s">
        <v>2986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21"/>
        <v>0</v>
      </c>
      <c r="W2432" s="14">
        <f t="shared" si="322"/>
        <v>195476.22</v>
      </c>
      <c r="X2432" s="14">
        <f>W2432*R2432</f>
        <v>5864.2865999999995</v>
      </c>
      <c r="Y2432" s="14">
        <f t="shared" si="318"/>
        <v>0</v>
      </c>
      <c r="Z2432" s="16">
        <f t="shared" si="324"/>
        <v>201340.50659999999</v>
      </c>
      <c r="AA2432" s="34">
        <f t="shared" si="323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hidden="1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2987</v>
      </c>
      <c r="F2433" s="30" t="s">
        <v>2987</v>
      </c>
      <c r="G2433" s="30" t="s">
        <v>2987</v>
      </c>
      <c r="H2433" s="119" t="s">
        <v>2961</v>
      </c>
      <c r="I2433" s="8" t="s">
        <v>2962</v>
      </c>
      <c r="J2433" s="8" t="s">
        <v>2963</v>
      </c>
      <c r="K2433" s="8" t="s">
        <v>32</v>
      </c>
      <c r="L2433" s="30" t="s">
        <v>2987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21"/>
        <v>0.22999999999999701</v>
      </c>
      <c r="W2433" s="14">
        <f t="shared" si="322"/>
        <v>0</v>
      </c>
      <c r="X2433" s="14"/>
      <c r="Y2433" s="14">
        <f t="shared" si="318"/>
        <v>0</v>
      </c>
      <c r="Z2433" s="16">
        <f t="shared" si="324"/>
        <v>0</v>
      </c>
      <c r="AA2433" s="34">
        <f t="shared" si="323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hidden="1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2961</v>
      </c>
      <c r="I2434" s="8" t="s">
        <v>2962</v>
      </c>
      <c r="J2434" s="8" t="s">
        <v>2963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21"/>
        <v>2040078.46</v>
      </c>
      <c r="W2434" s="14">
        <f t="shared" si="322"/>
        <v>959921.54</v>
      </c>
      <c r="X2434" s="14"/>
      <c r="Y2434" s="14">
        <f t="shared" si="318"/>
        <v>0</v>
      </c>
      <c r="Z2434" s="16">
        <f t="shared" si="324"/>
        <v>959921.54</v>
      </c>
      <c r="AA2434" s="34">
        <f t="shared" si="323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hidden="1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2988</v>
      </c>
      <c r="G2435" s="30" t="s">
        <v>340</v>
      </c>
      <c r="H2435" s="119" t="s">
        <v>2961</v>
      </c>
      <c r="I2435" s="8" t="s">
        <v>2962</v>
      </c>
      <c r="J2435" s="8" t="s">
        <v>2963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21"/>
        <v>-13.600000000002183</v>
      </c>
      <c r="W2435" s="14">
        <f t="shared" si="322"/>
        <v>18752.900000000001</v>
      </c>
      <c r="X2435" s="14"/>
      <c r="Y2435" s="14">
        <f t="shared" ref="Y2435:Y2498" si="325">IF(W2435-AB2435&lt;=0,0,IF(O2435="返现",MAX(W2435-AA2435-AB2435,0),MAX(W2435-AB2435,0)))</f>
        <v>0</v>
      </c>
      <c r="Z2435" s="16">
        <f t="shared" si="324"/>
        <v>18752.900000000001</v>
      </c>
      <c r="AA2435" s="34">
        <f t="shared" si="323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hidden="1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2961</v>
      </c>
      <c r="I2436" s="8" t="s">
        <v>2962</v>
      </c>
      <c r="J2436" s="8" t="s">
        <v>2963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21"/>
        <v>891096.97000000067</v>
      </c>
      <c r="W2436" s="14">
        <f t="shared" si="322"/>
        <v>3131529.66</v>
      </c>
      <c r="X2436" s="14">
        <f>W2436*R2436</f>
        <v>93945.889800000004</v>
      </c>
      <c r="Y2436" s="14">
        <f t="shared" si="325"/>
        <v>0</v>
      </c>
      <c r="Z2436" s="16">
        <f t="shared" si="324"/>
        <v>3225475.5498000002</v>
      </c>
      <c r="AA2436" s="34">
        <f t="shared" si="323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hidden="1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2961</v>
      </c>
      <c r="I2437" s="8" t="s">
        <v>2962</v>
      </c>
      <c r="J2437" s="8" t="s">
        <v>2963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21"/>
        <v>-13.100000000000392</v>
      </c>
      <c r="W2437" s="14">
        <f t="shared" si="322"/>
        <v>94.08</v>
      </c>
      <c r="X2437" s="14"/>
      <c r="Y2437" s="14">
        <f t="shared" si="325"/>
        <v>0</v>
      </c>
      <c r="Z2437" s="16">
        <f t="shared" si="324"/>
        <v>94.08</v>
      </c>
      <c r="AA2437" s="34">
        <f t="shared" si="323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hidden="1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2961</v>
      </c>
      <c r="I2438" s="8" t="s">
        <v>2962</v>
      </c>
      <c r="J2438" s="8" t="s">
        <v>2963</v>
      </c>
      <c r="K2438" s="8" t="s">
        <v>32</v>
      </c>
      <c r="L2438" s="30" t="s">
        <v>2989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21"/>
        <v>5.7</v>
      </c>
      <c r="W2438" s="14">
        <f t="shared" si="322"/>
        <v>0</v>
      </c>
      <c r="X2438" s="14"/>
      <c r="Y2438" s="14">
        <f t="shared" si="325"/>
        <v>0</v>
      </c>
      <c r="Z2438" s="16">
        <f t="shared" si="324"/>
        <v>0</v>
      </c>
      <c r="AA2438" s="34">
        <f t="shared" si="323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hidden="1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2961</v>
      </c>
      <c r="I2439" s="8" t="s">
        <v>2962</v>
      </c>
      <c r="J2439" s="8" t="s">
        <v>2963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21"/>
        <v>-72.400000000000006</v>
      </c>
      <c r="W2439" s="14">
        <f t="shared" si="322"/>
        <v>0</v>
      </c>
      <c r="X2439" s="14"/>
      <c r="Y2439" s="14">
        <f t="shared" si="325"/>
        <v>0</v>
      </c>
      <c r="Z2439" s="16">
        <f t="shared" si="324"/>
        <v>0</v>
      </c>
      <c r="AA2439" s="34">
        <f t="shared" si="323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hidden="1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2990</v>
      </c>
      <c r="G2440" s="30" t="s">
        <v>1685</v>
      </c>
      <c r="H2440" s="119" t="s">
        <v>2961</v>
      </c>
      <c r="I2440" s="8" t="s">
        <v>2962</v>
      </c>
      <c r="J2440" s="8" t="s">
        <v>2963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21"/>
        <v>655925.44999999995</v>
      </c>
      <c r="W2440" s="14">
        <f t="shared" si="322"/>
        <v>1382275.2</v>
      </c>
      <c r="X2440" s="14"/>
      <c r="Y2440" s="14">
        <f t="shared" si="325"/>
        <v>0</v>
      </c>
      <c r="Z2440" s="16">
        <f t="shared" si="324"/>
        <v>1382275.2</v>
      </c>
      <c r="AA2440" s="34">
        <f t="shared" si="323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hidden="1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2961</v>
      </c>
      <c r="I2441" s="8" t="s">
        <v>2962</v>
      </c>
      <c r="J2441" s="8" t="s">
        <v>2963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21"/>
        <v>23422.32</v>
      </c>
      <c r="W2441" s="14">
        <f t="shared" si="322"/>
        <v>0</v>
      </c>
      <c r="X2441" s="14"/>
      <c r="Y2441" s="14">
        <f t="shared" si="325"/>
        <v>0</v>
      </c>
      <c r="Z2441" s="16">
        <f t="shared" si="324"/>
        <v>0</v>
      </c>
      <c r="AA2441" s="34">
        <f t="shared" si="323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hidden="1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2961</v>
      </c>
      <c r="I2442" s="8" t="s">
        <v>2962</v>
      </c>
      <c r="J2442" s="8" t="s">
        <v>2963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21"/>
        <v>2303176.19</v>
      </c>
      <c r="W2442" s="14">
        <f t="shared" si="322"/>
        <v>3068.9</v>
      </c>
      <c r="X2442" s="14"/>
      <c r="Y2442" s="14">
        <f t="shared" si="325"/>
        <v>0</v>
      </c>
      <c r="Z2442" s="16">
        <f t="shared" si="324"/>
        <v>3068.9</v>
      </c>
      <c r="AA2442" s="34">
        <f t="shared" si="323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hidden="1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2961</v>
      </c>
      <c r="I2443" s="8" t="s">
        <v>2962</v>
      </c>
      <c r="J2443" s="8" t="s">
        <v>2963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21"/>
        <v>449422.60000000009</v>
      </c>
      <c r="W2443" s="14">
        <f t="shared" si="322"/>
        <v>0</v>
      </c>
      <c r="X2443" s="14"/>
      <c r="Y2443" s="14">
        <f t="shared" si="325"/>
        <v>0</v>
      </c>
      <c r="Z2443" s="16">
        <f t="shared" si="324"/>
        <v>0</v>
      </c>
      <c r="AA2443" s="34">
        <f t="shared" si="323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hidden="1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2991</v>
      </c>
      <c r="F2444" s="30" t="s">
        <v>2991</v>
      </c>
      <c r="G2444" s="30" t="s">
        <v>2991</v>
      </c>
      <c r="H2444" s="119" t="s">
        <v>2961</v>
      </c>
      <c r="I2444" s="8" t="s">
        <v>2962</v>
      </c>
      <c r="J2444" s="8" t="s">
        <v>2963</v>
      </c>
      <c r="K2444" s="8" t="s">
        <v>32</v>
      </c>
      <c r="L2444" s="30" t="s">
        <v>2991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21"/>
        <v>17948.7</v>
      </c>
      <c r="W2444" s="14">
        <f t="shared" si="322"/>
        <v>0</v>
      </c>
      <c r="X2444" s="14"/>
      <c r="Y2444" s="14">
        <f t="shared" si="325"/>
        <v>0</v>
      </c>
      <c r="Z2444" s="16">
        <f t="shared" si="324"/>
        <v>0</v>
      </c>
      <c r="AA2444" s="34">
        <f t="shared" si="323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hidden="1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2992</v>
      </c>
      <c r="F2445" s="30" t="s">
        <v>2992</v>
      </c>
      <c r="G2445" s="30" t="s">
        <v>2992</v>
      </c>
      <c r="H2445" s="119" t="s">
        <v>2961</v>
      </c>
      <c r="I2445" s="8" t="s">
        <v>2962</v>
      </c>
      <c r="J2445" s="8" t="s">
        <v>2963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21"/>
        <v>99918.34</v>
      </c>
      <c r="W2445" s="14">
        <f t="shared" si="322"/>
        <v>0</v>
      </c>
      <c r="X2445" s="14"/>
      <c r="Y2445" s="14">
        <f t="shared" si="325"/>
        <v>0</v>
      </c>
      <c r="Z2445" s="16">
        <f t="shared" si="324"/>
        <v>0</v>
      </c>
      <c r="AA2445" s="34">
        <f t="shared" si="323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hidden="1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2961</v>
      </c>
      <c r="I2446" s="8" t="s">
        <v>2962</v>
      </c>
      <c r="J2446" s="8" t="s">
        <v>2963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21"/>
        <v>99116.21000000021</v>
      </c>
      <c r="W2446" s="14">
        <f t="shared" si="322"/>
        <v>428.73</v>
      </c>
      <c r="X2446" s="14">
        <f>W2446*5%</f>
        <v>21.436500000000002</v>
      </c>
      <c r="Y2446" s="14">
        <f t="shared" si="325"/>
        <v>0</v>
      </c>
      <c r="Z2446" s="16">
        <f t="shared" si="324"/>
        <v>450.16650000000004</v>
      </c>
      <c r="AA2446" s="34">
        <f t="shared" si="323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hidden="1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2961</v>
      </c>
      <c r="I2447" s="8" t="s">
        <v>2962</v>
      </c>
      <c r="J2447" s="8" t="s">
        <v>2963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21"/>
        <v>1041938.5999999996</v>
      </c>
      <c r="W2447" s="14">
        <f t="shared" si="322"/>
        <v>1059365.6200000001</v>
      </c>
      <c r="X2447" s="14">
        <v>43543.03</v>
      </c>
      <c r="Y2447" s="14">
        <f t="shared" si="325"/>
        <v>0</v>
      </c>
      <c r="Z2447" s="16">
        <f t="shared" si="324"/>
        <v>1102908.6500000001</v>
      </c>
      <c r="AA2447" s="34">
        <f t="shared" si="323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hidden="1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2961</v>
      </c>
      <c r="I2448" s="8" t="s">
        <v>2962</v>
      </c>
      <c r="J2448" s="8" t="s">
        <v>2963</v>
      </c>
      <c r="K2448" s="8" t="s">
        <v>32</v>
      </c>
      <c r="L2448" s="30" t="s">
        <v>2993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21"/>
        <v>0</v>
      </c>
      <c r="W2448" s="14">
        <f t="shared" si="322"/>
        <v>4069.5</v>
      </c>
      <c r="X2448" s="14"/>
      <c r="Y2448" s="14">
        <f t="shared" si="325"/>
        <v>0</v>
      </c>
      <c r="Z2448" s="16">
        <f t="shared" si="324"/>
        <v>4069.5</v>
      </c>
      <c r="AA2448" s="34">
        <f t="shared" si="323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hidden="1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2961</v>
      </c>
      <c r="I2449" s="8" t="s">
        <v>2962</v>
      </c>
      <c r="J2449" s="8" t="s">
        <v>2963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21"/>
        <v>-273.16000000000003</v>
      </c>
      <c r="W2449" s="14">
        <f t="shared" si="322"/>
        <v>0</v>
      </c>
      <c r="X2449" s="14"/>
      <c r="Y2449" s="14">
        <f t="shared" si="325"/>
        <v>0</v>
      </c>
      <c r="Z2449" s="16">
        <f t="shared" si="324"/>
        <v>0</v>
      </c>
      <c r="AA2449" s="34">
        <f t="shared" si="323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hidden="1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2961</v>
      </c>
      <c r="I2450" s="8" t="s">
        <v>2962</v>
      </c>
      <c r="J2450" s="8" t="s">
        <v>2963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21"/>
        <v>6731.02</v>
      </c>
      <c r="W2450" s="14">
        <f t="shared" si="322"/>
        <v>19960.27</v>
      </c>
      <c r="X2450" s="14"/>
      <c r="Y2450" s="14">
        <f t="shared" si="325"/>
        <v>0</v>
      </c>
      <c r="Z2450" s="16">
        <f t="shared" si="324"/>
        <v>19960.27</v>
      </c>
      <c r="AA2450" s="34">
        <f t="shared" si="323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hidden="1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2961</v>
      </c>
      <c r="I2451" s="8" t="s">
        <v>2962</v>
      </c>
      <c r="J2451" s="8" t="s">
        <v>2963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21"/>
        <v>-45.599999999998545</v>
      </c>
      <c r="W2451" s="14">
        <f t="shared" si="322"/>
        <v>0</v>
      </c>
      <c r="X2451" s="14"/>
      <c r="Y2451" s="14">
        <f t="shared" si="325"/>
        <v>0</v>
      </c>
      <c r="Z2451" s="16">
        <f t="shared" si="324"/>
        <v>0</v>
      </c>
      <c r="AA2451" s="34">
        <f t="shared" si="323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hidden="1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2961</v>
      </c>
      <c r="I2452" s="8" t="s">
        <v>2962</v>
      </c>
      <c r="J2452" s="8" t="s">
        <v>2963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21"/>
        <v>19162.650000000001</v>
      </c>
      <c r="W2452" s="14">
        <f t="shared" si="322"/>
        <v>42337.51</v>
      </c>
      <c r="X2452" s="14"/>
      <c r="Y2452" s="14">
        <f t="shared" si="325"/>
        <v>0</v>
      </c>
      <c r="Z2452" s="16">
        <f t="shared" si="324"/>
        <v>42337.51</v>
      </c>
      <c r="AA2452" s="34">
        <f t="shared" si="323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hidden="1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2961</v>
      </c>
      <c r="I2453" s="8" t="s">
        <v>2962</v>
      </c>
      <c r="J2453" s="8" t="s">
        <v>2963</v>
      </c>
      <c r="K2453" s="8" t="s">
        <v>32</v>
      </c>
      <c r="L2453" s="30" t="s">
        <v>2994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21"/>
        <v>32730.089999999982</v>
      </c>
      <c r="W2453" s="14">
        <f t="shared" si="322"/>
        <v>75641.3</v>
      </c>
      <c r="X2453" s="14">
        <f t="shared" ref="X2453:X2457" si="326">W2453*R2453</f>
        <v>2269.239</v>
      </c>
      <c r="Y2453" s="14">
        <f t="shared" si="325"/>
        <v>0</v>
      </c>
      <c r="Z2453" s="16">
        <f t="shared" si="324"/>
        <v>77910.539000000004</v>
      </c>
      <c r="AA2453" s="34">
        <f t="shared" si="323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hidden="1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2995</v>
      </c>
      <c r="F2454" s="30" t="s">
        <v>2995</v>
      </c>
      <c r="G2454" s="30" t="s">
        <v>2995</v>
      </c>
      <c r="H2454" s="119" t="s">
        <v>2961</v>
      </c>
      <c r="I2454" s="8" t="s">
        <v>2962</v>
      </c>
      <c r="J2454" s="8" t="s">
        <v>2963</v>
      </c>
      <c r="K2454" s="8" t="s">
        <v>32</v>
      </c>
      <c r="L2454" s="30" t="s">
        <v>2996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21"/>
        <v>10928.259999999995</v>
      </c>
      <c r="W2454" s="14">
        <f t="shared" si="322"/>
        <v>60205.5</v>
      </c>
      <c r="X2454" s="14"/>
      <c r="Y2454" s="14">
        <f t="shared" si="325"/>
        <v>0</v>
      </c>
      <c r="Z2454" s="16">
        <f t="shared" si="324"/>
        <v>60205.5</v>
      </c>
      <c r="AA2454" s="34">
        <f t="shared" si="323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hidden="1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2961</v>
      </c>
      <c r="I2455" s="8" t="s">
        <v>2962</v>
      </c>
      <c r="J2455" s="8" t="s">
        <v>2963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21"/>
        <v>4064.1000000000022</v>
      </c>
      <c r="W2455" s="14">
        <f t="shared" si="322"/>
        <v>19753.96</v>
      </c>
      <c r="X2455" s="14">
        <f t="shared" si="326"/>
        <v>592.61879999999996</v>
      </c>
      <c r="Y2455" s="14">
        <f t="shared" si="325"/>
        <v>0</v>
      </c>
      <c r="Z2455" s="16">
        <f t="shared" si="324"/>
        <v>20346.578799999999</v>
      </c>
      <c r="AA2455" s="34">
        <f t="shared" si="323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hidden="1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2961</v>
      </c>
      <c r="I2456" s="8" t="s">
        <v>2962</v>
      </c>
      <c r="J2456" s="8" t="s">
        <v>2963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21"/>
        <v>43324.86</v>
      </c>
      <c r="W2456" s="14">
        <f t="shared" si="322"/>
        <v>80813.42</v>
      </c>
      <c r="X2456" s="14">
        <f t="shared" si="326"/>
        <v>2424.4025999999999</v>
      </c>
      <c r="Y2456" s="14">
        <f t="shared" si="325"/>
        <v>0</v>
      </c>
      <c r="Z2456" s="16">
        <f t="shared" si="324"/>
        <v>83237.8226</v>
      </c>
      <c r="AA2456" s="34">
        <f t="shared" si="323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hidden="1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2997</v>
      </c>
      <c r="F2457" s="30" t="s">
        <v>2997</v>
      </c>
      <c r="G2457" s="30" t="s">
        <v>2997</v>
      </c>
      <c r="H2457" s="119" t="s">
        <v>2961</v>
      </c>
      <c r="I2457" s="8" t="s">
        <v>2962</v>
      </c>
      <c r="J2457" s="8" t="s">
        <v>2963</v>
      </c>
      <c r="K2457" s="8" t="s">
        <v>32</v>
      </c>
      <c r="L2457" s="37" t="s">
        <v>2997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21"/>
        <v>3222.8900000000012</v>
      </c>
      <c r="W2457" s="14">
        <f t="shared" si="322"/>
        <v>11782.49</v>
      </c>
      <c r="X2457" s="14">
        <f t="shared" si="326"/>
        <v>471.2996</v>
      </c>
      <c r="Y2457" s="14">
        <f t="shared" si="325"/>
        <v>0</v>
      </c>
      <c r="Z2457" s="16">
        <f t="shared" si="324"/>
        <v>12253.7896</v>
      </c>
      <c r="AA2457" s="34">
        <f t="shared" si="323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hidden="1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2998</v>
      </c>
      <c r="F2458" s="30" t="s">
        <v>2999</v>
      </c>
      <c r="G2458" s="30" t="s">
        <v>2998</v>
      </c>
      <c r="H2458" s="119" t="s">
        <v>2961</v>
      </c>
      <c r="I2458" s="8" t="s">
        <v>2962</v>
      </c>
      <c r="J2458" s="8" t="s">
        <v>2963</v>
      </c>
      <c r="K2458" s="8" t="s">
        <v>32</v>
      </c>
      <c r="L2458" s="37" t="s">
        <v>3000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21"/>
        <v>-46.4</v>
      </c>
      <c r="W2458" s="14">
        <f t="shared" si="322"/>
        <v>0</v>
      </c>
      <c r="X2458" s="14"/>
      <c r="Y2458" s="14">
        <f t="shared" si="325"/>
        <v>0</v>
      </c>
      <c r="Z2458" s="16">
        <f t="shared" si="324"/>
        <v>0</v>
      </c>
      <c r="AA2458" s="34">
        <f t="shared" si="323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hidden="1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2961</v>
      </c>
      <c r="I2459" s="8" t="s">
        <v>2962</v>
      </c>
      <c r="J2459" s="8" t="s">
        <v>2963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21"/>
        <v>17534.32</v>
      </c>
      <c r="W2459" s="14">
        <f t="shared" si="322"/>
        <v>22520.9</v>
      </c>
      <c r="X2459" s="14">
        <f t="shared" ref="X2459:X2465" si="327">W2459*R2459</f>
        <v>675.62700000000007</v>
      </c>
      <c r="Y2459" s="14">
        <f t="shared" si="325"/>
        <v>0</v>
      </c>
      <c r="Z2459" s="16">
        <f t="shared" si="324"/>
        <v>23196.527000000002</v>
      </c>
      <c r="AA2459" s="34">
        <f t="shared" si="323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hidden="1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2961</v>
      </c>
      <c r="I2460" s="8" t="s">
        <v>2962</v>
      </c>
      <c r="J2460" s="8" t="s">
        <v>2963</v>
      </c>
      <c r="K2460" s="8" t="s">
        <v>32</v>
      </c>
      <c r="L2460" s="37" t="s">
        <v>3001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21"/>
        <v>0</v>
      </c>
      <c r="W2460" s="14">
        <f t="shared" si="322"/>
        <v>0</v>
      </c>
      <c r="X2460" s="14">
        <f t="shared" si="327"/>
        <v>0</v>
      </c>
      <c r="Y2460" s="14">
        <f t="shared" si="325"/>
        <v>0</v>
      </c>
      <c r="Z2460" s="16">
        <f t="shared" si="324"/>
        <v>0</v>
      </c>
      <c r="AA2460" s="34">
        <f t="shared" si="323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hidden="1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2961</v>
      </c>
      <c r="I2461" s="8" t="s">
        <v>2962</v>
      </c>
      <c r="J2461" s="8" t="s">
        <v>2963</v>
      </c>
      <c r="K2461" s="8" t="s">
        <v>32</v>
      </c>
      <c r="L2461" s="37" t="s">
        <v>3002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21"/>
        <v>6908.9199999999983</v>
      </c>
      <c r="W2461" s="14">
        <f t="shared" si="322"/>
        <v>26987.4</v>
      </c>
      <c r="X2461" s="14">
        <f t="shared" si="327"/>
        <v>809.62199999999996</v>
      </c>
      <c r="Y2461" s="14">
        <f t="shared" si="325"/>
        <v>0</v>
      </c>
      <c r="Z2461" s="16">
        <f t="shared" si="324"/>
        <v>27797.022000000001</v>
      </c>
      <c r="AA2461" s="34">
        <f t="shared" si="323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hidden="1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2961</v>
      </c>
      <c r="I2462" s="8" t="s">
        <v>2962</v>
      </c>
      <c r="J2462" s="8" t="s">
        <v>2963</v>
      </c>
      <c r="K2462" s="8" t="s">
        <v>32</v>
      </c>
      <c r="L2462" s="37" t="s">
        <v>3003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21"/>
        <v>8242.8000000000011</v>
      </c>
      <c r="W2462" s="14">
        <f t="shared" si="322"/>
        <v>1303.3</v>
      </c>
      <c r="X2462" s="14">
        <f t="shared" si="327"/>
        <v>39.098999999999997</v>
      </c>
      <c r="Y2462" s="14">
        <f t="shared" si="325"/>
        <v>0</v>
      </c>
      <c r="Z2462" s="16">
        <f t="shared" si="324"/>
        <v>1342.3989999999999</v>
      </c>
      <c r="AA2462" s="34">
        <f t="shared" si="323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hidden="1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2961</v>
      </c>
      <c r="I2463" s="8" t="s">
        <v>2962</v>
      </c>
      <c r="J2463" s="8" t="s">
        <v>2963</v>
      </c>
      <c r="K2463" s="8" t="s">
        <v>32</v>
      </c>
      <c r="L2463" s="37" t="s">
        <v>3004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21"/>
        <v>0</v>
      </c>
      <c r="W2463" s="14">
        <f t="shared" si="322"/>
        <v>0</v>
      </c>
      <c r="X2463" s="14">
        <f t="shared" si="327"/>
        <v>0</v>
      </c>
      <c r="Y2463" s="14">
        <f t="shared" si="325"/>
        <v>0</v>
      </c>
      <c r="Z2463" s="16">
        <f t="shared" si="324"/>
        <v>0</v>
      </c>
      <c r="AA2463" s="34">
        <f t="shared" si="323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hidden="1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2961</v>
      </c>
      <c r="I2464" s="8" t="s">
        <v>2962</v>
      </c>
      <c r="J2464" s="8" t="s">
        <v>2963</v>
      </c>
      <c r="K2464" s="8" t="s">
        <v>32</v>
      </c>
      <c r="L2464" s="37" t="s">
        <v>3005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8">S2464+T2464-U2464</f>
        <v>25929.010000000002</v>
      </c>
      <c r="W2464" s="14">
        <f t="shared" ref="W2464:W2527" si="329">IF(O2464="返货",U2464/(1+P2464),IF(O2464="返现",U2464,IF(O2464="折扣",U2464*P2464,IF(O2464="无",U2464))))</f>
        <v>19930.400000000001</v>
      </c>
      <c r="X2464" s="14">
        <f t="shared" si="327"/>
        <v>597.91200000000003</v>
      </c>
      <c r="Y2464" s="14">
        <f t="shared" si="325"/>
        <v>0</v>
      </c>
      <c r="Z2464" s="16">
        <f t="shared" si="324"/>
        <v>20528.312000000002</v>
      </c>
      <c r="AA2464" s="34">
        <f t="shared" ref="AA2464:AA2527" si="330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hidden="1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2961</v>
      </c>
      <c r="I2465" s="8" t="s">
        <v>2962</v>
      </c>
      <c r="J2465" s="8" t="s">
        <v>2963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8"/>
        <v>314530.08</v>
      </c>
      <c r="W2465" s="14">
        <f t="shared" si="329"/>
        <v>117405.06</v>
      </c>
      <c r="X2465" s="14">
        <f t="shared" si="327"/>
        <v>3522.1517999999996</v>
      </c>
      <c r="Y2465" s="14">
        <f t="shared" si="325"/>
        <v>0</v>
      </c>
      <c r="Z2465" s="16">
        <f t="shared" si="324"/>
        <v>120927.21179999999</v>
      </c>
      <c r="AA2465" s="34">
        <f t="shared" si="330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hidden="1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2961</v>
      </c>
      <c r="I2466" s="8" t="s">
        <v>2962</v>
      </c>
      <c r="J2466" s="8" t="s">
        <v>2963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8"/>
        <v>266554.99</v>
      </c>
      <c r="W2466" s="14">
        <f t="shared" si="329"/>
        <v>566027.1</v>
      </c>
      <c r="X2466" s="14"/>
      <c r="Y2466" s="14">
        <f t="shared" si="325"/>
        <v>0</v>
      </c>
      <c r="Z2466" s="16">
        <f t="shared" si="324"/>
        <v>566027.1</v>
      </c>
      <c r="AA2466" s="34">
        <f t="shared" si="330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hidden="1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2961</v>
      </c>
      <c r="I2467" s="8" t="s">
        <v>2962</v>
      </c>
      <c r="J2467" s="8" t="s">
        <v>2963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8"/>
        <v>-13.999999999994799</v>
      </c>
      <c r="W2467" s="14">
        <f t="shared" si="329"/>
        <v>58.24</v>
      </c>
      <c r="X2467" s="14"/>
      <c r="Y2467" s="14">
        <f t="shared" si="325"/>
        <v>0</v>
      </c>
      <c r="Z2467" s="16">
        <f t="shared" si="324"/>
        <v>58.24</v>
      </c>
      <c r="AA2467" s="34">
        <f t="shared" si="330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hidden="1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2961</v>
      </c>
      <c r="I2468" s="8" t="s">
        <v>2962</v>
      </c>
      <c r="J2468" s="8" t="s">
        <v>2963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8"/>
        <v>138354.20000000001</v>
      </c>
      <c r="W2468" s="14">
        <f t="shared" si="329"/>
        <v>0</v>
      </c>
      <c r="X2468" s="14"/>
      <c r="Y2468" s="14">
        <f t="shared" si="325"/>
        <v>0</v>
      </c>
      <c r="Z2468" s="16">
        <f t="shared" si="324"/>
        <v>0</v>
      </c>
      <c r="AA2468" s="34">
        <f t="shared" si="330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hidden="1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2961</v>
      </c>
      <c r="I2469" s="8" t="s">
        <v>2962</v>
      </c>
      <c r="J2469" s="8" t="s">
        <v>2963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8"/>
        <v>0</v>
      </c>
      <c r="W2469" s="14">
        <f t="shared" si="329"/>
        <v>0</v>
      </c>
      <c r="X2469" s="14"/>
      <c r="Y2469" s="14">
        <f t="shared" si="325"/>
        <v>0</v>
      </c>
      <c r="Z2469" s="16">
        <f t="shared" si="324"/>
        <v>0</v>
      </c>
      <c r="AA2469" s="34">
        <f t="shared" si="330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hidden="1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2961</v>
      </c>
      <c r="I2470" s="8" t="s">
        <v>2962</v>
      </c>
      <c r="J2470" s="8" t="s">
        <v>2963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8"/>
        <v>19140.699999999997</v>
      </c>
      <c r="W2470" s="14">
        <f t="shared" si="329"/>
        <v>36729.61</v>
      </c>
      <c r="X2470" s="14"/>
      <c r="Y2470" s="14">
        <f t="shared" si="325"/>
        <v>0</v>
      </c>
      <c r="Z2470" s="16">
        <f t="shared" si="324"/>
        <v>36729.61</v>
      </c>
      <c r="AA2470" s="34">
        <f t="shared" si="330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hidden="1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2961</v>
      </c>
      <c r="I2471" s="8" t="s">
        <v>2962</v>
      </c>
      <c r="J2471" s="8" t="s">
        <v>2963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8"/>
        <v>112.11000000000092</v>
      </c>
      <c r="W2471" s="14">
        <f t="shared" si="329"/>
        <v>793.33</v>
      </c>
      <c r="X2471" s="14">
        <f>W2471*R2471</f>
        <v>23.799900000000001</v>
      </c>
      <c r="Y2471" s="14">
        <f t="shared" si="325"/>
        <v>0</v>
      </c>
      <c r="Z2471" s="16">
        <f t="shared" si="324"/>
        <v>817.12990000000002</v>
      </c>
      <c r="AA2471" s="34">
        <f t="shared" si="330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hidden="1" customHeight="1">
      <c r="A2472" s="7">
        <v>43831</v>
      </c>
      <c r="B2472" s="30" t="s">
        <v>32</v>
      </c>
      <c r="C2472" s="30" t="s">
        <v>648</v>
      </c>
      <c r="D2472" s="30" t="s">
        <v>3006</v>
      </c>
      <c r="E2472" s="30" t="s">
        <v>2286</v>
      </c>
      <c r="F2472" s="30" t="s">
        <v>2286</v>
      </c>
      <c r="G2472" s="30" t="s">
        <v>2286</v>
      </c>
      <c r="H2472" s="119" t="s">
        <v>2961</v>
      </c>
      <c r="I2472" s="8" t="s">
        <v>2962</v>
      </c>
      <c r="J2472" s="8" t="s">
        <v>2963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8"/>
        <v>7660.8</v>
      </c>
      <c r="W2472" s="14">
        <f t="shared" si="329"/>
        <v>0</v>
      </c>
      <c r="X2472" s="14"/>
      <c r="Y2472" s="14">
        <f t="shared" si="325"/>
        <v>0</v>
      </c>
      <c r="Z2472" s="16">
        <f t="shared" si="324"/>
        <v>0</v>
      </c>
      <c r="AA2472" s="34">
        <f t="shared" si="330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hidden="1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2961</v>
      </c>
      <c r="I2473" s="8" t="s">
        <v>2962</v>
      </c>
      <c r="J2473" s="8" t="s">
        <v>2963</v>
      </c>
      <c r="K2473" s="8" t="s">
        <v>32</v>
      </c>
      <c r="L2473" s="37" t="s">
        <v>3007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8"/>
        <v>1050.71</v>
      </c>
      <c r="W2473" s="14">
        <f t="shared" si="329"/>
        <v>2984.75</v>
      </c>
      <c r="X2473" s="14"/>
      <c r="Y2473" s="14">
        <f t="shared" si="325"/>
        <v>0</v>
      </c>
      <c r="Z2473" s="16">
        <f t="shared" si="324"/>
        <v>2984.75</v>
      </c>
      <c r="AA2473" s="34">
        <f t="shared" si="330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hidden="1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2961</v>
      </c>
      <c r="I2474" s="8" t="s">
        <v>2962</v>
      </c>
      <c r="J2474" s="8" t="s">
        <v>2963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8"/>
        <v>187602.12</v>
      </c>
      <c r="W2474" s="14">
        <f t="shared" si="329"/>
        <v>942397.88</v>
      </c>
      <c r="X2474" s="14"/>
      <c r="Y2474" s="14">
        <f t="shared" si="325"/>
        <v>0</v>
      </c>
      <c r="Z2474" s="16">
        <f t="shared" si="324"/>
        <v>942397.88</v>
      </c>
      <c r="AA2474" s="34">
        <f t="shared" si="330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hidden="1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2961</v>
      </c>
      <c r="I2475" s="8" t="s">
        <v>2962</v>
      </c>
      <c r="J2475" s="8" t="s">
        <v>2963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8"/>
        <v>0</v>
      </c>
      <c r="W2475" s="14">
        <f t="shared" si="329"/>
        <v>227619.46</v>
      </c>
      <c r="X2475" s="14"/>
      <c r="Y2475" s="14">
        <f t="shared" si="325"/>
        <v>227619.46</v>
      </c>
      <c r="Z2475" s="16">
        <f t="shared" si="324"/>
        <v>227619.46</v>
      </c>
      <c r="AA2475" s="34">
        <f t="shared" si="330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hidden="1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3008</v>
      </c>
      <c r="F2476" s="30" t="s">
        <v>3008</v>
      </c>
      <c r="G2476" s="30" t="s">
        <v>3008</v>
      </c>
      <c r="H2476" s="119" t="s">
        <v>2961</v>
      </c>
      <c r="I2476" s="8" t="s">
        <v>2962</v>
      </c>
      <c r="J2476" s="8" t="s">
        <v>2963</v>
      </c>
      <c r="K2476" s="8" t="s">
        <v>32</v>
      </c>
      <c r="L2476" s="37" t="s">
        <v>3008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8"/>
        <v>5868.93</v>
      </c>
      <c r="W2476" s="14">
        <f t="shared" si="329"/>
        <v>2075.5</v>
      </c>
      <c r="X2476" s="14"/>
      <c r="Y2476" s="14">
        <f t="shared" si="325"/>
        <v>0</v>
      </c>
      <c r="Z2476" s="16">
        <f t="shared" si="324"/>
        <v>2075.5</v>
      </c>
      <c r="AA2476" s="34">
        <f t="shared" si="330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hidden="1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3009</v>
      </c>
      <c r="F2477" s="30" t="s">
        <v>3009</v>
      </c>
      <c r="G2477" s="30" t="s">
        <v>3009</v>
      </c>
      <c r="H2477" s="119" t="s">
        <v>2961</v>
      </c>
      <c r="I2477" s="8" t="s">
        <v>2962</v>
      </c>
      <c r="J2477" s="8" t="s">
        <v>2963</v>
      </c>
      <c r="K2477" s="8" t="s">
        <v>32</v>
      </c>
      <c r="L2477" s="37" t="s">
        <v>3009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8"/>
        <v>126473.12</v>
      </c>
      <c r="W2477" s="14">
        <f t="shared" si="329"/>
        <v>0</v>
      </c>
      <c r="X2477" s="14"/>
      <c r="Y2477" s="14">
        <f t="shared" si="325"/>
        <v>0</v>
      </c>
      <c r="Z2477" s="16">
        <f t="shared" si="324"/>
        <v>0</v>
      </c>
      <c r="AA2477" s="34">
        <f t="shared" si="330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hidden="1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3010</v>
      </c>
      <c r="F2478" s="30" t="s">
        <v>1751</v>
      </c>
      <c r="G2478" s="30" t="s">
        <v>1751</v>
      </c>
      <c r="H2478" s="119" t="s">
        <v>2961</v>
      </c>
      <c r="I2478" s="8" t="s">
        <v>2962</v>
      </c>
      <c r="J2478" s="8" t="s">
        <v>2963</v>
      </c>
      <c r="K2478" s="8" t="s">
        <v>32</v>
      </c>
      <c r="L2478" s="37" t="s">
        <v>3011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8"/>
        <v>61.2</v>
      </c>
      <c r="W2478" s="14">
        <f t="shared" si="329"/>
        <v>0</v>
      </c>
      <c r="X2478" s="14"/>
      <c r="Y2478" s="14">
        <f t="shared" si="325"/>
        <v>0</v>
      </c>
      <c r="Z2478" s="16">
        <f t="shared" si="324"/>
        <v>0</v>
      </c>
      <c r="AA2478" s="34">
        <f t="shared" si="330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hidden="1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3012</v>
      </c>
      <c r="F2479" s="30" t="s">
        <v>3012</v>
      </c>
      <c r="G2479" s="30" t="s">
        <v>3012</v>
      </c>
      <c r="H2479" s="119" t="s">
        <v>2961</v>
      </c>
      <c r="I2479" s="8" t="s">
        <v>2962</v>
      </c>
      <c r="J2479" s="8" t="s">
        <v>2963</v>
      </c>
      <c r="K2479" s="8" t="s">
        <v>32</v>
      </c>
      <c r="L2479" s="37" t="s">
        <v>3012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8"/>
        <v>996</v>
      </c>
      <c r="W2479" s="14">
        <f t="shared" si="329"/>
        <v>0</v>
      </c>
      <c r="X2479" s="14"/>
      <c r="Y2479" s="14">
        <f t="shared" si="325"/>
        <v>0</v>
      </c>
      <c r="Z2479" s="16">
        <f t="shared" si="324"/>
        <v>0</v>
      </c>
      <c r="AA2479" s="34">
        <f t="shared" si="330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hidden="1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2961</v>
      </c>
      <c r="I2480" s="8" t="s">
        <v>2962</v>
      </c>
      <c r="J2480" s="8" t="s">
        <v>2963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8"/>
        <v>68825.88</v>
      </c>
      <c r="W2480" s="14">
        <f t="shared" si="329"/>
        <v>311850.45</v>
      </c>
      <c r="X2480" s="14"/>
      <c r="Y2480" s="14">
        <f t="shared" si="325"/>
        <v>0</v>
      </c>
      <c r="Z2480" s="16">
        <f t="shared" si="324"/>
        <v>311850.45</v>
      </c>
      <c r="AA2480" s="34">
        <f t="shared" si="330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hidden="1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3013</v>
      </c>
      <c r="F2481" s="30" t="s">
        <v>3014</v>
      </c>
      <c r="G2481" s="30" t="s">
        <v>3013</v>
      </c>
      <c r="H2481" s="119" t="s">
        <v>2961</v>
      </c>
      <c r="I2481" s="8" t="s">
        <v>2962</v>
      </c>
      <c r="J2481" s="8" t="s">
        <v>2963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8"/>
        <v>0</v>
      </c>
      <c r="W2481" s="14">
        <f t="shared" si="329"/>
        <v>2715000</v>
      </c>
      <c r="X2481" s="14"/>
      <c r="Y2481" s="14">
        <f t="shared" si="325"/>
        <v>0</v>
      </c>
      <c r="Z2481" s="16">
        <f t="shared" si="324"/>
        <v>2715000</v>
      </c>
      <c r="AA2481" s="34">
        <f t="shared" si="330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hidden="1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2961</v>
      </c>
      <c r="I2482" s="8" t="s">
        <v>2962</v>
      </c>
      <c r="J2482" s="8" t="s">
        <v>2963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8"/>
        <v>4169295.99</v>
      </c>
      <c r="W2482" s="14">
        <f t="shared" si="329"/>
        <v>450704.01</v>
      </c>
      <c r="X2482" s="14"/>
      <c r="Y2482" s="14">
        <f t="shared" si="325"/>
        <v>450704.01</v>
      </c>
      <c r="Z2482" s="16">
        <f t="shared" si="324"/>
        <v>450704.01</v>
      </c>
      <c r="AA2482" s="34">
        <f t="shared" si="330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hidden="1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2961</v>
      </c>
      <c r="I2483" s="8" t="s">
        <v>2962</v>
      </c>
      <c r="J2483" s="8" t="s">
        <v>2963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8"/>
        <v>1552071.53</v>
      </c>
      <c r="W2483" s="14">
        <f t="shared" si="329"/>
        <v>221327.26</v>
      </c>
      <c r="X2483" s="14"/>
      <c r="Y2483" s="14">
        <f t="shared" si="325"/>
        <v>0</v>
      </c>
      <c r="Z2483" s="16">
        <f t="shared" si="324"/>
        <v>221327.26</v>
      </c>
      <c r="AA2483" s="34">
        <f t="shared" si="330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hidden="1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3015</v>
      </c>
      <c r="F2484" s="30" t="s">
        <v>3015</v>
      </c>
      <c r="G2484" s="30" t="s">
        <v>3015</v>
      </c>
      <c r="H2484" s="119" t="s">
        <v>2961</v>
      </c>
      <c r="I2484" s="8" t="s">
        <v>2962</v>
      </c>
      <c r="J2484" s="8" t="s">
        <v>2963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8"/>
        <v>0</v>
      </c>
      <c r="W2484" s="14">
        <f t="shared" si="329"/>
        <v>285000</v>
      </c>
      <c r="X2484" s="14"/>
      <c r="Y2484" s="14">
        <f t="shared" si="325"/>
        <v>285000</v>
      </c>
      <c r="Z2484" s="16">
        <f t="shared" si="324"/>
        <v>285000</v>
      </c>
      <c r="AA2484" s="34">
        <f t="shared" si="330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hidden="1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3016</v>
      </c>
      <c r="F2485" s="30" t="s">
        <v>3017</v>
      </c>
      <c r="G2485" s="39" t="s">
        <v>3017</v>
      </c>
      <c r="H2485" s="119" t="s">
        <v>2961</v>
      </c>
      <c r="I2485" s="8" t="s">
        <v>2962</v>
      </c>
      <c r="J2485" s="8" t="s">
        <v>2963</v>
      </c>
      <c r="K2485" s="8" t="s">
        <v>32</v>
      </c>
      <c r="L2485" s="37" t="s">
        <v>3018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8"/>
        <v>92388.24</v>
      </c>
      <c r="W2485" s="14">
        <f t="shared" si="329"/>
        <v>0</v>
      </c>
      <c r="X2485" s="14"/>
      <c r="Y2485" s="14">
        <f t="shared" si="325"/>
        <v>0</v>
      </c>
      <c r="Z2485" s="16">
        <f t="shared" si="324"/>
        <v>0</v>
      </c>
      <c r="AA2485" s="34">
        <f t="shared" si="330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hidden="1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3019</v>
      </c>
      <c r="F2486" s="30" t="s">
        <v>872</v>
      </c>
      <c r="G2486" s="30" t="s">
        <v>872</v>
      </c>
      <c r="H2486" s="119" t="s">
        <v>2961</v>
      </c>
      <c r="I2486" s="8" t="s">
        <v>2962</v>
      </c>
      <c r="J2486" s="8" t="s">
        <v>2963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8"/>
        <v>7124.8</v>
      </c>
      <c r="W2486" s="14">
        <f t="shared" si="329"/>
        <v>0</v>
      </c>
      <c r="X2486" s="14"/>
      <c r="Y2486" s="14">
        <f t="shared" si="325"/>
        <v>0</v>
      </c>
      <c r="Z2486" s="16">
        <f t="shared" si="324"/>
        <v>0</v>
      </c>
      <c r="AA2486" s="34">
        <f t="shared" si="330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hidden="1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2961</v>
      </c>
      <c r="I2487" s="8" t="s">
        <v>2962</v>
      </c>
      <c r="J2487" s="8" t="s">
        <v>2963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8"/>
        <v>4593.5999999999985</v>
      </c>
      <c r="W2487" s="14">
        <f t="shared" si="329"/>
        <v>25406.400000000001</v>
      </c>
      <c r="X2487" s="14"/>
      <c r="Y2487" s="14">
        <f t="shared" si="325"/>
        <v>0</v>
      </c>
      <c r="Z2487" s="16">
        <f t="shared" si="324"/>
        <v>25406.400000000001</v>
      </c>
      <c r="AA2487" s="34">
        <f t="shared" si="330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hidden="1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2961</v>
      </c>
      <c r="I2488" s="8" t="s">
        <v>2962</v>
      </c>
      <c r="J2488" s="8" t="s">
        <v>2963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8"/>
        <v>184.29999999999927</v>
      </c>
      <c r="W2488" s="14">
        <f t="shared" si="329"/>
        <v>5599.1</v>
      </c>
      <c r="X2488" s="14"/>
      <c r="Y2488" s="14">
        <f t="shared" si="325"/>
        <v>0</v>
      </c>
      <c r="Z2488" s="16">
        <f t="shared" ref="Z2488:Z2505" si="331">W2488+X2488</f>
        <v>5599.1</v>
      </c>
      <c r="AA2488" s="34">
        <f t="shared" si="330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hidden="1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2961</v>
      </c>
      <c r="I2489" s="8" t="s">
        <v>2962</v>
      </c>
      <c r="J2489" s="8" t="s">
        <v>2963</v>
      </c>
      <c r="K2489" s="8" t="s">
        <v>32</v>
      </c>
      <c r="L2489" s="37" t="s">
        <v>3020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8"/>
        <v>21.840000000000146</v>
      </c>
      <c r="W2489" s="14">
        <f t="shared" si="329"/>
        <v>11839.16</v>
      </c>
      <c r="X2489" s="14"/>
      <c r="Y2489" s="14">
        <f t="shared" si="325"/>
        <v>0</v>
      </c>
      <c r="Z2489" s="16">
        <f t="shared" si="331"/>
        <v>11839.16</v>
      </c>
      <c r="AA2489" s="34">
        <f t="shared" si="330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hidden="1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2961</v>
      </c>
      <c r="I2490" s="8" t="s">
        <v>2962</v>
      </c>
      <c r="J2490" s="8" t="s">
        <v>2963</v>
      </c>
      <c r="K2490" s="8" t="s">
        <v>32</v>
      </c>
      <c r="L2490" s="37" t="s">
        <v>3021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8"/>
        <v>-18.219999999999299</v>
      </c>
      <c r="W2490" s="14">
        <f t="shared" si="329"/>
        <v>0</v>
      </c>
      <c r="X2490" s="14"/>
      <c r="Y2490" s="14">
        <f t="shared" si="325"/>
        <v>0</v>
      </c>
      <c r="Z2490" s="16">
        <f t="shared" si="331"/>
        <v>0</v>
      </c>
      <c r="AA2490" s="34">
        <f t="shared" si="330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hidden="1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3022</v>
      </c>
      <c r="G2491" s="30" t="s">
        <v>899</v>
      </c>
      <c r="H2491" s="119" t="s">
        <v>2961</v>
      </c>
      <c r="I2491" s="8" t="s">
        <v>2962</v>
      </c>
      <c r="J2491" s="8" t="s">
        <v>2963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8"/>
        <v>-11.5199999998986</v>
      </c>
      <c r="W2491" s="14">
        <f t="shared" si="329"/>
        <v>0</v>
      </c>
      <c r="X2491" s="14"/>
      <c r="Y2491" s="14">
        <f t="shared" si="325"/>
        <v>0</v>
      </c>
      <c r="Z2491" s="16">
        <f t="shared" si="331"/>
        <v>0</v>
      </c>
      <c r="AA2491" s="34">
        <f t="shared" si="330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hidden="1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2961</v>
      </c>
      <c r="I2492" s="8" t="s">
        <v>2962</v>
      </c>
      <c r="J2492" s="8" t="s">
        <v>2963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8"/>
        <v>-102.17</v>
      </c>
      <c r="W2492" s="14">
        <f t="shared" si="329"/>
        <v>0</v>
      </c>
      <c r="X2492" s="14"/>
      <c r="Y2492" s="14">
        <f t="shared" si="325"/>
        <v>0</v>
      </c>
      <c r="Z2492" s="16">
        <f t="shared" si="331"/>
        <v>0</v>
      </c>
      <c r="AA2492" s="34">
        <f t="shared" si="330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hidden="1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3023</v>
      </c>
      <c r="F2493" s="30" t="s">
        <v>3023</v>
      </c>
      <c r="G2493" s="30" t="s">
        <v>3023</v>
      </c>
      <c r="H2493" s="119" t="s">
        <v>2961</v>
      </c>
      <c r="I2493" s="8" t="s">
        <v>2962</v>
      </c>
      <c r="J2493" s="8" t="s">
        <v>2963</v>
      </c>
      <c r="K2493" s="8" t="s">
        <v>32</v>
      </c>
      <c r="L2493" s="37" t="s">
        <v>3024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8"/>
        <v>19624.8</v>
      </c>
      <c r="W2493" s="14">
        <f t="shared" si="329"/>
        <v>0</v>
      </c>
      <c r="X2493" s="14"/>
      <c r="Y2493" s="14">
        <f t="shared" si="325"/>
        <v>0</v>
      </c>
      <c r="Z2493" s="16">
        <f t="shared" si="331"/>
        <v>0</v>
      </c>
      <c r="AA2493" s="34">
        <f t="shared" si="330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hidden="1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3025</v>
      </c>
      <c r="F2494" s="30" t="s">
        <v>3025</v>
      </c>
      <c r="G2494" s="30" t="s">
        <v>3025</v>
      </c>
      <c r="H2494" s="119" t="s">
        <v>2961</v>
      </c>
      <c r="I2494" s="8" t="s">
        <v>2962</v>
      </c>
      <c r="J2494" s="8" t="s">
        <v>2963</v>
      </c>
      <c r="K2494" s="8" t="s">
        <v>32</v>
      </c>
      <c r="L2494" s="37" t="s">
        <v>3025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8"/>
        <v>-11.900000000001455</v>
      </c>
      <c r="W2494" s="14">
        <f t="shared" si="329"/>
        <v>44902.400000000001</v>
      </c>
      <c r="X2494" s="14"/>
      <c r="Y2494" s="14">
        <f t="shared" si="325"/>
        <v>0</v>
      </c>
      <c r="Z2494" s="16">
        <f t="shared" si="331"/>
        <v>44902.400000000001</v>
      </c>
      <c r="AA2494" s="34">
        <f t="shared" si="330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hidden="1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2961</v>
      </c>
      <c r="I2495" s="8" t="s">
        <v>2962</v>
      </c>
      <c r="J2495" s="8" t="s">
        <v>2963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8"/>
        <v>0</v>
      </c>
      <c r="W2495" s="14">
        <f t="shared" si="329"/>
        <v>29954.7</v>
      </c>
      <c r="X2495" s="14"/>
      <c r="Y2495" s="14">
        <f t="shared" si="325"/>
        <v>0</v>
      </c>
      <c r="Z2495" s="16">
        <f t="shared" si="331"/>
        <v>29954.7</v>
      </c>
      <c r="AA2495" s="34">
        <f t="shared" si="330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hidden="1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2961</v>
      </c>
      <c r="I2496" s="8" t="s">
        <v>2962</v>
      </c>
      <c r="J2496" s="8" t="s">
        <v>2963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8"/>
        <v>348854</v>
      </c>
      <c r="W2496" s="14">
        <f t="shared" si="329"/>
        <v>192</v>
      </c>
      <c r="X2496" s="14"/>
      <c r="Y2496" s="14">
        <f t="shared" si="325"/>
        <v>0</v>
      </c>
      <c r="Z2496" s="16">
        <f t="shared" si="331"/>
        <v>192</v>
      </c>
      <c r="AA2496" s="34">
        <f t="shared" si="330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hidden="1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3026</v>
      </c>
      <c r="F2497" s="30" t="s">
        <v>3026</v>
      </c>
      <c r="G2497" s="30" t="s">
        <v>3026</v>
      </c>
      <c r="H2497" s="119" t="s">
        <v>2961</v>
      </c>
      <c r="I2497" s="8" t="s">
        <v>2962</v>
      </c>
      <c r="J2497" s="8" t="s">
        <v>2963</v>
      </c>
      <c r="K2497" s="8" t="s">
        <v>32</v>
      </c>
      <c r="L2497" s="37" t="s">
        <v>3026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8"/>
        <v>0</v>
      </c>
      <c r="W2497" s="14">
        <f t="shared" si="329"/>
        <v>9081.34</v>
      </c>
      <c r="X2497" s="14"/>
      <c r="Y2497" s="14">
        <f t="shared" si="325"/>
        <v>0</v>
      </c>
      <c r="Z2497" s="16">
        <f t="shared" si="331"/>
        <v>9081.34</v>
      </c>
      <c r="AA2497" s="34">
        <f t="shared" si="330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hidden="1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2961</v>
      </c>
      <c r="I2498" s="8" t="s">
        <v>2962</v>
      </c>
      <c r="J2498" s="8" t="s">
        <v>2963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8"/>
        <v>1633.6</v>
      </c>
      <c r="W2498" s="14">
        <f t="shared" si="329"/>
        <v>0</v>
      </c>
      <c r="X2498" s="14"/>
      <c r="Y2498" s="14">
        <f t="shared" si="325"/>
        <v>0</v>
      </c>
      <c r="Z2498" s="16">
        <f t="shared" si="331"/>
        <v>0</v>
      </c>
      <c r="AA2498" s="34">
        <f t="shared" si="330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hidden="1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3027</v>
      </c>
      <c r="F2499" s="30" t="s">
        <v>3028</v>
      </c>
      <c r="G2499" s="30" t="s">
        <v>3027</v>
      </c>
      <c r="H2499" s="119" t="s">
        <v>2961</v>
      </c>
      <c r="I2499" s="8" t="s">
        <v>2962</v>
      </c>
      <c r="J2499" s="8" t="s">
        <v>2963</v>
      </c>
      <c r="K2499" s="8" t="s">
        <v>32</v>
      </c>
      <c r="L2499" s="37" t="s">
        <v>3027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8"/>
        <v>10693.300000000003</v>
      </c>
      <c r="W2499" s="14">
        <f t="shared" si="329"/>
        <v>22286</v>
      </c>
      <c r="X2499" s="14">
        <f>W2499*R2499/(1-R2499)</f>
        <v>1172.9473684210527</v>
      </c>
      <c r="Y2499" s="14">
        <f t="shared" ref="Y2499:Y2562" si="332">IF(W2499-AB2499&lt;=0,0,IF(O2499="返现",MAX(W2499-AA2499-AB2499,0),MAX(W2499-AB2499,0)))</f>
        <v>0</v>
      </c>
      <c r="Z2499" s="16">
        <f t="shared" si="331"/>
        <v>23458.947368421053</v>
      </c>
      <c r="AA2499" s="34">
        <f t="shared" si="330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hidden="1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3029</v>
      </c>
      <c r="F2500" s="30" t="s">
        <v>3029</v>
      </c>
      <c r="G2500" s="30" t="s">
        <v>3029</v>
      </c>
      <c r="H2500" s="119" t="s">
        <v>2961</v>
      </c>
      <c r="I2500" s="8" t="s">
        <v>2962</v>
      </c>
      <c r="J2500" s="8" t="s">
        <v>2963</v>
      </c>
      <c r="K2500" s="8" t="s">
        <v>32</v>
      </c>
      <c r="L2500" s="37" t="s">
        <v>3029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8"/>
        <v>2639.8</v>
      </c>
      <c r="W2500" s="14">
        <f t="shared" si="329"/>
        <v>0</v>
      </c>
      <c r="X2500" s="14"/>
      <c r="Y2500" s="14">
        <f t="shared" si="332"/>
        <v>0</v>
      </c>
      <c r="Z2500" s="16">
        <f t="shared" si="331"/>
        <v>0</v>
      </c>
      <c r="AA2500" s="34">
        <f t="shared" si="330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hidden="1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2961</v>
      </c>
      <c r="I2501" s="8" t="s">
        <v>2962</v>
      </c>
      <c r="J2501" s="8" t="s">
        <v>2963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8"/>
        <v>0</v>
      </c>
      <c r="W2501" s="14">
        <f t="shared" si="329"/>
        <v>14741.6</v>
      </c>
      <c r="X2501" s="14"/>
      <c r="Y2501" s="14">
        <f t="shared" si="332"/>
        <v>14741.6</v>
      </c>
      <c r="Z2501" s="16">
        <f t="shared" si="331"/>
        <v>14741.6</v>
      </c>
      <c r="AA2501" s="34">
        <f t="shared" si="330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hidden="1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3030</v>
      </c>
      <c r="F2502" s="30" t="s">
        <v>3030</v>
      </c>
      <c r="G2502" s="30" t="s">
        <v>3030</v>
      </c>
      <c r="H2502" s="119" t="s">
        <v>2961</v>
      </c>
      <c r="I2502" s="8" t="s">
        <v>2962</v>
      </c>
      <c r="J2502" s="8" t="s">
        <v>2963</v>
      </c>
      <c r="K2502" s="8" t="s">
        <v>32</v>
      </c>
      <c r="L2502" s="37" t="s">
        <v>3030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8"/>
        <v>73.690000000002328</v>
      </c>
      <c r="W2502" s="14">
        <f t="shared" si="329"/>
        <v>64554.04</v>
      </c>
      <c r="X2502" s="14"/>
      <c r="Y2502" s="14">
        <f t="shared" si="332"/>
        <v>0</v>
      </c>
      <c r="Z2502" s="16">
        <f t="shared" si="331"/>
        <v>64554.04</v>
      </c>
      <c r="AA2502" s="34">
        <f t="shared" si="330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hidden="1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2961</v>
      </c>
      <c r="I2503" s="8" t="s">
        <v>2962</v>
      </c>
      <c r="J2503" s="8" t="s">
        <v>2963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8"/>
        <v>0</v>
      </c>
      <c r="W2503" s="14">
        <f t="shared" si="329"/>
        <v>90.5</v>
      </c>
      <c r="X2503" s="14"/>
      <c r="Y2503" s="14">
        <f t="shared" si="332"/>
        <v>0</v>
      </c>
      <c r="Z2503" s="16">
        <f t="shared" si="331"/>
        <v>90.5</v>
      </c>
      <c r="AA2503" s="34">
        <f t="shared" si="330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hidden="1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3031</v>
      </c>
      <c r="F2504" s="30" t="s">
        <v>3031</v>
      </c>
      <c r="G2504" s="30" t="s">
        <v>3031</v>
      </c>
      <c r="H2504" s="119" t="s">
        <v>2961</v>
      </c>
      <c r="I2504" s="8" t="s">
        <v>2962</v>
      </c>
      <c r="J2504" s="8" t="s">
        <v>2963</v>
      </c>
      <c r="K2504" s="8" t="s">
        <v>32</v>
      </c>
      <c r="L2504" s="37" t="s">
        <v>3031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8"/>
        <v>0</v>
      </c>
      <c r="W2504" s="14">
        <f t="shared" si="329"/>
        <v>0</v>
      </c>
      <c r="X2504" s="14"/>
      <c r="Y2504" s="14">
        <f t="shared" si="332"/>
        <v>0</v>
      </c>
      <c r="Z2504" s="16">
        <f t="shared" si="331"/>
        <v>0</v>
      </c>
      <c r="AA2504" s="34">
        <f t="shared" si="330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hidden="1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2961</v>
      </c>
      <c r="I2505" s="8" t="s">
        <v>2962</v>
      </c>
      <c r="J2505" s="8" t="s">
        <v>2963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8"/>
        <v>7095.3100000000013</v>
      </c>
      <c r="W2505" s="14">
        <f t="shared" si="329"/>
        <v>3192.64</v>
      </c>
      <c r="X2505" s="14">
        <f>W2505*R2505</f>
        <v>95.779199999999989</v>
      </c>
      <c r="Y2505" s="14">
        <f t="shared" si="332"/>
        <v>0</v>
      </c>
      <c r="Z2505" s="16">
        <f t="shared" si="331"/>
        <v>3288.4191999999998</v>
      </c>
      <c r="AA2505" s="34">
        <f t="shared" si="330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hidden="1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2961</v>
      </c>
      <c r="I2506" s="8" t="s">
        <v>2962</v>
      </c>
      <c r="J2506" s="8" t="s">
        <v>2963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8"/>
        <v>60.069999999999993</v>
      </c>
      <c r="W2506" s="14">
        <f t="shared" si="329"/>
        <v>68</v>
      </c>
      <c r="X2506" s="14"/>
      <c r="Y2506" s="14">
        <f t="shared" si="332"/>
        <v>0</v>
      </c>
      <c r="Z2506" s="14"/>
      <c r="AA2506" s="34">
        <f t="shared" si="330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hidden="1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2961</v>
      </c>
      <c r="I2507" s="8" t="s">
        <v>2962</v>
      </c>
      <c r="J2507" s="8" t="s">
        <v>2963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8"/>
        <v>0</v>
      </c>
      <c r="W2507" s="14">
        <f t="shared" si="329"/>
        <v>35347</v>
      </c>
      <c r="X2507" s="14"/>
      <c r="Y2507" s="14">
        <f t="shared" si="332"/>
        <v>0</v>
      </c>
      <c r="Z2507" s="16">
        <f t="shared" ref="Z2507:Z2540" si="333">W2507+X2507</f>
        <v>35347</v>
      </c>
      <c r="AA2507" s="34">
        <f t="shared" si="330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hidden="1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2961</v>
      </c>
      <c r="I2508" s="8" t="s">
        <v>2962</v>
      </c>
      <c r="J2508" s="8" t="s">
        <v>2963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8"/>
        <v>0</v>
      </c>
      <c r="W2508" s="14">
        <f t="shared" si="329"/>
        <v>18934.2</v>
      </c>
      <c r="X2508" s="14"/>
      <c r="Y2508" s="14">
        <f t="shared" si="332"/>
        <v>0</v>
      </c>
      <c r="Z2508" s="16">
        <f t="shared" si="333"/>
        <v>18934.2</v>
      </c>
      <c r="AA2508" s="34">
        <f t="shared" si="330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hidden="1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2961</v>
      </c>
      <c r="I2509" s="8" t="s">
        <v>2962</v>
      </c>
      <c r="J2509" s="8" t="s">
        <v>2963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8"/>
        <v>136.5</v>
      </c>
      <c r="W2509" s="14">
        <f t="shared" si="329"/>
        <v>0</v>
      </c>
      <c r="X2509" s="14"/>
      <c r="Y2509" s="14">
        <f t="shared" si="332"/>
        <v>0</v>
      </c>
      <c r="Z2509" s="16">
        <f t="shared" si="333"/>
        <v>0</v>
      </c>
      <c r="AA2509" s="34">
        <f t="shared" si="330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hidden="1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2961</v>
      </c>
      <c r="I2510" s="8" t="s">
        <v>2962</v>
      </c>
      <c r="J2510" s="8" t="s">
        <v>2963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8"/>
        <v>0</v>
      </c>
      <c r="W2510" s="14">
        <f t="shared" si="329"/>
        <v>0</v>
      </c>
      <c r="X2510" s="14"/>
      <c r="Y2510" s="14">
        <f t="shared" si="332"/>
        <v>0</v>
      </c>
      <c r="Z2510" s="16">
        <f t="shared" si="333"/>
        <v>0</v>
      </c>
      <c r="AA2510" s="34">
        <f t="shared" si="330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hidden="1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2961</v>
      </c>
      <c r="I2511" s="8" t="s">
        <v>2962</v>
      </c>
      <c r="J2511" s="8" t="s">
        <v>2963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8"/>
        <v>17854.830000000002</v>
      </c>
      <c r="W2511" s="14">
        <f t="shared" si="329"/>
        <v>0</v>
      </c>
      <c r="X2511" s="14"/>
      <c r="Y2511" s="14">
        <f t="shared" si="332"/>
        <v>0</v>
      </c>
      <c r="Z2511" s="16">
        <f t="shared" si="333"/>
        <v>0</v>
      </c>
      <c r="AA2511" s="34">
        <f t="shared" si="330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hidden="1" customHeight="1">
      <c r="A2512" s="7">
        <v>43831</v>
      </c>
      <c r="B2512" s="30" t="s">
        <v>32</v>
      </c>
      <c r="C2512" s="30" t="s">
        <v>1072</v>
      </c>
      <c r="D2512" s="30" t="s">
        <v>3032</v>
      </c>
      <c r="E2512" s="30" t="s">
        <v>1099</v>
      </c>
      <c r="F2512" s="30" t="s">
        <v>1099</v>
      </c>
      <c r="G2512" s="30" t="s">
        <v>1099</v>
      </c>
      <c r="H2512" s="119" t="s">
        <v>2961</v>
      </c>
      <c r="I2512" s="8" t="s">
        <v>2962</v>
      </c>
      <c r="J2512" s="8" t="s">
        <v>2963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8"/>
        <v>6500.6</v>
      </c>
      <c r="W2512" s="14">
        <f t="shared" si="329"/>
        <v>0</v>
      </c>
      <c r="X2512" s="14"/>
      <c r="Y2512" s="14">
        <f t="shared" si="332"/>
        <v>0</v>
      </c>
      <c r="Z2512" s="16">
        <f t="shared" si="333"/>
        <v>0</v>
      </c>
      <c r="AA2512" s="34">
        <f t="shared" si="330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hidden="1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2961</v>
      </c>
      <c r="I2513" s="8" t="s">
        <v>2962</v>
      </c>
      <c r="J2513" s="8" t="s">
        <v>2963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8"/>
        <v>0</v>
      </c>
      <c r="W2513" s="14">
        <f t="shared" si="329"/>
        <v>377336.9</v>
      </c>
      <c r="X2513" s="14"/>
      <c r="Y2513" s="14">
        <f t="shared" si="332"/>
        <v>0</v>
      </c>
      <c r="Z2513" s="16">
        <f t="shared" si="333"/>
        <v>377336.9</v>
      </c>
      <c r="AA2513" s="34">
        <f t="shared" si="330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hidden="1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3033</v>
      </c>
      <c r="F2514" s="30" t="s">
        <v>3033</v>
      </c>
      <c r="G2514" s="30" t="s">
        <v>3033</v>
      </c>
      <c r="H2514" s="119" t="s">
        <v>2961</v>
      </c>
      <c r="I2514" s="8" t="s">
        <v>2962</v>
      </c>
      <c r="J2514" s="8" t="s">
        <v>2963</v>
      </c>
      <c r="K2514" s="8" t="s">
        <v>32</v>
      </c>
      <c r="L2514" s="37" t="s">
        <v>3033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8"/>
        <v>8180.5</v>
      </c>
      <c r="W2514" s="14">
        <f t="shared" si="329"/>
        <v>0</v>
      </c>
      <c r="X2514" s="14"/>
      <c r="Y2514" s="14">
        <f t="shared" si="332"/>
        <v>0</v>
      </c>
      <c r="Z2514" s="16">
        <f t="shared" si="333"/>
        <v>0</v>
      </c>
      <c r="AA2514" s="34">
        <f t="shared" si="330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hidden="1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3034</v>
      </c>
      <c r="F2515" s="30" t="s">
        <v>3034</v>
      </c>
      <c r="G2515" s="30" t="s">
        <v>3034</v>
      </c>
      <c r="H2515" s="119" t="s">
        <v>2961</v>
      </c>
      <c r="I2515" s="8" t="s">
        <v>2962</v>
      </c>
      <c r="J2515" s="8" t="s">
        <v>2963</v>
      </c>
      <c r="K2515" s="8" t="s">
        <v>32</v>
      </c>
      <c r="L2515" s="37" t="s">
        <v>3034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8"/>
        <v>-4</v>
      </c>
      <c r="W2515" s="14">
        <f t="shared" si="329"/>
        <v>24817.84</v>
      </c>
      <c r="X2515" s="14"/>
      <c r="Y2515" s="14">
        <f t="shared" si="332"/>
        <v>0</v>
      </c>
      <c r="Z2515" s="16">
        <f t="shared" si="333"/>
        <v>24817.84</v>
      </c>
      <c r="AA2515" s="34">
        <f t="shared" si="330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hidden="1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2961</v>
      </c>
      <c r="I2516" s="8" t="s">
        <v>2962</v>
      </c>
      <c r="J2516" s="8" t="s">
        <v>2963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8"/>
        <v>0</v>
      </c>
      <c r="W2516" s="14">
        <f t="shared" si="329"/>
        <v>93962.78</v>
      </c>
      <c r="X2516" s="14"/>
      <c r="Y2516" s="14">
        <f t="shared" si="332"/>
        <v>0</v>
      </c>
      <c r="Z2516" s="16">
        <f t="shared" si="333"/>
        <v>93962.78</v>
      </c>
      <c r="AA2516" s="34">
        <f t="shared" si="330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hidden="1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3035</v>
      </c>
      <c r="F2517" s="30" t="s">
        <v>3035</v>
      </c>
      <c r="G2517" s="30" t="s">
        <v>3035</v>
      </c>
      <c r="H2517" s="119" t="s">
        <v>2961</v>
      </c>
      <c r="I2517" s="8" t="s">
        <v>2962</v>
      </c>
      <c r="J2517" s="8" t="s">
        <v>2963</v>
      </c>
      <c r="K2517" s="8" t="s">
        <v>32</v>
      </c>
      <c r="L2517" s="37" t="s">
        <v>3036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8"/>
        <v>-23.1999999999998</v>
      </c>
      <c r="W2517" s="14">
        <f t="shared" si="329"/>
        <v>0</v>
      </c>
      <c r="X2517" s="14"/>
      <c r="Y2517" s="14">
        <f t="shared" si="332"/>
        <v>0</v>
      </c>
      <c r="Z2517" s="16">
        <f t="shared" si="333"/>
        <v>0</v>
      </c>
      <c r="AA2517" s="34">
        <f t="shared" si="330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hidden="1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2961</v>
      </c>
      <c r="I2518" s="8" t="s">
        <v>2962</v>
      </c>
      <c r="J2518" s="8" t="s">
        <v>2963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8"/>
        <v>0</v>
      </c>
      <c r="W2518" s="14">
        <f t="shared" si="329"/>
        <v>0</v>
      </c>
      <c r="X2518" s="14"/>
      <c r="Y2518" s="14">
        <f t="shared" si="332"/>
        <v>0</v>
      </c>
      <c r="Z2518" s="16">
        <f t="shared" si="333"/>
        <v>0</v>
      </c>
      <c r="AA2518" s="34">
        <f t="shared" si="330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hidden="1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2961</v>
      </c>
      <c r="I2519" s="8" t="s">
        <v>2962</v>
      </c>
      <c r="J2519" s="8" t="s">
        <v>2963</v>
      </c>
      <c r="K2519" s="8" t="s">
        <v>32</v>
      </c>
      <c r="L2519" s="37" t="s">
        <v>3037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8"/>
        <v>59863.599999999991</v>
      </c>
      <c r="W2519" s="14">
        <f t="shared" si="329"/>
        <v>106842.08</v>
      </c>
      <c r="X2519" s="14"/>
      <c r="Y2519" s="14">
        <f t="shared" si="332"/>
        <v>0</v>
      </c>
      <c r="Z2519" s="16">
        <f t="shared" si="333"/>
        <v>106842.08</v>
      </c>
      <c r="AA2519" s="34">
        <f t="shared" si="330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hidden="1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2961</v>
      </c>
      <c r="I2520" s="8" t="s">
        <v>2962</v>
      </c>
      <c r="J2520" s="8" t="s">
        <v>2963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8"/>
        <v>117197.81</v>
      </c>
      <c r="W2520" s="14">
        <f t="shared" si="329"/>
        <v>102136.5</v>
      </c>
      <c r="X2520" s="14"/>
      <c r="Y2520" s="14">
        <f t="shared" si="332"/>
        <v>0</v>
      </c>
      <c r="Z2520" s="16">
        <f t="shared" si="333"/>
        <v>102136.5</v>
      </c>
      <c r="AA2520" s="34">
        <f t="shared" si="330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hidden="1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2961</v>
      </c>
      <c r="I2521" s="8" t="s">
        <v>2962</v>
      </c>
      <c r="J2521" s="8" t="s">
        <v>2963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8"/>
        <v>0</v>
      </c>
      <c r="W2521" s="14">
        <f t="shared" si="329"/>
        <v>11655.68</v>
      </c>
      <c r="X2521" s="14"/>
      <c r="Y2521" s="14">
        <f t="shared" si="332"/>
        <v>0</v>
      </c>
      <c r="Z2521" s="16">
        <f t="shared" si="333"/>
        <v>11655.68</v>
      </c>
      <c r="AA2521" s="34">
        <f t="shared" si="330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hidden="1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3038</v>
      </c>
      <c r="F2522" s="30" t="s">
        <v>3039</v>
      </c>
      <c r="G2522" s="30" t="s">
        <v>3039</v>
      </c>
      <c r="H2522" s="119" t="s">
        <v>2961</v>
      </c>
      <c r="I2522" s="8" t="s">
        <v>2962</v>
      </c>
      <c r="J2522" s="8" t="s">
        <v>2963</v>
      </c>
      <c r="K2522" s="8" t="s">
        <v>32</v>
      </c>
      <c r="L2522" s="37" t="s">
        <v>3039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8"/>
        <v>5.4</v>
      </c>
      <c r="W2522" s="14">
        <f t="shared" si="329"/>
        <v>0</v>
      </c>
      <c r="X2522" s="14"/>
      <c r="Y2522" s="14">
        <f t="shared" si="332"/>
        <v>0</v>
      </c>
      <c r="Z2522" s="16">
        <f t="shared" si="333"/>
        <v>0</v>
      </c>
      <c r="AA2522" s="34">
        <f t="shared" si="330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hidden="1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2961</v>
      </c>
      <c r="I2523" s="8" t="s">
        <v>2962</v>
      </c>
      <c r="J2523" s="8" t="s">
        <v>2963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8"/>
        <v>44077.960000000006</v>
      </c>
      <c r="W2523" s="14">
        <f t="shared" si="329"/>
        <v>74696.539999999994</v>
      </c>
      <c r="X2523" s="14"/>
      <c r="Y2523" s="14">
        <f t="shared" si="332"/>
        <v>0</v>
      </c>
      <c r="Z2523" s="16">
        <f t="shared" si="333"/>
        <v>74696.539999999994</v>
      </c>
      <c r="AA2523" s="34">
        <f t="shared" si="330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hidden="1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2961</v>
      </c>
      <c r="I2524" s="8" t="s">
        <v>2962</v>
      </c>
      <c r="J2524" s="8" t="s">
        <v>2963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8"/>
        <v>6979.21</v>
      </c>
      <c r="W2524" s="14">
        <f t="shared" si="329"/>
        <v>3.01</v>
      </c>
      <c r="X2524" s="14"/>
      <c r="Y2524" s="14">
        <f t="shared" si="332"/>
        <v>0</v>
      </c>
      <c r="Z2524" s="16">
        <f t="shared" si="333"/>
        <v>3.01</v>
      </c>
      <c r="AA2524" s="34">
        <f t="shared" si="330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hidden="1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2961</v>
      </c>
      <c r="I2525" s="8" t="s">
        <v>2962</v>
      </c>
      <c r="J2525" s="8" t="s">
        <v>2963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8"/>
        <v>0</v>
      </c>
      <c r="W2525" s="14">
        <f t="shared" si="329"/>
        <v>13826.57</v>
      </c>
      <c r="X2525" s="14"/>
      <c r="Y2525" s="14">
        <f t="shared" si="332"/>
        <v>0</v>
      </c>
      <c r="Z2525" s="16">
        <f t="shared" si="333"/>
        <v>13826.57</v>
      </c>
      <c r="AA2525" s="34">
        <f t="shared" si="330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hidden="1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3040</v>
      </c>
      <c r="F2526" s="30" t="s">
        <v>3040</v>
      </c>
      <c r="G2526" s="30" t="s">
        <v>3040</v>
      </c>
      <c r="H2526" s="119" t="s">
        <v>2961</v>
      </c>
      <c r="I2526" s="8" t="s">
        <v>2962</v>
      </c>
      <c r="J2526" s="8" t="s">
        <v>2963</v>
      </c>
      <c r="K2526" s="8" t="s">
        <v>32</v>
      </c>
      <c r="L2526" s="37" t="s">
        <v>3040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8"/>
        <v>60975.98</v>
      </c>
      <c r="W2526" s="14">
        <f t="shared" si="329"/>
        <v>0</v>
      </c>
      <c r="X2526" s="14"/>
      <c r="Y2526" s="14">
        <f t="shared" si="332"/>
        <v>0</v>
      </c>
      <c r="Z2526" s="16">
        <f t="shared" si="333"/>
        <v>0</v>
      </c>
      <c r="AA2526" s="34">
        <f t="shared" si="330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hidden="1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2961</v>
      </c>
      <c r="I2527" s="8" t="s">
        <v>2962</v>
      </c>
      <c r="J2527" s="8" t="s">
        <v>2963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8"/>
        <v>0</v>
      </c>
      <c r="W2527" s="14">
        <f t="shared" si="329"/>
        <v>61529.33</v>
      </c>
      <c r="X2527" s="14"/>
      <c r="Y2527" s="14">
        <f t="shared" si="332"/>
        <v>0</v>
      </c>
      <c r="Z2527" s="16">
        <f t="shared" si="333"/>
        <v>61529.33</v>
      </c>
      <c r="AA2527" s="34">
        <f t="shared" si="330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hidden="1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2961</v>
      </c>
      <c r="I2528" s="8" t="s">
        <v>2962</v>
      </c>
      <c r="J2528" s="8" t="s">
        <v>2963</v>
      </c>
      <c r="K2528" s="8" t="s">
        <v>32</v>
      </c>
      <c r="L2528" s="37" t="s">
        <v>3041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34">S2528+T2528-U2528</f>
        <v>40728.15</v>
      </c>
      <c r="W2528" s="14">
        <f t="shared" ref="W2528:W2572" si="335">IF(O2528="返货",U2528/(1+P2528),IF(O2528="返现",U2528,IF(O2528="折扣",U2528*P2528,IF(O2528="无",U2528))))</f>
        <v>59271.85</v>
      </c>
      <c r="X2528" s="14"/>
      <c r="Y2528" s="14">
        <f t="shared" si="332"/>
        <v>0</v>
      </c>
      <c r="Z2528" s="16">
        <f t="shared" si="333"/>
        <v>59271.85</v>
      </c>
      <c r="AA2528" s="34">
        <f t="shared" ref="AA2528:AA2591" si="336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hidden="1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2961</v>
      </c>
      <c r="I2529" s="8" t="s">
        <v>2962</v>
      </c>
      <c r="J2529" s="8" t="s">
        <v>2963</v>
      </c>
      <c r="K2529" s="8" t="s">
        <v>32</v>
      </c>
      <c r="L2529" s="37" t="s">
        <v>3042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34"/>
        <v>7992.7000000000007</v>
      </c>
      <c r="W2529" s="14">
        <f t="shared" si="335"/>
        <v>416</v>
      </c>
      <c r="X2529" s="14"/>
      <c r="Y2529" s="14">
        <f t="shared" si="332"/>
        <v>0</v>
      </c>
      <c r="Z2529" s="16">
        <f t="shared" si="333"/>
        <v>416</v>
      </c>
      <c r="AA2529" s="34">
        <f t="shared" si="336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hidden="1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2961</v>
      </c>
      <c r="I2530" s="8" t="s">
        <v>2962</v>
      </c>
      <c r="J2530" s="8" t="s">
        <v>2963</v>
      </c>
      <c r="K2530" s="8" t="s">
        <v>32</v>
      </c>
      <c r="L2530" s="37" t="s">
        <v>3043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34"/>
        <v>2223.4000000000015</v>
      </c>
      <c r="W2530" s="14">
        <f t="shared" si="335"/>
        <v>15597</v>
      </c>
      <c r="X2530" s="14"/>
      <c r="Y2530" s="14">
        <f t="shared" si="332"/>
        <v>0</v>
      </c>
      <c r="Z2530" s="16">
        <f t="shared" si="333"/>
        <v>15597</v>
      </c>
      <c r="AA2530" s="34">
        <f t="shared" si="336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hidden="1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3044</v>
      </c>
      <c r="F2531" s="30" t="s">
        <v>3044</v>
      </c>
      <c r="G2531" s="30" t="s">
        <v>3044</v>
      </c>
      <c r="H2531" s="119" t="s">
        <v>2961</v>
      </c>
      <c r="I2531" s="8" t="s">
        <v>2962</v>
      </c>
      <c r="J2531" s="8" t="s">
        <v>2963</v>
      </c>
      <c r="K2531" s="8" t="s">
        <v>32</v>
      </c>
      <c r="L2531" s="37" t="s">
        <v>3045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34"/>
        <v>-5</v>
      </c>
      <c r="W2531" s="14">
        <f t="shared" si="335"/>
        <v>5469.7</v>
      </c>
      <c r="X2531" s="14"/>
      <c r="Y2531" s="14">
        <f t="shared" si="332"/>
        <v>0</v>
      </c>
      <c r="Z2531" s="16">
        <f t="shared" si="333"/>
        <v>5469.7</v>
      </c>
      <c r="AA2531" s="34">
        <f t="shared" si="336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hidden="1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3046</v>
      </c>
      <c r="F2532" s="30" t="s">
        <v>3046</v>
      </c>
      <c r="G2532" s="30" t="s">
        <v>3046</v>
      </c>
      <c r="H2532" s="119" t="s">
        <v>2961</v>
      </c>
      <c r="I2532" s="8" t="s">
        <v>2962</v>
      </c>
      <c r="J2532" s="8" t="s">
        <v>2963</v>
      </c>
      <c r="K2532" s="8" t="s">
        <v>32</v>
      </c>
      <c r="L2532" s="37" t="s">
        <v>3046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34"/>
        <v>676.6</v>
      </c>
      <c r="W2532" s="14">
        <f t="shared" si="335"/>
        <v>0</v>
      </c>
      <c r="X2532" s="14"/>
      <c r="Y2532" s="14">
        <f t="shared" si="332"/>
        <v>0</v>
      </c>
      <c r="Z2532" s="16">
        <f t="shared" si="333"/>
        <v>0</v>
      </c>
      <c r="AA2532" s="34">
        <f t="shared" si="336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hidden="1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2961</v>
      </c>
      <c r="I2533" s="8" t="s">
        <v>2962</v>
      </c>
      <c r="J2533" s="8" t="s">
        <v>2963</v>
      </c>
      <c r="K2533" s="8" t="s">
        <v>32</v>
      </c>
      <c r="L2533" s="37" t="s">
        <v>3047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35"/>
        <v>29706.9</v>
      </c>
      <c r="X2533" s="14">
        <f>W2533*R2533</f>
        <v>297.06900000000002</v>
      </c>
      <c r="Y2533" s="14">
        <f t="shared" si="332"/>
        <v>0</v>
      </c>
      <c r="Z2533" s="16">
        <f t="shared" si="333"/>
        <v>30003.969000000001</v>
      </c>
      <c r="AA2533" s="34">
        <f t="shared" si="336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hidden="1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3048</v>
      </c>
      <c r="F2534" s="30" t="s">
        <v>3049</v>
      </c>
      <c r="G2534" s="30" t="s">
        <v>3049</v>
      </c>
      <c r="H2534" s="119" t="s">
        <v>2961</v>
      </c>
      <c r="I2534" s="8" t="s">
        <v>2962</v>
      </c>
      <c r="J2534" s="8" t="s">
        <v>2963</v>
      </c>
      <c r="K2534" s="8" t="s">
        <v>32</v>
      </c>
      <c r="L2534" s="37" t="s">
        <v>3049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7">S2534+T2534-U2534</f>
        <v>46.04</v>
      </c>
      <c r="W2534" s="14">
        <f t="shared" si="335"/>
        <v>0</v>
      </c>
      <c r="X2534" s="14"/>
      <c r="Y2534" s="14">
        <f t="shared" si="332"/>
        <v>0</v>
      </c>
      <c r="Z2534" s="16">
        <f t="shared" si="333"/>
        <v>0</v>
      </c>
      <c r="AA2534" s="34">
        <f t="shared" si="336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hidden="1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2961</v>
      </c>
      <c r="I2535" s="8" t="s">
        <v>2962</v>
      </c>
      <c r="J2535" s="8" t="s">
        <v>2963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7"/>
        <v>15624.1</v>
      </c>
      <c r="W2535" s="14">
        <f t="shared" si="335"/>
        <v>0</v>
      </c>
      <c r="X2535" s="14"/>
      <c r="Y2535" s="14">
        <f t="shared" si="332"/>
        <v>0</v>
      </c>
      <c r="Z2535" s="16">
        <f t="shared" si="333"/>
        <v>0</v>
      </c>
      <c r="AA2535" s="34">
        <f t="shared" si="336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hidden="1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2961</v>
      </c>
      <c r="I2536" s="8" t="s">
        <v>2962</v>
      </c>
      <c r="J2536" s="8" t="s">
        <v>2963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7"/>
        <v>7545.2699999999895</v>
      </c>
      <c r="W2536" s="14">
        <f t="shared" si="335"/>
        <v>178981.17</v>
      </c>
      <c r="X2536" s="14"/>
      <c r="Y2536" s="14">
        <f t="shared" si="332"/>
        <v>0</v>
      </c>
      <c r="Z2536" s="16">
        <f t="shared" si="333"/>
        <v>178981.17</v>
      </c>
      <c r="AA2536" s="34">
        <f t="shared" si="336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hidden="1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2961</v>
      </c>
      <c r="I2537" s="8" t="s">
        <v>2962</v>
      </c>
      <c r="J2537" s="8" t="s">
        <v>2963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7"/>
        <v>9267.7999999999993</v>
      </c>
      <c r="W2537" s="14">
        <f t="shared" si="335"/>
        <v>0</v>
      </c>
      <c r="X2537" s="14"/>
      <c r="Y2537" s="14">
        <f t="shared" si="332"/>
        <v>0</v>
      </c>
      <c r="Z2537" s="16">
        <f t="shared" si="333"/>
        <v>0</v>
      </c>
      <c r="AA2537" s="34">
        <f t="shared" si="336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hidden="1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2961</v>
      </c>
      <c r="I2538" s="8" t="s">
        <v>2962</v>
      </c>
      <c r="J2538" s="8" t="s">
        <v>2963</v>
      </c>
      <c r="K2538" s="8" t="s">
        <v>32</v>
      </c>
      <c r="L2538" s="37" t="s">
        <v>3050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7"/>
        <v>7632.9999999999982</v>
      </c>
      <c r="W2538" s="14">
        <f t="shared" si="335"/>
        <v>4079.6</v>
      </c>
      <c r="X2538" s="14">
        <f t="shared" ref="X2538:X2542" si="338">W2538*R2538</f>
        <v>203.98000000000002</v>
      </c>
      <c r="Y2538" s="14">
        <f t="shared" si="332"/>
        <v>0</v>
      </c>
      <c r="Z2538" s="16">
        <f t="shared" si="333"/>
        <v>4283.58</v>
      </c>
      <c r="AA2538" s="34">
        <f t="shared" si="336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hidden="1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3051</v>
      </c>
      <c r="F2539" s="30" t="s">
        <v>3052</v>
      </c>
      <c r="G2539" s="30" t="s">
        <v>3051</v>
      </c>
      <c r="H2539" s="119" t="s">
        <v>2961</v>
      </c>
      <c r="I2539" s="8" t="s">
        <v>2962</v>
      </c>
      <c r="J2539" s="8" t="s">
        <v>2963</v>
      </c>
      <c r="K2539" s="8" t="s">
        <v>32</v>
      </c>
      <c r="L2539" s="37" t="s">
        <v>3053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7"/>
        <v>20000</v>
      </c>
      <c r="W2539" s="14">
        <f t="shared" si="335"/>
        <v>0</v>
      </c>
      <c r="X2539" s="14"/>
      <c r="Y2539" s="14">
        <f t="shared" si="332"/>
        <v>0</v>
      </c>
      <c r="Z2539" s="16">
        <f t="shared" si="333"/>
        <v>0</v>
      </c>
      <c r="AA2539" s="34">
        <f t="shared" si="336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hidden="1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3054</v>
      </c>
      <c r="F2540" s="30" t="s">
        <v>3054</v>
      </c>
      <c r="G2540" s="30" t="s">
        <v>3054</v>
      </c>
      <c r="H2540" s="119" t="s">
        <v>2961</v>
      </c>
      <c r="I2540" s="8" t="s">
        <v>4483</v>
      </c>
      <c r="J2540" s="8" t="s">
        <v>2963</v>
      </c>
      <c r="K2540" s="8" t="s">
        <v>32</v>
      </c>
      <c r="L2540" s="37" t="s">
        <v>3054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35"/>
        <v>9.31</v>
      </c>
      <c r="X2540" s="14">
        <f t="shared" si="338"/>
        <v>0.27929999999999999</v>
      </c>
      <c r="Y2540" s="14">
        <f t="shared" si="332"/>
        <v>0</v>
      </c>
      <c r="Z2540" s="16">
        <f t="shared" si="333"/>
        <v>9.5892999999999997</v>
      </c>
      <c r="AA2540" s="34">
        <f t="shared" si="336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hidden="1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2961</v>
      </c>
      <c r="I2541" s="8" t="s">
        <v>2962</v>
      </c>
      <c r="J2541" s="8" t="s">
        <v>2963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9">S2541+T2541-U2541</f>
        <v>0</v>
      </c>
      <c r="W2541" s="14">
        <f t="shared" si="335"/>
        <v>4834.3500000000004</v>
      </c>
      <c r="X2541" s="14">
        <f>S2541*2%+(U2541-S2541)*R2541</f>
        <v>239.54400000000001</v>
      </c>
      <c r="Y2541" s="14">
        <f t="shared" si="332"/>
        <v>0</v>
      </c>
      <c r="Z2541" s="14"/>
      <c r="AA2541" s="34">
        <f t="shared" si="336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hidden="1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3055</v>
      </c>
      <c r="F2542" s="30" t="s">
        <v>3055</v>
      </c>
      <c r="G2542" s="30" t="s">
        <v>3055</v>
      </c>
      <c r="H2542" s="119" t="s">
        <v>2961</v>
      </c>
      <c r="I2542" s="8" t="s">
        <v>2962</v>
      </c>
      <c r="J2542" s="8" t="s">
        <v>2963</v>
      </c>
      <c r="K2542" s="8" t="s">
        <v>32</v>
      </c>
      <c r="L2542" s="37" t="s">
        <v>3055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9"/>
        <v>12</v>
      </c>
      <c r="W2542" s="14">
        <f t="shared" si="335"/>
        <v>130.5</v>
      </c>
      <c r="X2542" s="14">
        <f t="shared" si="338"/>
        <v>2.61</v>
      </c>
      <c r="Y2542" s="14">
        <f t="shared" si="332"/>
        <v>0</v>
      </c>
      <c r="Z2542" s="16">
        <f t="shared" ref="Z2542:Z2551" si="340">W2542+X2542</f>
        <v>133.11000000000001</v>
      </c>
      <c r="AA2542" s="34">
        <f t="shared" si="336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hidden="1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3056</v>
      </c>
      <c r="F2543" s="30" t="s">
        <v>3057</v>
      </c>
      <c r="G2543" s="30" t="s">
        <v>3056</v>
      </c>
      <c r="H2543" s="119" t="s">
        <v>2961</v>
      </c>
      <c r="I2543" s="8" t="s">
        <v>2962</v>
      </c>
      <c r="J2543" s="8" t="s">
        <v>2963</v>
      </c>
      <c r="K2543" s="8" t="s">
        <v>32</v>
      </c>
      <c r="L2543" s="37" t="s">
        <v>3056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9"/>
        <v>-32</v>
      </c>
      <c r="W2543" s="14">
        <f t="shared" si="335"/>
        <v>0</v>
      </c>
      <c r="X2543" s="14"/>
      <c r="Y2543" s="14">
        <f t="shared" si="332"/>
        <v>0</v>
      </c>
      <c r="Z2543" s="16">
        <f t="shared" si="340"/>
        <v>0</v>
      </c>
      <c r="AA2543" s="34">
        <f t="shared" si="336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hidden="1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3058</v>
      </c>
      <c r="F2544" s="30" t="s">
        <v>3058</v>
      </c>
      <c r="G2544" s="30" t="s">
        <v>3058</v>
      </c>
      <c r="H2544" s="119" t="s">
        <v>2961</v>
      </c>
      <c r="I2544" s="8" t="s">
        <v>2962</v>
      </c>
      <c r="J2544" s="8" t="s">
        <v>2963</v>
      </c>
      <c r="K2544" s="8" t="s">
        <v>32</v>
      </c>
      <c r="L2544" s="37" t="s">
        <v>3058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9"/>
        <v>43.76</v>
      </c>
      <c r="W2544" s="14">
        <f t="shared" si="335"/>
        <v>0</v>
      </c>
      <c r="X2544" s="14"/>
      <c r="Y2544" s="14">
        <f t="shared" si="332"/>
        <v>0</v>
      </c>
      <c r="Z2544" s="16">
        <f t="shared" si="340"/>
        <v>0</v>
      </c>
      <c r="AA2544" s="34">
        <f t="shared" si="336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hidden="1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2961</v>
      </c>
      <c r="I2545" s="8" t="s">
        <v>2962</v>
      </c>
      <c r="J2545" s="8" t="s">
        <v>2963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9"/>
        <v>18769.63</v>
      </c>
      <c r="W2545" s="14">
        <f t="shared" si="335"/>
        <v>20</v>
      </c>
      <c r="X2545" s="14">
        <f t="shared" ref="X2545:X2551" si="341">W2545*R2545</f>
        <v>0.4</v>
      </c>
      <c r="Y2545" s="14">
        <f t="shared" si="332"/>
        <v>0</v>
      </c>
      <c r="Z2545" s="16">
        <f t="shared" si="340"/>
        <v>20.399999999999999</v>
      </c>
      <c r="AA2545" s="34">
        <f t="shared" si="336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hidden="1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3059</v>
      </c>
      <c r="F2546" s="30" t="s">
        <v>3059</v>
      </c>
      <c r="G2546" s="30" t="s">
        <v>3059</v>
      </c>
      <c r="H2546" s="119" t="s">
        <v>2961</v>
      </c>
      <c r="I2546" s="8" t="s">
        <v>2962</v>
      </c>
      <c r="J2546" s="8" t="s">
        <v>2963</v>
      </c>
      <c r="K2546" s="8" t="s">
        <v>32</v>
      </c>
      <c r="L2546" s="37" t="s">
        <v>3060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9"/>
        <v>-32.350000000005799</v>
      </c>
      <c r="W2546" s="14">
        <f t="shared" si="335"/>
        <v>0</v>
      </c>
      <c r="X2546" s="14"/>
      <c r="Y2546" s="14">
        <f t="shared" si="332"/>
        <v>0</v>
      </c>
      <c r="Z2546" s="16">
        <f t="shared" si="340"/>
        <v>0</v>
      </c>
      <c r="AA2546" s="34">
        <f t="shared" si="336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hidden="1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2961</v>
      </c>
      <c r="I2547" s="8" t="s">
        <v>2962</v>
      </c>
      <c r="J2547" s="8" t="s">
        <v>2963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9"/>
        <v>28038</v>
      </c>
      <c r="W2547" s="14">
        <f t="shared" si="335"/>
        <v>0</v>
      </c>
      <c r="X2547" s="14">
        <f t="shared" si="341"/>
        <v>0</v>
      </c>
      <c r="Y2547" s="14">
        <f t="shared" si="332"/>
        <v>0</v>
      </c>
      <c r="Z2547" s="16">
        <f t="shared" si="340"/>
        <v>0</v>
      </c>
      <c r="AA2547" s="34">
        <f t="shared" si="336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hidden="1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2961</v>
      </c>
      <c r="I2548" s="8" t="s">
        <v>2962</v>
      </c>
      <c r="J2548" s="8" t="s">
        <v>2963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9"/>
        <v>0</v>
      </c>
      <c r="W2548" s="14">
        <f t="shared" si="335"/>
        <v>0</v>
      </c>
      <c r="X2548" s="14">
        <f t="shared" si="341"/>
        <v>0</v>
      </c>
      <c r="Y2548" s="14">
        <f t="shared" si="332"/>
        <v>0</v>
      </c>
      <c r="Z2548" s="16">
        <f t="shared" si="340"/>
        <v>0</v>
      </c>
      <c r="AA2548" s="34">
        <f t="shared" si="336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hidden="1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2961</v>
      </c>
      <c r="I2549" s="8" t="s">
        <v>2962</v>
      </c>
      <c r="J2549" s="8" t="s">
        <v>2963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9"/>
        <v>0</v>
      </c>
      <c r="W2549" s="14">
        <f t="shared" si="335"/>
        <v>0</v>
      </c>
      <c r="X2549" s="14">
        <f t="shared" si="341"/>
        <v>0</v>
      </c>
      <c r="Y2549" s="14">
        <f t="shared" si="332"/>
        <v>0</v>
      </c>
      <c r="Z2549" s="16">
        <f t="shared" si="340"/>
        <v>0</v>
      </c>
      <c r="AA2549" s="34">
        <f t="shared" si="336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hidden="1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2961</v>
      </c>
      <c r="I2550" s="8" t="s">
        <v>2962</v>
      </c>
      <c r="J2550" s="8" t="s">
        <v>2963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9"/>
        <v>724057.5700000003</v>
      </c>
      <c r="W2550" s="14">
        <f t="shared" si="335"/>
        <v>1397913.17</v>
      </c>
      <c r="X2550" s="14">
        <f t="shared" si="341"/>
        <v>76885.224349999989</v>
      </c>
      <c r="Y2550" s="14">
        <f t="shared" si="332"/>
        <v>0</v>
      </c>
      <c r="Z2550" s="16">
        <f t="shared" si="340"/>
        <v>1474798.39435</v>
      </c>
      <c r="AA2550" s="34">
        <f t="shared" si="336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hidden="1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2961</v>
      </c>
      <c r="I2551" s="8" t="s">
        <v>2962</v>
      </c>
      <c r="J2551" s="8" t="s">
        <v>2963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9"/>
        <v>2288709.3300000005</v>
      </c>
      <c r="W2551" s="14">
        <f t="shared" si="335"/>
        <v>3717896.15</v>
      </c>
      <c r="X2551" s="14">
        <f t="shared" si="341"/>
        <v>204484.28824999998</v>
      </c>
      <c r="Y2551" s="14">
        <f t="shared" si="332"/>
        <v>841060</v>
      </c>
      <c r="Z2551" s="16">
        <f t="shared" si="340"/>
        <v>3922380.4382499997</v>
      </c>
      <c r="AA2551" s="34">
        <f t="shared" si="336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3061</v>
      </c>
      <c r="AG2551" s="30" t="s">
        <v>42</v>
      </c>
      <c r="AH2551" s="37">
        <v>0</v>
      </c>
      <c r="AI2551" t="e">
        <v>#N/A</v>
      </c>
    </row>
    <row r="2552" spans="1:35" ht="14.25" hidden="1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3062</v>
      </c>
      <c r="F2552" s="30" t="s">
        <v>3062</v>
      </c>
      <c r="G2552" s="30" t="s">
        <v>3062</v>
      </c>
      <c r="H2552" s="119" t="s">
        <v>2961</v>
      </c>
      <c r="I2552" s="8" t="s">
        <v>2962</v>
      </c>
      <c r="J2552" s="8" t="s">
        <v>2963</v>
      </c>
      <c r="K2552" s="8" t="s">
        <v>32</v>
      </c>
      <c r="L2552" s="37" t="s">
        <v>3063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9"/>
        <v>9780</v>
      </c>
      <c r="W2552" s="14">
        <f t="shared" si="335"/>
        <v>0</v>
      </c>
      <c r="X2552" s="14"/>
      <c r="Y2552" s="14">
        <f t="shared" si="332"/>
        <v>0</v>
      </c>
      <c r="Z2552" s="14"/>
      <c r="AA2552" s="34">
        <f t="shared" si="336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hidden="1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3064</v>
      </c>
      <c r="F2553" s="30" t="s">
        <v>3064</v>
      </c>
      <c r="G2553" s="30" t="s">
        <v>3064</v>
      </c>
      <c r="H2553" s="119" t="s">
        <v>2961</v>
      </c>
      <c r="I2553" s="8" t="s">
        <v>2962</v>
      </c>
      <c r="J2553" s="8" t="s">
        <v>2963</v>
      </c>
      <c r="K2553" s="8" t="s">
        <v>32</v>
      </c>
      <c r="L2553" s="37" t="s">
        <v>3065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9"/>
        <v>6846.43</v>
      </c>
      <c r="W2553" s="14">
        <f t="shared" si="335"/>
        <v>0</v>
      </c>
      <c r="X2553" s="14"/>
      <c r="Y2553" s="14">
        <f t="shared" si="332"/>
        <v>0</v>
      </c>
      <c r="Z2553" s="16">
        <f t="shared" ref="Z2553:Z2584" si="342">W2553+X2553</f>
        <v>0</v>
      </c>
      <c r="AA2553" s="34">
        <f t="shared" si="336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hidden="1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3066</v>
      </c>
      <c r="F2554" s="30" t="s">
        <v>3066</v>
      </c>
      <c r="G2554" s="30" t="s">
        <v>3066</v>
      </c>
      <c r="H2554" s="119" t="s">
        <v>2961</v>
      </c>
      <c r="I2554" s="8" t="s">
        <v>2962</v>
      </c>
      <c r="J2554" s="8" t="s">
        <v>2963</v>
      </c>
      <c r="K2554" s="8" t="s">
        <v>32</v>
      </c>
      <c r="L2554" s="37" t="s">
        <v>3067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9"/>
        <v>7726</v>
      </c>
      <c r="W2554" s="14">
        <f t="shared" si="335"/>
        <v>0</v>
      </c>
      <c r="X2554" s="14"/>
      <c r="Y2554" s="14">
        <f t="shared" si="332"/>
        <v>0</v>
      </c>
      <c r="Z2554" s="16">
        <f t="shared" si="342"/>
        <v>0</v>
      </c>
      <c r="AA2554" s="34">
        <f t="shared" si="336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hidden="1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2961</v>
      </c>
      <c r="I2555" s="8" t="s">
        <v>2962</v>
      </c>
      <c r="J2555" s="8" t="s">
        <v>2963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9"/>
        <v>10000</v>
      </c>
      <c r="W2555" s="14">
        <f t="shared" si="335"/>
        <v>0</v>
      </c>
      <c r="X2555" s="14"/>
      <c r="Y2555" s="14">
        <f t="shared" si="332"/>
        <v>0</v>
      </c>
      <c r="Z2555" s="16">
        <f t="shared" si="342"/>
        <v>0</v>
      </c>
      <c r="AA2555" s="34">
        <f t="shared" si="336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hidden="1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2961</v>
      </c>
      <c r="I2556" s="8" t="s">
        <v>2962</v>
      </c>
      <c r="J2556" s="8" t="s">
        <v>2963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9"/>
        <v>31090.400000000001</v>
      </c>
      <c r="W2556" s="14">
        <f t="shared" si="335"/>
        <v>33833.4</v>
      </c>
      <c r="X2556" s="14"/>
      <c r="Y2556" s="14">
        <f t="shared" si="332"/>
        <v>0</v>
      </c>
      <c r="Z2556" s="16">
        <f t="shared" si="342"/>
        <v>33833.4</v>
      </c>
      <c r="AA2556" s="34">
        <f t="shared" si="336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hidden="1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3068</v>
      </c>
      <c r="F2557" s="30" t="s">
        <v>3068</v>
      </c>
      <c r="G2557" s="30" t="s">
        <v>3068</v>
      </c>
      <c r="H2557" s="119" t="s">
        <v>2961</v>
      </c>
      <c r="I2557" s="8" t="s">
        <v>2962</v>
      </c>
      <c r="J2557" s="8" t="s">
        <v>2963</v>
      </c>
      <c r="K2557" s="8" t="s">
        <v>32</v>
      </c>
      <c r="L2557" s="37" t="s">
        <v>3069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9"/>
        <v>35484</v>
      </c>
      <c r="W2557" s="14">
        <f t="shared" si="335"/>
        <v>0</v>
      </c>
      <c r="X2557" s="14"/>
      <c r="Y2557" s="14">
        <f t="shared" si="332"/>
        <v>0</v>
      </c>
      <c r="Z2557" s="16">
        <f t="shared" si="342"/>
        <v>0</v>
      </c>
      <c r="AA2557" s="34">
        <f t="shared" si="336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hidden="1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3070</v>
      </c>
      <c r="G2558" s="30" t="s">
        <v>287</v>
      </c>
      <c r="H2558" s="119" t="s">
        <v>2961</v>
      </c>
      <c r="I2558" s="8" t="s">
        <v>2962</v>
      </c>
      <c r="J2558" s="8" t="s">
        <v>2963</v>
      </c>
      <c r="K2558" s="8" t="s">
        <v>32</v>
      </c>
      <c r="L2558" s="37" t="s">
        <v>3069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9"/>
        <v>400000</v>
      </c>
      <c r="W2558" s="14">
        <f t="shared" si="335"/>
        <v>0</v>
      </c>
      <c r="X2558" s="14"/>
      <c r="Y2558" s="14">
        <f t="shared" si="332"/>
        <v>0</v>
      </c>
      <c r="Z2558" s="16">
        <f t="shared" si="342"/>
        <v>0</v>
      </c>
      <c r="AA2558" s="34">
        <f t="shared" si="336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hidden="1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2961</v>
      </c>
      <c r="I2559" s="8" t="s">
        <v>2962</v>
      </c>
      <c r="J2559" s="8" t="s">
        <v>2963</v>
      </c>
      <c r="K2559" s="8" t="s">
        <v>32</v>
      </c>
      <c r="L2559" s="37" t="s">
        <v>3071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9"/>
        <v>13552</v>
      </c>
      <c r="W2559" s="14">
        <f t="shared" si="335"/>
        <v>0</v>
      </c>
      <c r="X2559" s="14"/>
      <c r="Y2559" s="14">
        <f t="shared" si="332"/>
        <v>0</v>
      </c>
      <c r="Z2559" s="16">
        <f t="shared" si="342"/>
        <v>0</v>
      </c>
      <c r="AA2559" s="34">
        <f t="shared" si="336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hidden="1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3072</v>
      </c>
      <c r="F2560" s="30" t="s">
        <v>3073</v>
      </c>
      <c r="G2560" s="30" t="s">
        <v>1049</v>
      </c>
      <c r="H2560" s="119" t="s">
        <v>2961</v>
      </c>
      <c r="I2560" s="8" t="s">
        <v>2962</v>
      </c>
      <c r="J2560" s="8" t="s">
        <v>2963</v>
      </c>
      <c r="K2560" s="8" t="s">
        <v>32</v>
      </c>
      <c r="L2560" s="37" t="s">
        <v>3074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9"/>
        <v>10</v>
      </c>
      <c r="W2560" s="14">
        <f t="shared" si="335"/>
        <v>0</v>
      </c>
      <c r="X2560" s="14"/>
      <c r="Y2560" s="14">
        <f t="shared" si="332"/>
        <v>0</v>
      </c>
      <c r="Z2560" s="16">
        <f t="shared" si="342"/>
        <v>0</v>
      </c>
      <c r="AA2560" s="34">
        <f t="shared" si="336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hidden="1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3075</v>
      </c>
      <c r="F2561" s="30" t="s">
        <v>3076</v>
      </c>
      <c r="G2561" s="30" t="s">
        <v>1924</v>
      </c>
      <c r="H2561" s="119" t="s">
        <v>2961</v>
      </c>
      <c r="I2561" s="8" t="s">
        <v>2962</v>
      </c>
      <c r="J2561" s="8" t="s">
        <v>2963</v>
      </c>
      <c r="K2561" s="8" t="s">
        <v>32</v>
      </c>
      <c r="L2561" s="37" t="s">
        <v>3075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9"/>
        <v>148.93</v>
      </c>
      <c r="W2561" s="14">
        <f t="shared" si="335"/>
        <v>0</v>
      </c>
      <c r="X2561" s="14"/>
      <c r="Y2561" s="14">
        <f t="shared" si="332"/>
        <v>0</v>
      </c>
      <c r="Z2561" s="16">
        <f t="shared" si="342"/>
        <v>0</v>
      </c>
      <c r="AA2561" s="34">
        <f t="shared" si="336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hidden="1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3077</v>
      </c>
      <c r="G2562" s="30" t="s">
        <v>1933</v>
      </c>
      <c r="H2562" s="119" t="s">
        <v>2961</v>
      </c>
      <c r="I2562" s="8" t="s">
        <v>2962</v>
      </c>
      <c r="J2562" s="8" t="s">
        <v>2963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9"/>
        <v>0</v>
      </c>
      <c r="W2562" s="14">
        <f t="shared" si="335"/>
        <v>700000</v>
      </c>
      <c r="X2562" s="14"/>
      <c r="Y2562" s="14">
        <f t="shared" si="332"/>
        <v>700000</v>
      </c>
      <c r="Z2562" s="16">
        <f t="shared" si="342"/>
        <v>700000</v>
      </c>
      <c r="AA2562" s="34">
        <f t="shared" si="336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hidden="1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3078</v>
      </c>
      <c r="G2563" s="30" t="s">
        <v>1933</v>
      </c>
      <c r="H2563" s="119" t="s">
        <v>2961</v>
      </c>
      <c r="I2563" s="8" t="s">
        <v>2962</v>
      </c>
      <c r="J2563" s="8" t="s">
        <v>2963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9"/>
        <v>0</v>
      </c>
      <c r="W2563" s="14">
        <f t="shared" si="335"/>
        <v>3139374.4436600003</v>
      </c>
      <c r="X2563" s="14"/>
      <c r="Y2563" s="14">
        <f t="shared" ref="Y2563:Y2626" si="343">IF(W2563-AB2563&lt;=0,0,IF(O2563="返现",MAX(W2563-AA2563-AB2563,0),MAX(W2563-AB2563,0)))</f>
        <v>3139374.4436600003</v>
      </c>
      <c r="Z2563" s="16">
        <f t="shared" si="342"/>
        <v>3139374.4436600003</v>
      </c>
      <c r="AA2563" s="34">
        <f t="shared" si="336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hidden="1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3079</v>
      </c>
      <c r="G2564" s="30" t="s">
        <v>1933</v>
      </c>
      <c r="H2564" s="119" t="s">
        <v>2961</v>
      </c>
      <c r="I2564" s="8" t="s">
        <v>2962</v>
      </c>
      <c r="J2564" s="8" t="s">
        <v>2963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9"/>
        <v>0</v>
      </c>
      <c r="W2564" s="14">
        <f t="shared" si="335"/>
        <v>1511691.35</v>
      </c>
      <c r="X2564" s="14"/>
      <c r="Y2564" s="14">
        <f t="shared" si="343"/>
        <v>1511691.35</v>
      </c>
      <c r="Z2564" s="16">
        <f t="shared" si="342"/>
        <v>1511691.35</v>
      </c>
      <c r="AA2564" s="34">
        <f t="shared" si="336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hidden="1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3080</v>
      </c>
      <c r="S2565" s="16"/>
      <c r="T2565" s="16"/>
      <c r="U2565" s="16">
        <v>196610</v>
      </c>
      <c r="V2565" s="14">
        <v>0</v>
      </c>
      <c r="W2565" s="14">
        <f t="shared" si="335"/>
        <v>196610</v>
      </c>
      <c r="X2565" s="14">
        <f>W2565*5%</f>
        <v>9830.5</v>
      </c>
      <c r="Y2565" s="14">
        <f t="shared" si="343"/>
        <v>0</v>
      </c>
      <c r="Z2565" s="16">
        <f t="shared" si="342"/>
        <v>206440.5</v>
      </c>
      <c r="AA2565" s="14">
        <f t="shared" si="336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hidden="1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3081</v>
      </c>
      <c r="F2566" s="30" t="s">
        <v>3081</v>
      </c>
      <c r="G2566" s="30" t="s">
        <v>3081</v>
      </c>
      <c r="H2566" s="119" t="s">
        <v>3082</v>
      </c>
      <c r="I2566" s="8" t="s">
        <v>106</v>
      </c>
      <c r="J2566" s="8" t="s">
        <v>3083</v>
      </c>
      <c r="K2566" s="8" t="s">
        <v>32</v>
      </c>
      <c r="L2566" s="30" t="s">
        <v>3081</v>
      </c>
      <c r="M2566" s="30"/>
      <c r="N2566" s="30" t="s">
        <v>3084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35"/>
        <v>228696</v>
      </c>
      <c r="X2566" s="16"/>
      <c r="Y2566" s="14">
        <f t="shared" si="343"/>
        <v>57174</v>
      </c>
      <c r="Z2566" s="16">
        <f t="shared" si="342"/>
        <v>228696</v>
      </c>
      <c r="AA2566" s="38">
        <f t="shared" si="336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hidden="1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2856</v>
      </c>
      <c r="F2567" s="30" t="s">
        <v>3085</v>
      </c>
      <c r="G2567" s="30" t="s">
        <v>74</v>
      </c>
      <c r="H2567" s="119" t="s">
        <v>3086</v>
      </c>
      <c r="I2567" s="8" t="s">
        <v>106</v>
      </c>
      <c r="J2567" s="8" t="s">
        <v>3087</v>
      </c>
      <c r="K2567" s="8" t="s">
        <v>505</v>
      </c>
      <c r="L2567" s="30" t="s">
        <v>2856</v>
      </c>
      <c r="M2567" s="30"/>
      <c r="N2567" s="30" t="s">
        <v>3088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35"/>
        <v>360000</v>
      </c>
      <c r="X2567" s="16"/>
      <c r="Y2567" s="14">
        <f t="shared" si="343"/>
        <v>136750</v>
      </c>
      <c r="Z2567" s="16">
        <f t="shared" si="342"/>
        <v>360000</v>
      </c>
      <c r="AA2567" s="38">
        <f t="shared" si="336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hidden="1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3089</v>
      </c>
      <c r="G2568" s="30" t="s">
        <v>74</v>
      </c>
      <c r="H2568" s="119" t="s">
        <v>3086</v>
      </c>
      <c r="I2568" s="8" t="s">
        <v>106</v>
      </c>
      <c r="J2568" s="8" t="s">
        <v>3087</v>
      </c>
      <c r="K2568" s="8" t="s">
        <v>505</v>
      </c>
      <c r="L2568" s="30" t="s">
        <v>1748</v>
      </c>
      <c r="M2568" s="30"/>
      <c r="N2568" s="30" t="s">
        <v>3088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35"/>
        <v>218000</v>
      </c>
      <c r="X2568" s="16"/>
      <c r="Y2568" s="14">
        <f t="shared" si="343"/>
        <v>46500</v>
      </c>
      <c r="Z2568" s="16">
        <f t="shared" si="342"/>
        <v>218000</v>
      </c>
      <c r="AA2568" s="38">
        <f t="shared" si="336"/>
        <v>0</v>
      </c>
      <c r="AB2568" s="38">
        <v>171500</v>
      </c>
      <c r="AC2568" s="37">
        <v>0</v>
      </c>
      <c r="AD2568" s="30"/>
      <c r="AE2568" s="30"/>
      <c r="AF2568" s="30" t="s">
        <v>3090</v>
      </c>
      <c r="AG2568" s="30" t="s">
        <v>42</v>
      </c>
      <c r="AH2568" s="37">
        <v>0</v>
      </c>
      <c r="AI2568" t="e">
        <v>#N/A</v>
      </c>
    </row>
    <row r="2569" spans="1:35" ht="14.25" hidden="1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3091</v>
      </c>
      <c r="G2569" s="30" t="s">
        <v>74</v>
      </c>
      <c r="H2569" s="119" t="s">
        <v>3086</v>
      </c>
      <c r="I2569" s="8" t="s">
        <v>106</v>
      </c>
      <c r="J2569" s="8" t="s">
        <v>3087</v>
      </c>
      <c r="K2569" s="8" t="s">
        <v>505</v>
      </c>
      <c r="L2569" s="30" t="s">
        <v>1748</v>
      </c>
      <c r="M2569" s="30"/>
      <c r="N2569" s="30" t="s">
        <v>3088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35"/>
        <v>270000</v>
      </c>
      <c r="X2569" s="16"/>
      <c r="Y2569" s="14">
        <f t="shared" si="343"/>
        <v>53000</v>
      </c>
      <c r="Z2569" s="16">
        <f t="shared" si="342"/>
        <v>270000</v>
      </c>
      <c r="AA2569" s="38">
        <f t="shared" si="336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hidden="1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2856</v>
      </c>
      <c r="F2570" s="30" t="s">
        <v>3092</v>
      </c>
      <c r="G2570" s="30" t="s">
        <v>74</v>
      </c>
      <c r="H2570" s="119" t="s">
        <v>3086</v>
      </c>
      <c r="I2570" s="8" t="s">
        <v>106</v>
      </c>
      <c r="J2570" s="8" t="s">
        <v>3087</v>
      </c>
      <c r="K2570" s="8" t="s">
        <v>505</v>
      </c>
      <c r="L2570" s="30" t="s">
        <v>2856</v>
      </c>
      <c r="M2570" s="30"/>
      <c r="N2570" s="30" t="s">
        <v>3088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35"/>
        <v>94000</v>
      </c>
      <c r="X2570" s="16"/>
      <c r="Y2570" s="14">
        <f t="shared" si="343"/>
        <v>33450</v>
      </c>
      <c r="Z2570" s="16">
        <f t="shared" si="342"/>
        <v>94000</v>
      </c>
      <c r="AA2570" s="38">
        <f t="shared" si="336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hidden="1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3093</v>
      </c>
      <c r="I2571" s="8" t="s">
        <v>106</v>
      </c>
      <c r="J2571" s="8" t="s">
        <v>3094</v>
      </c>
      <c r="K2571" s="8" t="s">
        <v>32</v>
      </c>
      <c r="L2571" s="30" t="s">
        <v>1064</v>
      </c>
      <c r="M2571" s="30"/>
      <c r="N2571" s="30" t="s">
        <v>3095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35"/>
        <v>380000</v>
      </c>
      <c r="X2571" s="16"/>
      <c r="Y2571" s="14">
        <f t="shared" si="343"/>
        <v>0</v>
      </c>
      <c r="Z2571" s="16">
        <f t="shared" si="342"/>
        <v>380000</v>
      </c>
      <c r="AA2571" s="38">
        <f t="shared" si="336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hidden="1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3096</v>
      </c>
      <c r="F2572" s="30" t="s">
        <v>3097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3095</v>
      </c>
      <c r="O2572" s="30" t="s">
        <v>80</v>
      </c>
      <c r="P2572" s="37">
        <v>0</v>
      </c>
      <c r="Q2572" s="32"/>
      <c r="R2572" s="108" t="s">
        <v>4499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35"/>
        <v>12000</v>
      </c>
      <c r="X2572" s="16"/>
      <c r="Y2572" s="14">
        <f t="shared" si="343"/>
        <v>0</v>
      </c>
      <c r="Z2572" s="16">
        <f t="shared" si="342"/>
        <v>12000</v>
      </c>
      <c r="AA2572" s="14">
        <f>U2572-W2572+W2572*2%</f>
        <v>240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hidden="1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3098</v>
      </c>
      <c r="I2573" s="8" t="s">
        <v>106</v>
      </c>
      <c r="J2573" s="8" t="s">
        <v>3099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44">S2573+T2573-U2573</f>
        <v>-1179030.0499999998</v>
      </c>
      <c r="W2573" s="16">
        <v>6500000</v>
      </c>
      <c r="X2573" s="16">
        <f>W2573*5%</f>
        <v>325000</v>
      </c>
      <c r="Y2573" s="14">
        <f t="shared" si="343"/>
        <v>0</v>
      </c>
      <c r="Z2573" s="16">
        <f t="shared" si="342"/>
        <v>6825000</v>
      </c>
      <c r="AA2573" s="38">
        <f t="shared" si="336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hidden="1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3100</v>
      </c>
      <c r="F2574" s="30" t="s">
        <v>3101</v>
      </c>
      <c r="G2574" s="30" t="s">
        <v>74</v>
      </c>
      <c r="H2574" s="119" t="s">
        <v>3086</v>
      </c>
      <c r="I2574" s="8" t="s">
        <v>106</v>
      </c>
      <c r="J2574" s="8" t="s">
        <v>3087</v>
      </c>
      <c r="K2574" s="8" t="s">
        <v>505</v>
      </c>
      <c r="L2574" s="30" t="s">
        <v>3100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44"/>
        <v>27695.8</v>
      </c>
      <c r="W2574" s="16">
        <f t="shared" ref="W2574:W2606" si="345">IF(O2574="返货",U2574/(1+P2574),IF(O2574="返现",U2574,IF(O2574="折扣",U2574*P2574,IF(O2574="无",U2574))))</f>
        <v>0</v>
      </c>
      <c r="X2574" s="16"/>
      <c r="Y2574" s="14">
        <f t="shared" si="343"/>
        <v>0</v>
      </c>
      <c r="Z2574" s="16">
        <f t="shared" si="342"/>
        <v>0</v>
      </c>
      <c r="AA2574" s="38">
        <f t="shared" si="336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hidden="1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3102</v>
      </c>
      <c r="F2575" s="30" t="s">
        <v>3103</v>
      </c>
      <c r="G2575" s="30" t="s">
        <v>74</v>
      </c>
      <c r="H2575" s="119" t="s">
        <v>3086</v>
      </c>
      <c r="I2575" s="8" t="s">
        <v>106</v>
      </c>
      <c r="J2575" s="8" t="s">
        <v>3087</v>
      </c>
      <c r="K2575" s="8" t="s">
        <v>505</v>
      </c>
      <c r="L2575" s="30" t="s">
        <v>3102</v>
      </c>
      <c r="M2575" s="30"/>
      <c r="N2575" s="30" t="s">
        <v>57</v>
      </c>
      <c r="O2575" s="30" t="s">
        <v>41</v>
      </c>
      <c r="P2575" s="37">
        <v>0.08</v>
      </c>
      <c r="Q2575" s="32" t="s">
        <v>3104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44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43"/>
        <v>554848.05837037019</v>
      </c>
      <c r="Z2575" s="16">
        <f t="shared" si="342"/>
        <v>2225470.8803703701</v>
      </c>
      <c r="AA2575" s="38">
        <f t="shared" si="336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hidden="1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3105</v>
      </c>
      <c r="I2576" s="8" t="s">
        <v>106</v>
      </c>
      <c r="J2576" s="8" t="s">
        <v>3106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44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43"/>
        <v>34560</v>
      </c>
      <c r="Z2576" s="16">
        <f t="shared" si="342"/>
        <v>240000</v>
      </c>
      <c r="AA2576" s="38">
        <f t="shared" si="336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hidden="1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3107</v>
      </c>
      <c r="I2577" s="8" t="s">
        <v>106</v>
      </c>
      <c r="J2577" s="8" t="s">
        <v>3108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44"/>
        <v>0</v>
      </c>
      <c r="W2577" s="16">
        <f t="shared" si="345"/>
        <v>120000</v>
      </c>
      <c r="X2577" s="16"/>
      <c r="Y2577" s="14">
        <f t="shared" si="343"/>
        <v>0</v>
      </c>
      <c r="Z2577" s="16">
        <f t="shared" si="342"/>
        <v>120000</v>
      </c>
      <c r="AA2577" s="38">
        <f t="shared" si="336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hidden="1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3105</v>
      </c>
      <c r="I2578" s="8" t="s">
        <v>106</v>
      </c>
      <c r="J2578" s="8" t="s">
        <v>3106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44"/>
        <v>-8560</v>
      </c>
      <c r="W2578" s="16">
        <f t="shared" si="345"/>
        <v>40000</v>
      </c>
      <c r="X2578" s="16"/>
      <c r="Y2578" s="14">
        <f t="shared" si="343"/>
        <v>5760</v>
      </c>
      <c r="Z2578" s="16">
        <f t="shared" si="342"/>
        <v>40000</v>
      </c>
      <c r="AA2578" s="38">
        <f t="shared" si="336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hidden="1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3109</v>
      </c>
      <c r="F2579" s="30" t="s">
        <v>3110</v>
      </c>
      <c r="G2579" s="30" t="s">
        <v>1924</v>
      </c>
      <c r="H2579" s="119" t="s">
        <v>3111</v>
      </c>
      <c r="I2579" s="8" t="s">
        <v>106</v>
      </c>
      <c r="J2579" s="8" t="s">
        <v>3112</v>
      </c>
      <c r="K2579" s="8" t="s">
        <v>505</v>
      </c>
      <c r="L2579" s="30" t="s">
        <v>3109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44"/>
        <v>84407.539999999979</v>
      </c>
      <c r="W2579" s="16">
        <f t="shared" si="345"/>
        <v>147092.69811320756</v>
      </c>
      <c r="X2579" s="16"/>
      <c r="Y2579" s="14">
        <f t="shared" si="343"/>
        <v>19523.212658662553</v>
      </c>
      <c r="Z2579" s="16">
        <f t="shared" si="342"/>
        <v>147092.69811320756</v>
      </c>
      <c r="AA2579" s="38">
        <f t="shared" si="336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hidden="1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3113</v>
      </c>
      <c r="F2580" s="30" t="s">
        <v>3113</v>
      </c>
      <c r="G2580" s="30" t="s">
        <v>3113</v>
      </c>
      <c r="H2580" s="119" t="s">
        <v>3105</v>
      </c>
      <c r="I2580" s="8" t="s">
        <v>106</v>
      </c>
      <c r="J2580" s="8" t="s">
        <v>3106</v>
      </c>
      <c r="K2580" s="8" t="s">
        <v>32</v>
      </c>
      <c r="L2580" s="37" t="s">
        <v>3113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44"/>
        <v>-3000</v>
      </c>
      <c r="W2580" s="16">
        <f t="shared" si="345"/>
        <v>0</v>
      </c>
      <c r="X2580" s="16"/>
      <c r="Y2580" s="14">
        <f t="shared" si="343"/>
        <v>0</v>
      </c>
      <c r="Z2580" s="16">
        <f t="shared" si="342"/>
        <v>0</v>
      </c>
      <c r="AA2580" s="38">
        <f t="shared" si="336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hidden="1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3086</v>
      </c>
      <c r="I2581" s="8" t="s">
        <v>106</v>
      </c>
      <c r="J2581" s="8" t="s">
        <v>3087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44"/>
        <v>-12323.9</v>
      </c>
      <c r="W2581" s="16">
        <f t="shared" si="345"/>
        <v>0</v>
      </c>
      <c r="X2581" s="16"/>
      <c r="Y2581" s="14">
        <f t="shared" si="343"/>
        <v>0</v>
      </c>
      <c r="Z2581" s="16">
        <f t="shared" si="342"/>
        <v>0</v>
      </c>
      <c r="AA2581" s="38">
        <f t="shared" si="336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hidden="1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3109</v>
      </c>
      <c r="F2582" s="30" t="s">
        <v>3110</v>
      </c>
      <c r="G2582" s="30" t="s">
        <v>1924</v>
      </c>
      <c r="H2582" s="119" t="s">
        <v>3114</v>
      </c>
      <c r="I2582" s="8" t="s">
        <v>106</v>
      </c>
      <c r="J2582" s="8"/>
      <c r="K2582" s="8"/>
      <c r="L2582" s="37" t="s">
        <v>3109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44"/>
        <v>-551851</v>
      </c>
      <c r="W2582" s="16">
        <f t="shared" si="345"/>
        <v>0</v>
      </c>
      <c r="X2582" s="16"/>
      <c r="Y2582" s="14">
        <f t="shared" si="343"/>
        <v>0</v>
      </c>
      <c r="Z2582" s="16">
        <f t="shared" si="342"/>
        <v>0</v>
      </c>
      <c r="AA2582" s="38">
        <f t="shared" si="336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hidden="1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2896</v>
      </c>
      <c r="F2583" s="30" t="s">
        <v>2896</v>
      </c>
      <c r="G2583" s="30" t="s">
        <v>2896</v>
      </c>
      <c r="H2583" s="119" t="s">
        <v>3115</v>
      </c>
      <c r="I2583" s="8" t="s">
        <v>106</v>
      </c>
      <c r="J2583" s="8"/>
      <c r="K2583" s="8"/>
      <c r="L2583" s="37" t="s">
        <v>2896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44"/>
        <v>-885561.23</v>
      </c>
      <c r="W2583" s="16">
        <f t="shared" si="345"/>
        <v>0</v>
      </c>
      <c r="X2583" s="16"/>
      <c r="Y2583" s="14">
        <f t="shared" si="343"/>
        <v>0</v>
      </c>
      <c r="Z2583" s="16">
        <f t="shared" si="342"/>
        <v>0</v>
      </c>
      <c r="AA2583" s="38">
        <f t="shared" si="336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hidden="1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3086</v>
      </c>
      <c r="I2584" s="8" t="s">
        <v>106</v>
      </c>
      <c r="J2584" s="8" t="s">
        <v>3087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44"/>
        <v>13500</v>
      </c>
      <c r="W2584" s="16">
        <f t="shared" si="345"/>
        <v>0</v>
      </c>
      <c r="X2584" s="16"/>
      <c r="Y2584" s="14">
        <f t="shared" si="343"/>
        <v>0</v>
      </c>
      <c r="Z2584" s="16">
        <f t="shared" si="342"/>
        <v>0</v>
      </c>
      <c r="AA2584" s="38">
        <f t="shared" si="336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hidden="1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3116</v>
      </c>
      <c r="F2585" s="30" t="s">
        <v>3116</v>
      </c>
      <c r="G2585" s="30" t="s">
        <v>3116</v>
      </c>
      <c r="H2585" s="119" t="s">
        <v>3117</v>
      </c>
      <c r="I2585" s="8" t="s">
        <v>106</v>
      </c>
      <c r="J2585" s="8"/>
      <c r="K2585" s="8"/>
      <c r="L2585" s="37" t="s">
        <v>3116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44"/>
        <v>-467.13</v>
      </c>
      <c r="W2585" s="16">
        <f t="shared" si="345"/>
        <v>0</v>
      </c>
      <c r="X2585" s="16"/>
      <c r="Y2585" s="14">
        <f t="shared" si="343"/>
        <v>0</v>
      </c>
      <c r="Z2585" s="16"/>
      <c r="AA2585" s="38">
        <f t="shared" si="336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hidden="1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3118</v>
      </c>
      <c r="G2586" s="30" t="s">
        <v>74</v>
      </c>
      <c r="H2586" s="119" t="s">
        <v>3119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44"/>
        <v>40943.42</v>
      </c>
      <c r="W2586" s="16">
        <f t="shared" si="345"/>
        <v>0</v>
      </c>
      <c r="X2586" s="16"/>
      <c r="Y2586" s="14">
        <f t="shared" si="343"/>
        <v>0</v>
      </c>
      <c r="Z2586" s="16">
        <f t="shared" ref="Z2586:Z2649" si="346">W2586+X2586</f>
        <v>0</v>
      </c>
      <c r="AA2586" s="38">
        <f t="shared" si="336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hidden="1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3118</v>
      </c>
      <c r="G2587" s="30" t="s">
        <v>74</v>
      </c>
      <c r="H2587" s="119" t="s">
        <v>3119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44"/>
        <v>14857.4</v>
      </c>
      <c r="W2587" s="16">
        <f t="shared" si="345"/>
        <v>0</v>
      </c>
      <c r="X2587" s="16"/>
      <c r="Y2587" s="14">
        <f t="shared" si="343"/>
        <v>0</v>
      </c>
      <c r="Z2587" s="16">
        <f t="shared" si="346"/>
        <v>0</v>
      </c>
      <c r="AA2587" s="38">
        <f t="shared" si="336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hidden="1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3120</v>
      </c>
      <c r="F2588" s="30" t="s">
        <v>3121</v>
      </c>
      <c r="G2588" s="30" t="s">
        <v>74</v>
      </c>
      <c r="H2588" s="119" t="s">
        <v>3122</v>
      </c>
      <c r="I2588" s="8" t="s">
        <v>106</v>
      </c>
      <c r="J2588" s="8"/>
      <c r="K2588" s="8"/>
      <c r="L2588" s="37" t="s">
        <v>3120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44"/>
        <v>2648920.3199999998</v>
      </c>
      <c r="W2588" s="16">
        <f t="shared" si="345"/>
        <v>0</v>
      </c>
      <c r="X2588" s="16"/>
      <c r="Y2588" s="14">
        <f t="shared" si="343"/>
        <v>0</v>
      </c>
      <c r="Z2588" s="16">
        <f t="shared" si="346"/>
        <v>0</v>
      </c>
      <c r="AA2588" s="38">
        <f t="shared" si="336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hidden="1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3123</v>
      </c>
      <c r="F2589" s="30" t="s">
        <v>3123</v>
      </c>
      <c r="G2589" s="30" t="s">
        <v>3123</v>
      </c>
      <c r="H2589" s="119" t="s">
        <v>3117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3124</v>
      </c>
      <c r="R2589" s="38"/>
      <c r="S2589" s="38">
        <v>-35392.47</v>
      </c>
      <c r="T2589" s="38">
        <v>0</v>
      </c>
      <c r="U2589" s="38">
        <v>0</v>
      </c>
      <c r="V2589" s="38">
        <f t="shared" si="344"/>
        <v>-35392.47</v>
      </c>
      <c r="W2589" s="16">
        <f t="shared" si="345"/>
        <v>0</v>
      </c>
      <c r="X2589" s="16"/>
      <c r="Y2589" s="14">
        <f t="shared" si="343"/>
        <v>0</v>
      </c>
      <c r="Z2589" s="16">
        <f t="shared" si="346"/>
        <v>0</v>
      </c>
      <c r="AA2589" s="38">
        <f t="shared" si="336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hidden="1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3117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3125</v>
      </c>
      <c r="R2590" s="38"/>
      <c r="S2590" s="38">
        <v>-5000.01</v>
      </c>
      <c r="T2590" s="38">
        <v>0</v>
      </c>
      <c r="U2590" s="38">
        <v>0</v>
      </c>
      <c r="V2590" s="38">
        <f t="shared" si="344"/>
        <v>-5000.01</v>
      </c>
      <c r="W2590" s="16">
        <f t="shared" si="345"/>
        <v>0</v>
      </c>
      <c r="X2590" s="16"/>
      <c r="Y2590" s="14">
        <f t="shared" si="343"/>
        <v>0</v>
      </c>
      <c r="Z2590" s="16">
        <f t="shared" si="346"/>
        <v>0</v>
      </c>
      <c r="AA2590" s="38">
        <f t="shared" si="336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hidden="1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3126</v>
      </c>
      <c r="F2591" s="30" t="s">
        <v>3126</v>
      </c>
      <c r="G2591" s="30" t="s">
        <v>3126</v>
      </c>
      <c r="H2591" s="119" t="s">
        <v>3117</v>
      </c>
      <c r="I2591" s="8" t="s">
        <v>106</v>
      </c>
      <c r="J2591" s="8"/>
      <c r="K2591" s="8"/>
      <c r="L2591" s="37" t="s">
        <v>3127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44"/>
        <v>-6406.44</v>
      </c>
      <c r="W2591" s="16">
        <f t="shared" si="345"/>
        <v>0</v>
      </c>
      <c r="X2591" s="16"/>
      <c r="Y2591" s="14">
        <f t="shared" si="343"/>
        <v>0</v>
      </c>
      <c r="Z2591" s="16">
        <f t="shared" si="346"/>
        <v>0</v>
      </c>
      <c r="AA2591" s="38">
        <f t="shared" si="336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hidden="1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3128</v>
      </c>
      <c r="F2592" s="30" t="s">
        <v>3128</v>
      </c>
      <c r="G2592" s="30" t="s">
        <v>3128</v>
      </c>
      <c r="H2592" s="119" t="s">
        <v>3117</v>
      </c>
      <c r="I2592" s="8" t="s">
        <v>106</v>
      </c>
      <c r="J2592" s="8"/>
      <c r="K2592" s="8"/>
      <c r="L2592" s="37" t="s">
        <v>3129</v>
      </c>
      <c r="M2592" s="30"/>
      <c r="N2592" s="30" t="s">
        <v>57</v>
      </c>
      <c r="O2592" s="38" t="s">
        <v>41</v>
      </c>
      <c r="P2592" s="37">
        <v>0.12</v>
      </c>
      <c r="Q2592" s="40" t="s">
        <v>3130</v>
      </c>
      <c r="R2592" s="38"/>
      <c r="S2592" s="38">
        <v>-630.86</v>
      </c>
      <c r="T2592" s="38">
        <v>0</v>
      </c>
      <c r="U2592" s="38">
        <v>0</v>
      </c>
      <c r="V2592" s="38">
        <f t="shared" si="344"/>
        <v>-630.86</v>
      </c>
      <c r="W2592" s="16">
        <f t="shared" si="345"/>
        <v>0</v>
      </c>
      <c r="X2592" s="16"/>
      <c r="Y2592" s="14">
        <f t="shared" si="343"/>
        <v>0</v>
      </c>
      <c r="Z2592" s="16">
        <f t="shared" si="346"/>
        <v>0</v>
      </c>
      <c r="AA2592" s="38">
        <f t="shared" ref="AA2592:AA2605" si="347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hidden="1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3131</v>
      </c>
      <c r="F2593" s="30" t="s">
        <v>3131</v>
      </c>
      <c r="G2593" s="30" t="s">
        <v>3131</v>
      </c>
      <c r="H2593" s="119" t="s">
        <v>3086</v>
      </c>
      <c r="I2593" s="8" t="s">
        <v>106</v>
      </c>
      <c r="J2593" s="8" t="s">
        <v>3087</v>
      </c>
      <c r="K2593" s="8" t="s">
        <v>505</v>
      </c>
      <c r="L2593" s="37" t="s">
        <v>3131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44"/>
        <v>3683.98</v>
      </c>
      <c r="W2593" s="16">
        <f t="shared" si="345"/>
        <v>0</v>
      </c>
      <c r="X2593" s="16"/>
      <c r="Y2593" s="14">
        <f t="shared" si="343"/>
        <v>0</v>
      </c>
      <c r="Z2593" s="16">
        <f t="shared" si="346"/>
        <v>0</v>
      </c>
      <c r="AA2593" s="38">
        <f t="shared" si="347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hidden="1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2896</v>
      </c>
      <c r="F2594" s="30" t="s">
        <v>2896</v>
      </c>
      <c r="G2594" s="30" t="s">
        <v>2896</v>
      </c>
      <c r="H2594" s="119" t="s">
        <v>3132</v>
      </c>
      <c r="I2594" s="8" t="s">
        <v>106</v>
      </c>
      <c r="J2594" s="8"/>
      <c r="K2594" s="8"/>
      <c r="L2594" s="37" t="s">
        <v>2896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44"/>
        <v>-195.3</v>
      </c>
      <c r="W2594" s="16">
        <f t="shared" si="345"/>
        <v>0</v>
      </c>
      <c r="X2594" s="16"/>
      <c r="Y2594" s="14">
        <f t="shared" si="343"/>
        <v>0</v>
      </c>
      <c r="Z2594" s="16">
        <f t="shared" si="346"/>
        <v>0</v>
      </c>
      <c r="AA2594" s="38">
        <f t="shared" si="347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hidden="1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2896</v>
      </c>
      <c r="F2595" s="30" t="s">
        <v>2896</v>
      </c>
      <c r="G2595" s="30" t="s">
        <v>2896</v>
      </c>
      <c r="H2595" s="119" t="s">
        <v>3132</v>
      </c>
      <c r="I2595" s="8" t="s">
        <v>106</v>
      </c>
      <c r="J2595" s="8"/>
      <c r="K2595" s="8"/>
      <c r="L2595" s="37" t="s">
        <v>2896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44"/>
        <v>4532.58</v>
      </c>
      <c r="W2595" s="16">
        <f t="shared" si="345"/>
        <v>0</v>
      </c>
      <c r="X2595" s="16"/>
      <c r="Y2595" s="14">
        <f t="shared" si="343"/>
        <v>0</v>
      </c>
      <c r="Z2595" s="16">
        <f t="shared" si="346"/>
        <v>0</v>
      </c>
      <c r="AA2595" s="38">
        <f t="shared" si="347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hidden="1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3122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44"/>
        <v>-37523.379999999997</v>
      </c>
      <c r="W2596" s="16">
        <f t="shared" si="345"/>
        <v>0</v>
      </c>
      <c r="X2596" s="16"/>
      <c r="Y2596" s="14">
        <f t="shared" si="343"/>
        <v>0</v>
      </c>
      <c r="Z2596" s="16">
        <f t="shared" si="346"/>
        <v>0</v>
      </c>
      <c r="AA2596" s="38">
        <f t="shared" si="347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hidden="1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3133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44"/>
        <v>4.5999999999999099</v>
      </c>
      <c r="W2597" s="16">
        <f t="shared" si="345"/>
        <v>0</v>
      </c>
      <c r="X2597" s="16"/>
      <c r="Y2597" s="14">
        <f t="shared" si="343"/>
        <v>0</v>
      </c>
      <c r="Z2597" s="16">
        <f t="shared" si="346"/>
        <v>0</v>
      </c>
      <c r="AA2597" s="38">
        <f t="shared" si="347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hidden="1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3134</v>
      </c>
      <c r="I2598" s="8" t="s">
        <v>106</v>
      </c>
      <c r="J2598" s="8"/>
      <c r="K2598" s="8"/>
      <c r="L2598" s="37" t="s">
        <v>3135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44"/>
        <v>2</v>
      </c>
      <c r="W2598" s="16">
        <f t="shared" si="345"/>
        <v>0</v>
      </c>
      <c r="X2598" s="16"/>
      <c r="Y2598" s="14">
        <f t="shared" si="343"/>
        <v>0</v>
      </c>
      <c r="Z2598" s="16">
        <f t="shared" si="346"/>
        <v>0</v>
      </c>
      <c r="AA2598" s="38">
        <f t="shared" si="347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hidden="1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3122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44"/>
        <v>2931.72</v>
      </c>
      <c r="W2599" s="16">
        <f t="shared" si="345"/>
        <v>0</v>
      </c>
      <c r="X2599" s="16"/>
      <c r="Y2599" s="14">
        <f t="shared" si="343"/>
        <v>0</v>
      </c>
      <c r="Z2599" s="16">
        <f t="shared" si="346"/>
        <v>0</v>
      </c>
      <c r="AA2599" s="38">
        <f t="shared" si="347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hidden="1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3122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44"/>
        <v>1629.48</v>
      </c>
      <c r="W2600" s="16">
        <f t="shared" si="345"/>
        <v>0</v>
      </c>
      <c r="X2600" s="16"/>
      <c r="Y2600" s="14">
        <f t="shared" si="343"/>
        <v>0</v>
      </c>
      <c r="Z2600" s="16">
        <f t="shared" si="346"/>
        <v>0</v>
      </c>
      <c r="AA2600" s="38">
        <f t="shared" si="347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hidden="1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3114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44"/>
        <v>14688</v>
      </c>
      <c r="W2601" s="16">
        <f t="shared" si="345"/>
        <v>0</v>
      </c>
      <c r="X2601" s="16"/>
      <c r="Y2601" s="14">
        <f t="shared" si="343"/>
        <v>0</v>
      </c>
      <c r="Z2601" s="16">
        <f t="shared" si="346"/>
        <v>0</v>
      </c>
      <c r="AA2601" s="38">
        <f t="shared" si="347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hidden="1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3111</v>
      </c>
      <c r="I2602" s="8" t="s">
        <v>106</v>
      </c>
      <c r="J2602" s="8" t="s">
        <v>3112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44"/>
        <v>-1382.2</v>
      </c>
      <c r="W2602" s="16">
        <f t="shared" si="345"/>
        <v>0</v>
      </c>
      <c r="X2602" s="16"/>
      <c r="Y2602" s="14">
        <f t="shared" si="343"/>
        <v>0</v>
      </c>
      <c r="Z2602" s="16">
        <f t="shared" si="346"/>
        <v>0</v>
      </c>
      <c r="AA2602" s="38">
        <f t="shared" si="347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hidden="1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3133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44"/>
        <v>15770</v>
      </c>
      <c r="W2603" s="16">
        <f t="shared" si="345"/>
        <v>0</v>
      </c>
      <c r="X2603" s="16"/>
      <c r="Y2603" s="14">
        <f t="shared" si="343"/>
        <v>0</v>
      </c>
      <c r="Z2603" s="16">
        <f t="shared" si="346"/>
        <v>0</v>
      </c>
      <c r="AA2603" s="38">
        <f t="shared" si="347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hidden="1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3133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44"/>
        <v>2692</v>
      </c>
      <c r="W2604" s="16">
        <f t="shared" si="345"/>
        <v>0</v>
      </c>
      <c r="X2604" s="16"/>
      <c r="Y2604" s="14">
        <f t="shared" si="343"/>
        <v>0</v>
      </c>
      <c r="Z2604" s="16">
        <f t="shared" si="346"/>
        <v>0</v>
      </c>
      <c r="AA2604" s="38">
        <f t="shared" si="347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hidden="1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3136</v>
      </c>
      <c r="I2605" s="8" t="s">
        <v>106</v>
      </c>
      <c r="J2605" s="8" t="s">
        <v>3137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3138</v>
      </c>
      <c r="S2605" s="38">
        <v>7001.6</v>
      </c>
      <c r="T2605" s="38">
        <v>11868.5</v>
      </c>
      <c r="U2605" s="38">
        <v>0</v>
      </c>
      <c r="V2605" s="38">
        <f t="shared" si="344"/>
        <v>18870.099999999999</v>
      </c>
      <c r="W2605" s="16">
        <f t="shared" si="345"/>
        <v>0</v>
      </c>
      <c r="X2605" s="16"/>
      <c r="Y2605" s="14">
        <f t="shared" si="343"/>
        <v>0</v>
      </c>
      <c r="Z2605" s="16">
        <f t="shared" si="346"/>
        <v>0</v>
      </c>
      <c r="AA2605" s="38">
        <f t="shared" si="347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hidden="1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3139</v>
      </c>
      <c r="F2606" s="30" t="s">
        <v>3139</v>
      </c>
      <c r="G2606" s="30" t="s">
        <v>3139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3140</v>
      </c>
      <c r="M2606" s="30"/>
      <c r="N2606" s="30" t="s">
        <v>3088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45"/>
        <v>143000</v>
      </c>
      <c r="X2606" s="16"/>
      <c r="Y2606" s="14">
        <f t="shared" si="343"/>
        <v>0</v>
      </c>
      <c r="Z2606" s="16">
        <f t="shared" si="346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hidden="1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3088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43"/>
        <v>152384</v>
      </c>
      <c r="Z2607" s="16">
        <f t="shared" si="346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hidden="1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3088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8">IF(O2608="返货",U2608/(1+P2608),IF(O2608="返现",U2608,IF(O2608="折扣",U2608*P2608,IF(O2608="无",U2608))))</f>
        <v>747000</v>
      </c>
      <c r="X2608" s="16"/>
      <c r="Y2608" s="14">
        <f t="shared" si="343"/>
        <v>0</v>
      </c>
      <c r="Z2608" s="16">
        <f t="shared" si="346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hidden="1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2915</v>
      </c>
      <c r="M2609" s="30"/>
      <c r="N2609" s="30" t="s">
        <v>3088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8"/>
        <v>360000</v>
      </c>
      <c r="X2609" s="16"/>
      <c r="Y2609" s="14">
        <f t="shared" si="343"/>
        <v>154000</v>
      </c>
      <c r="Z2609" s="16">
        <f t="shared" si="346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hidden="1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3141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3142</v>
      </c>
      <c r="M2610" s="30"/>
      <c r="N2610" s="30" t="s">
        <v>3088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8"/>
        <v>168400</v>
      </c>
      <c r="X2610" s="16"/>
      <c r="Y2610" s="14">
        <f t="shared" si="343"/>
        <v>0</v>
      </c>
      <c r="Z2610" s="16">
        <f t="shared" si="346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hidden="1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3143</v>
      </c>
      <c r="F2611" s="30" t="s">
        <v>3143</v>
      </c>
      <c r="G2611" s="30" t="s">
        <v>3143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3143</v>
      </c>
      <c r="M2611" s="30"/>
      <c r="N2611" s="30" t="s">
        <v>3088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8"/>
        <v>47400</v>
      </c>
      <c r="X2611" s="38"/>
      <c r="Y2611" s="14">
        <f t="shared" si="343"/>
        <v>0</v>
      </c>
      <c r="Z2611" s="16">
        <f t="shared" si="346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hidden="1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2866</v>
      </c>
      <c r="M2612" s="30"/>
      <c r="N2612" s="30" t="s">
        <v>3088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8"/>
        <v>325500</v>
      </c>
      <c r="X2612" s="38"/>
      <c r="Y2612" s="14">
        <f t="shared" si="343"/>
        <v>0</v>
      </c>
      <c r="Z2612" s="16">
        <f t="shared" si="346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hidden="1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3144</v>
      </c>
      <c r="I2613" s="8" t="s">
        <v>106</v>
      </c>
      <c r="J2613" s="8" t="s">
        <v>3145</v>
      </c>
      <c r="K2613" s="8" t="s">
        <v>32</v>
      </c>
      <c r="L2613" s="30" t="s">
        <v>1889</v>
      </c>
      <c r="M2613" s="30"/>
      <c r="N2613" s="30" t="s">
        <v>3088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43"/>
        <v>213240</v>
      </c>
      <c r="Z2613" s="16">
        <f t="shared" si="346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3146</v>
      </c>
      <c r="AG2613" s="30" t="s">
        <v>42</v>
      </c>
      <c r="AH2613" s="37">
        <v>0</v>
      </c>
      <c r="AI2613" t="e">
        <v>#N/A</v>
      </c>
    </row>
    <row r="2614" spans="1:35" ht="14.25" hidden="1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2870</v>
      </c>
      <c r="F2614" s="30" t="s">
        <v>2870</v>
      </c>
      <c r="G2614" s="30" t="s">
        <v>2870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2870</v>
      </c>
      <c r="M2614" s="30"/>
      <c r="N2614" s="30" t="s">
        <v>3088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8"/>
        <v>280000</v>
      </c>
      <c r="X2614" s="38"/>
      <c r="Y2614" s="14">
        <f t="shared" si="343"/>
        <v>187200</v>
      </c>
      <c r="Z2614" s="16">
        <f t="shared" si="346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hidden="1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3095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8"/>
        <v>54320</v>
      </c>
      <c r="X2615" s="14"/>
      <c r="Y2615" s="14">
        <f t="shared" si="343"/>
        <v>0</v>
      </c>
      <c r="Z2615" s="16">
        <f t="shared" si="346"/>
        <v>54320</v>
      </c>
      <c r="AA2615" s="34">
        <f t="shared" ref="AA2615:AA2678" si="349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hidden="1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3095</v>
      </c>
      <c r="O2616" s="30" t="s">
        <v>80</v>
      </c>
      <c r="P2616" s="37">
        <v>0</v>
      </c>
      <c r="Q2616" s="32"/>
      <c r="R2616" s="30" t="s">
        <v>3147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8"/>
        <v>68760</v>
      </c>
      <c r="X2616" s="14"/>
      <c r="Y2616" s="14">
        <f t="shared" si="343"/>
        <v>33633.199999999997</v>
      </c>
      <c r="Z2616" s="16">
        <f t="shared" si="346"/>
        <v>68760</v>
      </c>
      <c r="AA2616" s="34">
        <f t="shared" si="349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hidden="1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3095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8"/>
        <v>135431</v>
      </c>
      <c r="X2617" s="14"/>
      <c r="Y2617" s="14">
        <f t="shared" si="343"/>
        <v>1554</v>
      </c>
      <c r="Z2617" s="16">
        <f t="shared" si="346"/>
        <v>135431</v>
      </c>
      <c r="AA2617" s="34">
        <f t="shared" si="349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hidden="1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3148</v>
      </c>
      <c r="G2618" s="30" t="s">
        <v>1053</v>
      </c>
      <c r="H2618" s="119" t="s">
        <v>3149</v>
      </c>
      <c r="I2618" s="8" t="s">
        <v>1997</v>
      </c>
      <c r="J2618" s="8" t="s">
        <v>3150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50">S2618+T2618-U2618</f>
        <v>-832356.70000000019</v>
      </c>
      <c r="W2618" s="14">
        <f t="shared" si="348"/>
        <v>6510319.5</v>
      </c>
      <c r="X2618" s="14">
        <v>220000</v>
      </c>
      <c r="Y2618" s="14">
        <f t="shared" si="343"/>
        <v>0</v>
      </c>
      <c r="Z2618" s="16">
        <f t="shared" si="346"/>
        <v>6730319.5</v>
      </c>
      <c r="AA2618" s="34">
        <f t="shared" si="349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hidden="1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3151</v>
      </c>
      <c r="F2619" s="30" t="s">
        <v>3151</v>
      </c>
      <c r="G2619" s="30" t="s">
        <v>3151</v>
      </c>
      <c r="H2619" s="119" t="s">
        <v>3152</v>
      </c>
      <c r="I2619" s="8" t="s">
        <v>106</v>
      </c>
      <c r="J2619" s="8" t="s">
        <v>3153</v>
      </c>
      <c r="K2619" s="8" t="s">
        <v>32</v>
      </c>
      <c r="L2619" s="37" t="s">
        <v>3154</v>
      </c>
      <c r="M2619" s="30"/>
      <c r="N2619" s="30" t="s">
        <v>40</v>
      </c>
      <c r="O2619" s="38" t="s">
        <v>80</v>
      </c>
      <c r="P2619" s="37">
        <v>0</v>
      </c>
      <c r="Q2619" s="40" t="s">
        <v>3155</v>
      </c>
      <c r="R2619" s="38"/>
      <c r="S2619" s="38">
        <v>6117.08</v>
      </c>
      <c r="T2619" s="38"/>
      <c r="U2619" s="38">
        <v>2394.79</v>
      </c>
      <c r="V2619" s="38">
        <f t="shared" si="350"/>
        <v>3722.29</v>
      </c>
      <c r="W2619" s="14">
        <f t="shared" si="348"/>
        <v>2394.79</v>
      </c>
      <c r="X2619" s="14"/>
      <c r="Y2619" s="14">
        <f t="shared" si="343"/>
        <v>0</v>
      </c>
      <c r="Z2619" s="16">
        <f t="shared" si="346"/>
        <v>2394.79</v>
      </c>
      <c r="AA2619" s="34">
        <f t="shared" si="349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hidden="1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3156</v>
      </c>
      <c r="F2620" s="30" t="s">
        <v>3156</v>
      </c>
      <c r="G2620" s="30" t="s">
        <v>3156</v>
      </c>
      <c r="H2620" s="119" t="s">
        <v>3152</v>
      </c>
      <c r="I2620" s="8" t="s">
        <v>106</v>
      </c>
      <c r="J2620" s="8" t="s">
        <v>3153</v>
      </c>
      <c r="K2620" s="8" t="s">
        <v>32</v>
      </c>
      <c r="L2620" s="37" t="s">
        <v>3157</v>
      </c>
      <c r="M2620" s="30"/>
      <c r="N2620" s="30" t="s">
        <v>40</v>
      </c>
      <c r="O2620" s="38" t="s">
        <v>80</v>
      </c>
      <c r="P2620" s="37">
        <v>0</v>
      </c>
      <c r="Q2620" s="40" t="s">
        <v>3158</v>
      </c>
      <c r="R2620" s="38"/>
      <c r="S2620" s="38">
        <v>36819.410000000003</v>
      </c>
      <c r="T2620" s="38"/>
      <c r="U2620" s="38">
        <v>0</v>
      </c>
      <c r="V2620" s="38">
        <f t="shared" si="350"/>
        <v>36819.410000000003</v>
      </c>
      <c r="W2620" s="14">
        <f t="shared" si="348"/>
        <v>0</v>
      </c>
      <c r="X2620" s="14"/>
      <c r="Y2620" s="14">
        <f t="shared" si="343"/>
        <v>0</v>
      </c>
      <c r="Z2620" s="16">
        <f t="shared" si="346"/>
        <v>0</v>
      </c>
      <c r="AA2620" s="34">
        <f t="shared" si="349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hidden="1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3159</v>
      </c>
      <c r="F2621" s="30" t="s">
        <v>3159</v>
      </c>
      <c r="G2621" s="30" t="s">
        <v>3159</v>
      </c>
      <c r="H2621" s="119" t="s">
        <v>3152</v>
      </c>
      <c r="I2621" s="8" t="s">
        <v>106</v>
      </c>
      <c r="J2621" s="8" t="s">
        <v>3153</v>
      </c>
      <c r="K2621" s="8" t="s">
        <v>32</v>
      </c>
      <c r="L2621" s="37" t="s">
        <v>3159</v>
      </c>
      <c r="M2621" s="30"/>
      <c r="N2621" s="30" t="s">
        <v>40</v>
      </c>
      <c r="O2621" s="38" t="s">
        <v>41</v>
      </c>
      <c r="P2621" s="37">
        <v>0.03</v>
      </c>
      <c r="Q2621" s="40" t="s">
        <v>3160</v>
      </c>
      <c r="R2621" s="38"/>
      <c r="S2621" s="38">
        <v>-8540.57</v>
      </c>
      <c r="T2621" s="38"/>
      <c r="U2621" s="38">
        <v>0</v>
      </c>
      <c r="V2621" s="38">
        <f t="shared" si="350"/>
        <v>-8540.57</v>
      </c>
      <c r="W2621" s="14">
        <f t="shared" si="348"/>
        <v>0</v>
      </c>
      <c r="X2621" s="14"/>
      <c r="Y2621" s="14">
        <f t="shared" si="343"/>
        <v>0</v>
      </c>
      <c r="Z2621" s="16">
        <f t="shared" si="346"/>
        <v>0</v>
      </c>
      <c r="AA2621" s="34">
        <f t="shared" si="349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hidden="1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3154</v>
      </c>
      <c r="F2622" s="30" t="s">
        <v>3154</v>
      </c>
      <c r="G2622" s="30" t="s">
        <v>3154</v>
      </c>
      <c r="H2622" s="119" t="s">
        <v>3152</v>
      </c>
      <c r="I2622" s="8" t="s">
        <v>106</v>
      </c>
      <c r="J2622" s="8" t="s">
        <v>3153</v>
      </c>
      <c r="K2622" s="8" t="s">
        <v>32</v>
      </c>
      <c r="L2622" s="37" t="s">
        <v>3154</v>
      </c>
      <c r="M2622" s="30"/>
      <c r="N2622" s="30" t="s">
        <v>40</v>
      </c>
      <c r="O2622" s="38" t="s">
        <v>41</v>
      </c>
      <c r="P2622" s="37">
        <v>0.02</v>
      </c>
      <c r="Q2622" s="40" t="s">
        <v>3155</v>
      </c>
      <c r="R2622" s="38"/>
      <c r="S2622" s="38">
        <v>7103.19</v>
      </c>
      <c r="T2622" s="38"/>
      <c r="U2622" s="38">
        <v>0</v>
      </c>
      <c r="V2622" s="38">
        <f t="shared" si="350"/>
        <v>7103.19</v>
      </c>
      <c r="W2622" s="14">
        <f t="shared" si="348"/>
        <v>0</v>
      </c>
      <c r="X2622" s="14"/>
      <c r="Y2622" s="14">
        <f t="shared" si="343"/>
        <v>0</v>
      </c>
      <c r="Z2622" s="16">
        <f t="shared" si="346"/>
        <v>0</v>
      </c>
      <c r="AA2622" s="34">
        <f t="shared" si="349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hidden="1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3161</v>
      </c>
      <c r="F2623" s="30" t="s">
        <v>3161</v>
      </c>
      <c r="G2623" s="30" t="s">
        <v>3161</v>
      </c>
      <c r="H2623" s="119" t="s">
        <v>3152</v>
      </c>
      <c r="I2623" s="8" t="s">
        <v>106</v>
      </c>
      <c r="J2623" s="8" t="s">
        <v>3153</v>
      </c>
      <c r="K2623" s="8" t="s">
        <v>32</v>
      </c>
      <c r="L2623" s="37" t="s">
        <v>3161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50"/>
        <v>62013.87</v>
      </c>
      <c r="W2623" s="14">
        <f t="shared" si="348"/>
        <v>0</v>
      </c>
      <c r="X2623" s="14"/>
      <c r="Y2623" s="14">
        <f t="shared" si="343"/>
        <v>0</v>
      </c>
      <c r="Z2623" s="16">
        <f t="shared" si="346"/>
        <v>0</v>
      </c>
      <c r="AA2623" s="34">
        <f t="shared" si="349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hidden="1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3162</v>
      </c>
      <c r="F2624" s="30" t="s">
        <v>3162</v>
      </c>
      <c r="G2624" s="30" t="s">
        <v>3162</v>
      </c>
      <c r="H2624" s="119" t="s">
        <v>3152</v>
      </c>
      <c r="I2624" s="8" t="s">
        <v>106</v>
      </c>
      <c r="J2624" s="8" t="s">
        <v>3153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50"/>
        <v>-80.689999999999898</v>
      </c>
      <c r="W2624" s="14">
        <f t="shared" si="348"/>
        <v>0</v>
      </c>
      <c r="X2624" s="14"/>
      <c r="Y2624" s="14">
        <f t="shared" si="343"/>
        <v>0</v>
      </c>
      <c r="Z2624" s="16">
        <f t="shared" si="346"/>
        <v>0</v>
      </c>
      <c r="AA2624" s="34">
        <f t="shared" si="349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hidden="1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3163</v>
      </c>
      <c r="F2625" s="30" t="s">
        <v>3163</v>
      </c>
      <c r="G2625" s="30" t="s">
        <v>3163</v>
      </c>
      <c r="H2625" s="119" t="s">
        <v>3152</v>
      </c>
      <c r="I2625" s="8" t="s">
        <v>106</v>
      </c>
      <c r="J2625" s="8" t="s">
        <v>3153</v>
      </c>
      <c r="K2625" s="8" t="s">
        <v>32</v>
      </c>
      <c r="L2625" s="37" t="s">
        <v>3163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50"/>
        <v>138.31</v>
      </c>
      <c r="W2625" s="14">
        <f t="shared" si="348"/>
        <v>0</v>
      </c>
      <c r="X2625" s="14"/>
      <c r="Y2625" s="14">
        <f t="shared" si="343"/>
        <v>0</v>
      </c>
      <c r="Z2625" s="16">
        <f t="shared" si="346"/>
        <v>0</v>
      </c>
      <c r="AA2625" s="34">
        <f t="shared" si="349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hidden="1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3163</v>
      </c>
      <c r="F2626" s="30" t="s">
        <v>3163</v>
      </c>
      <c r="G2626" s="30" t="s">
        <v>3163</v>
      </c>
      <c r="H2626" s="119" t="s">
        <v>3152</v>
      </c>
      <c r="I2626" s="8" t="s">
        <v>106</v>
      </c>
      <c r="J2626" s="8" t="s">
        <v>3153</v>
      </c>
      <c r="K2626" s="8" t="s">
        <v>32</v>
      </c>
      <c r="L2626" s="37" t="s">
        <v>3163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50"/>
        <v>-146.72</v>
      </c>
      <c r="W2626" s="14">
        <f t="shared" si="348"/>
        <v>0</v>
      </c>
      <c r="X2626" s="14"/>
      <c r="Y2626" s="14">
        <f t="shared" si="343"/>
        <v>0</v>
      </c>
      <c r="Z2626" s="16">
        <f t="shared" si="346"/>
        <v>0</v>
      </c>
      <c r="AA2626" s="34">
        <f t="shared" si="349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hidden="1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3159</v>
      </c>
      <c r="F2627" s="30" t="s">
        <v>3159</v>
      </c>
      <c r="G2627" s="30" t="s">
        <v>3159</v>
      </c>
      <c r="H2627" s="119" t="s">
        <v>3152</v>
      </c>
      <c r="I2627" s="8" t="s">
        <v>106</v>
      </c>
      <c r="J2627" s="8" t="s">
        <v>3153</v>
      </c>
      <c r="K2627" s="8" t="s">
        <v>32</v>
      </c>
      <c r="L2627" s="37" t="s">
        <v>3164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50"/>
        <v>-1248.8699999999999</v>
      </c>
      <c r="W2627" s="14">
        <f t="shared" si="348"/>
        <v>0</v>
      </c>
      <c r="X2627" s="14"/>
      <c r="Y2627" s="14">
        <f t="shared" ref="Y2627:Y2690" si="351">IF(W2627-AB2627&lt;=0,0,IF(O2627="返现",MAX(W2627-AA2627-AB2627,0),MAX(W2627-AB2627,0)))</f>
        <v>0</v>
      </c>
      <c r="Z2627" s="16">
        <f t="shared" si="346"/>
        <v>0</v>
      </c>
      <c r="AA2627" s="34">
        <f t="shared" si="349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hidden="1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3152</v>
      </c>
      <c r="I2628" s="8" t="s">
        <v>106</v>
      </c>
      <c r="J2628" s="8" t="s">
        <v>3153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50"/>
        <v>8334.6200000000008</v>
      </c>
      <c r="W2628" s="14">
        <f t="shared" si="348"/>
        <v>0</v>
      </c>
      <c r="X2628" s="14"/>
      <c r="Y2628" s="14">
        <f t="shared" si="351"/>
        <v>0</v>
      </c>
      <c r="Z2628" s="16">
        <f t="shared" si="346"/>
        <v>0</v>
      </c>
      <c r="AA2628" s="34">
        <f t="shared" si="349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hidden="1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3165</v>
      </c>
      <c r="F2629" s="30" t="s">
        <v>3165</v>
      </c>
      <c r="G2629" s="30" t="s">
        <v>3165</v>
      </c>
      <c r="H2629" s="119" t="s">
        <v>3152</v>
      </c>
      <c r="I2629" s="8" t="s">
        <v>106</v>
      </c>
      <c r="J2629" s="8" t="s">
        <v>3153</v>
      </c>
      <c r="K2629" s="8" t="s">
        <v>32</v>
      </c>
      <c r="L2629" s="37" t="s">
        <v>3165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50"/>
        <v>-30949.5</v>
      </c>
      <c r="W2629" s="14">
        <f t="shared" si="348"/>
        <v>0</v>
      </c>
      <c r="X2629" s="14"/>
      <c r="Y2629" s="14">
        <f t="shared" si="351"/>
        <v>0</v>
      </c>
      <c r="Z2629" s="16">
        <f t="shared" si="346"/>
        <v>0</v>
      </c>
      <c r="AA2629" s="34">
        <f t="shared" si="349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hidden="1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3152</v>
      </c>
      <c r="I2630" s="8" t="s">
        <v>106</v>
      </c>
      <c r="J2630" s="8" t="s">
        <v>3153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50"/>
        <v>-140.31</v>
      </c>
      <c r="W2630" s="14">
        <f t="shared" si="348"/>
        <v>0</v>
      </c>
      <c r="X2630" s="14"/>
      <c r="Y2630" s="14">
        <f t="shared" si="351"/>
        <v>0</v>
      </c>
      <c r="Z2630" s="16">
        <f t="shared" si="346"/>
        <v>0</v>
      </c>
      <c r="AA2630" s="34">
        <f t="shared" si="349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hidden="1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3152</v>
      </c>
      <c r="I2631" s="8" t="s">
        <v>106</v>
      </c>
      <c r="J2631" s="8" t="s">
        <v>3153</v>
      </c>
      <c r="K2631" s="8" t="s">
        <v>32</v>
      </c>
      <c r="L2631" s="37" t="s">
        <v>3166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50"/>
        <v>-16010.42</v>
      </c>
      <c r="W2631" s="14">
        <f t="shared" si="348"/>
        <v>0</v>
      </c>
      <c r="X2631" s="14"/>
      <c r="Y2631" s="14">
        <f t="shared" si="351"/>
        <v>0</v>
      </c>
      <c r="Z2631" s="16">
        <f t="shared" si="346"/>
        <v>0</v>
      </c>
      <c r="AA2631" s="34">
        <f t="shared" si="349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hidden="1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3071</v>
      </c>
      <c r="F2632" s="30" t="s">
        <v>3071</v>
      </c>
      <c r="G2632" s="30" t="s">
        <v>3071</v>
      </c>
      <c r="H2632" s="119" t="s">
        <v>3152</v>
      </c>
      <c r="I2632" s="8" t="s">
        <v>106</v>
      </c>
      <c r="J2632" s="8" t="s">
        <v>3153</v>
      </c>
      <c r="K2632" s="8" t="s">
        <v>32</v>
      </c>
      <c r="L2632" s="37" t="s">
        <v>3071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50"/>
        <v>-29.309999999999501</v>
      </c>
      <c r="W2632" s="14">
        <f t="shared" si="348"/>
        <v>0</v>
      </c>
      <c r="X2632" s="14"/>
      <c r="Y2632" s="14">
        <f t="shared" si="351"/>
        <v>0</v>
      </c>
      <c r="Z2632" s="16">
        <f t="shared" si="346"/>
        <v>0</v>
      </c>
      <c r="AA2632" s="34">
        <f t="shared" si="349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hidden="1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3167</v>
      </c>
      <c r="F2633" s="30" t="s">
        <v>3167</v>
      </c>
      <c r="G2633" s="30" t="s">
        <v>3167</v>
      </c>
      <c r="H2633" s="119" t="s">
        <v>3152</v>
      </c>
      <c r="I2633" s="8" t="s">
        <v>106</v>
      </c>
      <c r="J2633" s="8" t="s">
        <v>3153</v>
      </c>
      <c r="K2633" s="8" t="s">
        <v>32</v>
      </c>
      <c r="L2633" s="37" t="s">
        <v>3168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50"/>
        <v>-1795.07</v>
      </c>
      <c r="W2633" s="14">
        <f t="shared" si="348"/>
        <v>0</v>
      </c>
      <c r="X2633" s="14"/>
      <c r="Y2633" s="14">
        <f t="shared" si="351"/>
        <v>0</v>
      </c>
      <c r="Z2633" s="16">
        <f t="shared" si="346"/>
        <v>0</v>
      </c>
      <c r="AA2633" s="34">
        <f t="shared" si="349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hidden="1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3169</v>
      </c>
      <c r="F2634" s="30" t="s">
        <v>3169</v>
      </c>
      <c r="G2634" s="30" t="s">
        <v>3169</v>
      </c>
      <c r="H2634" s="119" t="s">
        <v>3152</v>
      </c>
      <c r="I2634" s="8" t="s">
        <v>106</v>
      </c>
      <c r="J2634" s="8" t="s">
        <v>3153</v>
      </c>
      <c r="K2634" s="8" t="s">
        <v>32</v>
      </c>
      <c r="L2634" s="37" t="s">
        <v>3170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50"/>
        <v>-31611.21</v>
      </c>
      <c r="W2634" s="14">
        <f t="shared" si="348"/>
        <v>0</v>
      </c>
      <c r="X2634" s="14"/>
      <c r="Y2634" s="14">
        <f t="shared" si="351"/>
        <v>0</v>
      </c>
      <c r="Z2634" s="16">
        <f t="shared" si="346"/>
        <v>0</v>
      </c>
      <c r="AA2634" s="34">
        <f t="shared" si="349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hidden="1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3171</v>
      </c>
      <c r="F2635" s="30" t="s">
        <v>3171</v>
      </c>
      <c r="G2635" s="30" t="s">
        <v>3171</v>
      </c>
      <c r="H2635" s="119" t="s">
        <v>3152</v>
      </c>
      <c r="I2635" s="8" t="s">
        <v>106</v>
      </c>
      <c r="J2635" s="8" t="s">
        <v>3153</v>
      </c>
      <c r="K2635" s="8" t="s">
        <v>32</v>
      </c>
      <c r="L2635" s="37" t="s">
        <v>3171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50"/>
        <v>-7483.45</v>
      </c>
      <c r="W2635" s="14">
        <f t="shared" si="348"/>
        <v>0</v>
      </c>
      <c r="X2635" s="14"/>
      <c r="Y2635" s="14">
        <f t="shared" si="351"/>
        <v>0</v>
      </c>
      <c r="Z2635" s="16">
        <f t="shared" si="346"/>
        <v>0</v>
      </c>
      <c r="AA2635" s="34">
        <f t="shared" si="349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hidden="1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3148</v>
      </c>
      <c r="G2636" s="30" t="s">
        <v>1053</v>
      </c>
      <c r="H2636" s="119" t="s">
        <v>3149</v>
      </c>
      <c r="I2636" s="8" t="s">
        <v>1997</v>
      </c>
      <c r="J2636" s="8" t="s">
        <v>3150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50"/>
        <v>-1855966.68</v>
      </c>
      <c r="W2636" s="14">
        <f t="shared" si="348"/>
        <v>125551.67999999999</v>
      </c>
      <c r="X2636" s="14"/>
      <c r="Y2636" s="14">
        <f t="shared" si="351"/>
        <v>0</v>
      </c>
      <c r="Z2636" s="16">
        <f t="shared" si="346"/>
        <v>125551.67999999999</v>
      </c>
      <c r="AA2636" s="34">
        <f t="shared" si="349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hidden="1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3152</v>
      </c>
      <c r="I2637" s="8" t="s">
        <v>106</v>
      </c>
      <c r="J2637" s="8" t="s">
        <v>3153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50"/>
        <v>30116.23</v>
      </c>
      <c r="W2637" s="14">
        <f t="shared" si="348"/>
        <v>0</v>
      </c>
      <c r="X2637" s="14"/>
      <c r="Y2637" s="14">
        <f t="shared" si="351"/>
        <v>0</v>
      </c>
      <c r="Z2637" s="16">
        <f t="shared" si="346"/>
        <v>0</v>
      </c>
      <c r="AA2637" s="34">
        <f t="shared" si="349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hidden="1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3152</v>
      </c>
      <c r="I2638" s="8" t="s">
        <v>106</v>
      </c>
      <c r="J2638" s="8" t="s">
        <v>3153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50"/>
        <v>-48.75</v>
      </c>
      <c r="W2638" s="14">
        <f t="shared" si="348"/>
        <v>0</v>
      </c>
      <c r="X2638" s="14"/>
      <c r="Y2638" s="14">
        <f t="shared" si="351"/>
        <v>0</v>
      </c>
      <c r="Z2638" s="16">
        <f t="shared" si="346"/>
        <v>0</v>
      </c>
      <c r="AA2638" s="34">
        <f t="shared" si="349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hidden="1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3152</v>
      </c>
      <c r="I2639" s="8" t="s">
        <v>106</v>
      </c>
      <c r="J2639" s="8" t="s">
        <v>3153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50"/>
        <v>-240.69</v>
      </c>
      <c r="W2639" s="14">
        <f t="shared" si="348"/>
        <v>0</v>
      </c>
      <c r="X2639" s="14"/>
      <c r="Y2639" s="14">
        <f t="shared" si="351"/>
        <v>0</v>
      </c>
      <c r="Z2639" s="16">
        <f t="shared" si="346"/>
        <v>0</v>
      </c>
      <c r="AA2639" s="34">
        <f t="shared" si="349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hidden="1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3152</v>
      </c>
      <c r="I2640" s="8" t="s">
        <v>106</v>
      </c>
      <c r="J2640" s="8" t="s">
        <v>3153</v>
      </c>
      <c r="K2640" s="8" t="s">
        <v>32</v>
      </c>
      <c r="L2640" s="37" t="s">
        <v>3172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50"/>
        <v>-53.53</v>
      </c>
      <c r="W2640" s="14">
        <f t="shared" si="348"/>
        <v>0</v>
      </c>
      <c r="X2640" s="14"/>
      <c r="Y2640" s="14">
        <f t="shared" si="351"/>
        <v>0</v>
      </c>
      <c r="Z2640" s="16">
        <f t="shared" si="346"/>
        <v>0</v>
      </c>
      <c r="AA2640" s="34">
        <f t="shared" si="349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hidden="1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3173</v>
      </c>
      <c r="F2641" s="30" t="s">
        <v>3174</v>
      </c>
      <c r="G2641" s="30" t="s">
        <v>3173</v>
      </c>
      <c r="H2641" s="119" t="s">
        <v>3152</v>
      </c>
      <c r="I2641" s="8" t="s">
        <v>106</v>
      </c>
      <c r="J2641" s="8" t="s">
        <v>3153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50"/>
        <v>11376.98</v>
      </c>
      <c r="W2641" s="14">
        <f t="shared" si="348"/>
        <v>0</v>
      </c>
      <c r="X2641" s="14"/>
      <c r="Y2641" s="14">
        <f t="shared" si="351"/>
        <v>0</v>
      </c>
      <c r="Z2641" s="16">
        <f t="shared" si="346"/>
        <v>0</v>
      </c>
      <c r="AA2641" s="34">
        <f t="shared" si="349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hidden="1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3152</v>
      </c>
      <c r="I2642" s="8" t="s">
        <v>106</v>
      </c>
      <c r="J2642" s="8" t="s">
        <v>3153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50"/>
        <v>1567.27</v>
      </c>
      <c r="W2642" s="14">
        <f t="shared" si="348"/>
        <v>0</v>
      </c>
      <c r="X2642" s="14"/>
      <c r="Y2642" s="14">
        <f t="shared" si="351"/>
        <v>0</v>
      </c>
      <c r="Z2642" s="16">
        <f t="shared" si="346"/>
        <v>0</v>
      </c>
      <c r="AA2642" s="34">
        <f t="shared" si="349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hidden="1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3152</v>
      </c>
      <c r="I2643" s="8" t="s">
        <v>106</v>
      </c>
      <c r="J2643" s="8" t="s">
        <v>3153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50"/>
        <v>-76.92</v>
      </c>
      <c r="W2643" s="14">
        <f t="shared" si="348"/>
        <v>0</v>
      </c>
      <c r="X2643" s="14"/>
      <c r="Y2643" s="14">
        <f t="shared" si="351"/>
        <v>0</v>
      </c>
      <c r="Z2643" s="16">
        <f t="shared" si="346"/>
        <v>0</v>
      </c>
      <c r="AA2643" s="34">
        <f t="shared" si="349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hidden="1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3175</v>
      </c>
      <c r="F2644" s="30" t="s">
        <v>3175</v>
      </c>
      <c r="G2644" s="30" t="s">
        <v>3175</v>
      </c>
      <c r="H2644" s="119" t="s">
        <v>3152</v>
      </c>
      <c r="I2644" s="8" t="s">
        <v>106</v>
      </c>
      <c r="J2644" s="8" t="s">
        <v>3153</v>
      </c>
      <c r="K2644" s="8" t="s">
        <v>32</v>
      </c>
      <c r="L2644" s="37" t="s">
        <v>3176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50"/>
        <v>-6571.53</v>
      </c>
      <c r="W2644" s="14">
        <f t="shared" si="348"/>
        <v>0</v>
      </c>
      <c r="X2644" s="14"/>
      <c r="Y2644" s="14">
        <f t="shared" si="351"/>
        <v>0</v>
      </c>
      <c r="Z2644" s="16">
        <f t="shared" si="346"/>
        <v>0</v>
      </c>
      <c r="AA2644" s="34">
        <f t="shared" si="349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hidden="1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3152</v>
      </c>
      <c r="I2645" s="8" t="s">
        <v>106</v>
      </c>
      <c r="J2645" s="8" t="s">
        <v>3153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50"/>
        <v>-23.84</v>
      </c>
      <c r="W2645" s="14">
        <f t="shared" si="348"/>
        <v>0</v>
      </c>
      <c r="X2645" s="14"/>
      <c r="Y2645" s="14">
        <f t="shared" si="351"/>
        <v>0</v>
      </c>
      <c r="Z2645" s="16">
        <f t="shared" si="346"/>
        <v>0</v>
      </c>
      <c r="AA2645" s="34">
        <f t="shared" si="349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hidden="1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3152</v>
      </c>
      <c r="I2646" s="8" t="s">
        <v>106</v>
      </c>
      <c r="J2646" s="8" t="s">
        <v>3153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50"/>
        <v>-64.329999999999899</v>
      </c>
      <c r="W2646" s="14">
        <f t="shared" si="348"/>
        <v>0</v>
      </c>
      <c r="X2646" s="14"/>
      <c r="Y2646" s="14">
        <f t="shared" si="351"/>
        <v>0</v>
      </c>
      <c r="Z2646" s="16">
        <f t="shared" si="346"/>
        <v>0</v>
      </c>
      <c r="AA2646" s="34">
        <f t="shared" si="349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hidden="1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3152</v>
      </c>
      <c r="I2647" s="8" t="s">
        <v>106</v>
      </c>
      <c r="J2647" s="8" t="s">
        <v>3153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3177</v>
      </c>
      <c r="R2647" s="38"/>
      <c r="S2647" s="38">
        <v>29772.05</v>
      </c>
      <c r="T2647" s="38"/>
      <c r="U2647" s="38">
        <v>0</v>
      </c>
      <c r="V2647" s="38">
        <f t="shared" si="350"/>
        <v>29772.05</v>
      </c>
      <c r="W2647" s="14">
        <f t="shared" si="348"/>
        <v>0</v>
      </c>
      <c r="X2647" s="14"/>
      <c r="Y2647" s="14">
        <f t="shared" si="351"/>
        <v>0</v>
      </c>
      <c r="Z2647" s="16">
        <f t="shared" si="346"/>
        <v>0</v>
      </c>
      <c r="AA2647" s="34">
        <f t="shared" si="349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hidden="1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2976</v>
      </c>
      <c r="G2648" s="30" t="s">
        <v>231</v>
      </c>
      <c r="H2648" s="119" t="s">
        <v>3152</v>
      </c>
      <c r="I2648" s="8" t="s">
        <v>106</v>
      </c>
      <c r="J2648" s="8" t="s">
        <v>3153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50"/>
        <v>18374.93</v>
      </c>
      <c r="W2648" s="14">
        <f t="shared" si="348"/>
        <v>0</v>
      </c>
      <c r="X2648" s="14"/>
      <c r="Y2648" s="14">
        <f t="shared" si="351"/>
        <v>0</v>
      </c>
      <c r="Z2648" s="16">
        <f t="shared" si="346"/>
        <v>0</v>
      </c>
      <c r="AA2648" s="34">
        <f t="shared" si="349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hidden="1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3152</v>
      </c>
      <c r="I2649" s="8" t="s">
        <v>106</v>
      </c>
      <c r="J2649" s="8" t="s">
        <v>3153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3178</v>
      </c>
      <c r="R2649" s="38"/>
      <c r="S2649" s="38">
        <v>8759.2000000000007</v>
      </c>
      <c r="T2649" s="38"/>
      <c r="U2649" s="38">
        <v>0</v>
      </c>
      <c r="V2649" s="38">
        <f t="shared" si="350"/>
        <v>8759.2000000000007</v>
      </c>
      <c r="W2649" s="14">
        <f t="shared" si="348"/>
        <v>0</v>
      </c>
      <c r="X2649" s="14"/>
      <c r="Y2649" s="14">
        <f t="shared" si="351"/>
        <v>0</v>
      </c>
      <c r="Z2649" s="16">
        <f t="shared" si="346"/>
        <v>0</v>
      </c>
      <c r="AA2649" s="34">
        <f t="shared" si="349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hidden="1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3148</v>
      </c>
      <c r="G2650" s="30" t="s">
        <v>1053</v>
      </c>
      <c r="H2650" s="119" t="s">
        <v>3149</v>
      </c>
      <c r="I2650" s="8" t="s">
        <v>1997</v>
      </c>
      <c r="J2650" s="8" t="s">
        <v>3150</v>
      </c>
      <c r="K2650" s="8" t="s">
        <v>32</v>
      </c>
      <c r="L2650" s="37" t="s">
        <v>1053</v>
      </c>
      <c r="M2650" s="30"/>
      <c r="N2650" s="30" t="s">
        <v>3095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50"/>
        <v>-867279.95627816999</v>
      </c>
      <c r="W2650" s="14">
        <f t="shared" si="348"/>
        <v>867279.95627816999</v>
      </c>
      <c r="X2650" s="14"/>
      <c r="Y2650" s="14">
        <f t="shared" si="351"/>
        <v>0</v>
      </c>
      <c r="Z2650" s="16">
        <f t="shared" ref="Z2650:Z2713" si="352">W2650+X2650</f>
        <v>867279.95627816999</v>
      </c>
      <c r="AA2650" s="34">
        <f t="shared" si="349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hidden="1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3095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8"/>
        <v>56100</v>
      </c>
      <c r="X2651" s="14"/>
      <c r="Y2651" s="14">
        <f t="shared" si="351"/>
        <v>2244</v>
      </c>
      <c r="Z2651" s="16">
        <f t="shared" si="352"/>
        <v>56100</v>
      </c>
      <c r="AA2651" s="34">
        <f t="shared" si="349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hidden="1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3095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8"/>
        <v>75754</v>
      </c>
      <c r="X2652" s="14"/>
      <c r="Y2652" s="14">
        <f t="shared" si="351"/>
        <v>1546</v>
      </c>
      <c r="Z2652" s="16">
        <f t="shared" si="352"/>
        <v>75754</v>
      </c>
      <c r="AA2652" s="34">
        <f t="shared" si="349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hidden="1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3151</v>
      </c>
      <c r="F2653" s="30" t="s">
        <v>3151</v>
      </c>
      <c r="G2653" s="30" t="s">
        <v>3151</v>
      </c>
      <c r="H2653" s="119" t="s">
        <v>3179</v>
      </c>
      <c r="I2653" s="8" t="s">
        <v>106</v>
      </c>
      <c r="J2653" s="8" t="s">
        <v>3180</v>
      </c>
      <c r="K2653" s="8" t="s">
        <v>32</v>
      </c>
      <c r="L2653" s="37" t="s">
        <v>3154</v>
      </c>
      <c r="M2653" s="30"/>
      <c r="N2653" s="30" t="s">
        <v>40</v>
      </c>
      <c r="O2653" s="38" t="s">
        <v>80</v>
      </c>
      <c r="P2653" s="37">
        <v>0</v>
      </c>
      <c r="Q2653" s="40" t="s">
        <v>3155</v>
      </c>
      <c r="R2653" s="38"/>
      <c r="S2653" s="38">
        <v>6117.08</v>
      </c>
      <c r="T2653" s="38"/>
      <c r="U2653" s="38">
        <v>1507.93</v>
      </c>
      <c r="V2653" s="38">
        <f t="shared" ref="V2653:V2663" si="353">S2653+T2653-U2653</f>
        <v>4609.1499999999996</v>
      </c>
      <c r="W2653" s="14">
        <f t="shared" si="348"/>
        <v>1507.93</v>
      </c>
      <c r="X2653" s="14"/>
      <c r="Y2653" s="14">
        <f t="shared" si="351"/>
        <v>0</v>
      </c>
      <c r="Z2653" s="16">
        <f t="shared" si="352"/>
        <v>1507.93</v>
      </c>
      <c r="AA2653" s="34">
        <f t="shared" si="349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hidden="1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3162</v>
      </c>
      <c r="F2654" s="30" t="s">
        <v>3162</v>
      </c>
      <c r="G2654" s="30" t="s">
        <v>3162</v>
      </c>
      <c r="H2654" s="119" t="s">
        <v>3179</v>
      </c>
      <c r="I2654" s="8" t="s">
        <v>106</v>
      </c>
      <c r="J2654" s="8" t="s">
        <v>3180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53"/>
        <v>-85.679999999999893</v>
      </c>
      <c r="W2654" s="14">
        <f t="shared" si="348"/>
        <v>4.8921568627450984</v>
      </c>
      <c r="X2654" s="14"/>
      <c r="Y2654" s="14">
        <f t="shared" si="351"/>
        <v>0</v>
      </c>
      <c r="Z2654" s="16">
        <f t="shared" si="352"/>
        <v>4.8921568627450984</v>
      </c>
      <c r="AA2654" s="34">
        <f t="shared" si="349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hidden="1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3179</v>
      </c>
      <c r="I2655" s="8" t="s">
        <v>106</v>
      </c>
      <c r="J2655" s="8" t="s">
        <v>3180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53"/>
        <v>-74.459999999999894</v>
      </c>
      <c r="W2655" s="14">
        <f t="shared" si="348"/>
        <v>9.9313725490196081</v>
      </c>
      <c r="X2655" s="14"/>
      <c r="Y2655" s="14">
        <f t="shared" si="351"/>
        <v>0</v>
      </c>
      <c r="Z2655" s="16">
        <f t="shared" si="352"/>
        <v>9.9313725490196081</v>
      </c>
      <c r="AA2655" s="34">
        <f t="shared" si="349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hidden="1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3181</v>
      </c>
      <c r="I2656" s="8" t="s">
        <v>106</v>
      </c>
      <c r="J2656" s="8" t="s">
        <v>3182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3183</v>
      </c>
      <c r="R2656" s="38"/>
      <c r="S2656" s="38">
        <v>0</v>
      </c>
      <c r="T2656" s="38"/>
      <c r="U2656" s="38">
        <v>31508.78</v>
      </c>
      <c r="V2656" s="38">
        <f t="shared" si="353"/>
        <v>-31508.78</v>
      </c>
      <c r="W2656" s="14">
        <f t="shared" si="348"/>
        <v>30591.048543689318</v>
      </c>
      <c r="X2656" s="14"/>
      <c r="Y2656" s="14">
        <f t="shared" si="351"/>
        <v>0</v>
      </c>
      <c r="Z2656" s="16">
        <f t="shared" si="352"/>
        <v>30591.048543689318</v>
      </c>
      <c r="AA2656" s="34">
        <f t="shared" si="349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hidden="1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3181</v>
      </c>
      <c r="I2657" s="8" t="s">
        <v>106</v>
      </c>
      <c r="J2657" s="8" t="s">
        <v>3182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3184</v>
      </c>
      <c r="R2657" s="38"/>
      <c r="S2657" s="38">
        <v>13770.67</v>
      </c>
      <c r="T2657" s="38"/>
      <c r="U2657" s="38">
        <v>38099.54</v>
      </c>
      <c r="V2657" s="38">
        <f t="shared" si="353"/>
        <v>-24328.870000000003</v>
      </c>
      <c r="W2657" s="14">
        <f t="shared" si="348"/>
        <v>36989.844660194176</v>
      </c>
      <c r="X2657" s="14"/>
      <c r="Y2657" s="14">
        <f t="shared" si="351"/>
        <v>0</v>
      </c>
      <c r="Z2657" s="16">
        <f t="shared" si="352"/>
        <v>36989.844660194176</v>
      </c>
      <c r="AA2657" s="34">
        <f t="shared" si="349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hidden="1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3185</v>
      </c>
      <c r="I2658" s="8" t="s">
        <v>106</v>
      </c>
      <c r="J2658" s="8" t="s">
        <v>3186</v>
      </c>
      <c r="K2658" s="8" t="s">
        <v>32</v>
      </c>
      <c r="L2658" s="30" t="s">
        <v>3187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53"/>
        <v>0</v>
      </c>
      <c r="W2658" s="14">
        <f t="shared" si="348"/>
        <v>0</v>
      </c>
      <c r="X2658" s="14"/>
      <c r="Y2658" s="14">
        <f t="shared" si="351"/>
        <v>0</v>
      </c>
      <c r="Z2658" s="16">
        <f t="shared" si="352"/>
        <v>0</v>
      </c>
      <c r="AA2658" s="34">
        <f t="shared" si="349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hidden="1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3188</v>
      </c>
      <c r="I2659" s="8" t="s">
        <v>106</v>
      </c>
      <c r="J2659" s="8" t="s">
        <v>3189</v>
      </c>
      <c r="K2659" s="8" t="s">
        <v>32</v>
      </c>
      <c r="L2659" s="30" t="s">
        <v>3190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53"/>
        <v>-56597.52</v>
      </c>
      <c r="W2659" s="14">
        <f t="shared" si="348"/>
        <v>0</v>
      </c>
      <c r="X2659" s="14"/>
      <c r="Y2659" s="14">
        <f t="shared" si="351"/>
        <v>0</v>
      </c>
      <c r="Z2659" s="16">
        <f t="shared" si="352"/>
        <v>0</v>
      </c>
      <c r="AA2659" s="34">
        <f t="shared" si="349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hidden="1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3188</v>
      </c>
      <c r="I2660" s="8" t="s">
        <v>106</v>
      </c>
      <c r="J2660" s="8" t="s">
        <v>3189</v>
      </c>
      <c r="K2660" s="8" t="s">
        <v>32</v>
      </c>
      <c r="L2660" s="30" t="s">
        <v>3191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53"/>
        <v>0</v>
      </c>
      <c r="W2660" s="14">
        <f t="shared" si="348"/>
        <v>0</v>
      </c>
      <c r="X2660" s="14"/>
      <c r="Y2660" s="14">
        <f t="shared" si="351"/>
        <v>0</v>
      </c>
      <c r="Z2660" s="16">
        <f t="shared" si="352"/>
        <v>0</v>
      </c>
      <c r="AA2660" s="34">
        <f t="shared" si="349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hidden="1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3185</v>
      </c>
      <c r="I2661" s="8" t="s">
        <v>106</v>
      </c>
      <c r="J2661" s="8" t="s">
        <v>3186</v>
      </c>
      <c r="K2661" s="8" t="s">
        <v>32</v>
      </c>
      <c r="L2661" s="30" t="s">
        <v>3192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53"/>
        <v>0</v>
      </c>
      <c r="W2661" s="14">
        <f t="shared" si="348"/>
        <v>22103.85</v>
      </c>
      <c r="X2661" s="14"/>
      <c r="Y2661" s="14">
        <f t="shared" si="351"/>
        <v>0</v>
      </c>
      <c r="Z2661" s="16">
        <f t="shared" si="352"/>
        <v>22103.85</v>
      </c>
      <c r="AA2661" s="34">
        <f t="shared" si="349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hidden="1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3185</v>
      </c>
      <c r="I2662" s="8" t="s">
        <v>106</v>
      </c>
      <c r="J2662" s="8" t="s">
        <v>3186</v>
      </c>
      <c r="K2662" s="8" t="s">
        <v>32</v>
      </c>
      <c r="L2662" s="30" t="s">
        <v>3193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53"/>
        <v>0</v>
      </c>
      <c r="W2662" s="14">
        <f t="shared" si="348"/>
        <v>0</v>
      </c>
      <c r="X2662" s="14"/>
      <c r="Y2662" s="14">
        <f t="shared" si="351"/>
        <v>0</v>
      </c>
      <c r="Z2662" s="16">
        <f t="shared" si="352"/>
        <v>0</v>
      </c>
      <c r="AA2662" s="34">
        <f t="shared" si="349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hidden="1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3185</v>
      </c>
      <c r="I2663" s="8" t="s">
        <v>106</v>
      </c>
      <c r="J2663" s="8" t="s">
        <v>3186</v>
      </c>
      <c r="K2663" s="8" t="s">
        <v>32</v>
      </c>
      <c r="L2663" s="30" t="s">
        <v>3194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53"/>
        <v>6407.56</v>
      </c>
      <c r="W2663" s="14">
        <f t="shared" si="348"/>
        <v>5592.44</v>
      </c>
      <c r="X2663" s="14"/>
      <c r="Y2663" s="14">
        <f t="shared" si="351"/>
        <v>0</v>
      </c>
      <c r="Z2663" s="16">
        <f t="shared" si="352"/>
        <v>5592.44</v>
      </c>
      <c r="AA2663" s="34">
        <f t="shared" si="349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hidden="1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3185</v>
      </c>
      <c r="I2664" s="8" t="s">
        <v>106</v>
      </c>
      <c r="J2664" s="8" t="s">
        <v>3186</v>
      </c>
      <c r="K2664" s="8" t="s">
        <v>32</v>
      </c>
      <c r="L2664" s="30" t="s">
        <v>3195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8"/>
        <v>0</v>
      </c>
      <c r="X2664" s="14"/>
      <c r="Y2664" s="14">
        <f t="shared" si="351"/>
        <v>0</v>
      </c>
      <c r="Z2664" s="16">
        <f t="shared" si="352"/>
        <v>0</v>
      </c>
      <c r="AA2664" s="34">
        <f t="shared" si="349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hidden="1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3185</v>
      </c>
      <c r="I2665" s="8" t="s">
        <v>106</v>
      </c>
      <c r="J2665" s="8" t="s">
        <v>3186</v>
      </c>
      <c r="K2665" s="8" t="s">
        <v>32</v>
      </c>
      <c r="L2665" s="30" t="s">
        <v>3196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54">S2665+T2665-U2665</f>
        <v>-132876.06</v>
      </c>
      <c r="W2665" s="14">
        <f t="shared" si="348"/>
        <v>0</v>
      </c>
      <c r="X2665" s="14"/>
      <c r="Y2665" s="14">
        <f t="shared" si="351"/>
        <v>0</v>
      </c>
      <c r="Z2665" s="16">
        <f t="shared" si="352"/>
        <v>0</v>
      </c>
      <c r="AA2665" s="34">
        <f t="shared" si="349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hidden="1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3197</v>
      </c>
      <c r="G2666" s="30" t="s">
        <v>654</v>
      </c>
      <c r="H2666" s="119" t="s">
        <v>3185</v>
      </c>
      <c r="I2666" s="8" t="s">
        <v>106</v>
      </c>
      <c r="J2666" s="8" t="s">
        <v>3186</v>
      </c>
      <c r="K2666" s="8" t="s">
        <v>32</v>
      </c>
      <c r="L2666" s="30" t="s">
        <v>3198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54"/>
        <v>22492.500000000004</v>
      </c>
      <c r="W2666" s="14">
        <f t="shared" si="348"/>
        <v>5056.5</v>
      </c>
      <c r="X2666" s="14"/>
      <c r="Y2666" s="14">
        <f t="shared" si="351"/>
        <v>0</v>
      </c>
      <c r="Z2666" s="16">
        <f t="shared" si="352"/>
        <v>5056.5</v>
      </c>
      <c r="AA2666" s="34">
        <f t="shared" si="349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hidden="1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3185</v>
      </c>
      <c r="I2667" s="8" t="s">
        <v>106</v>
      </c>
      <c r="J2667" s="8" t="s">
        <v>3186</v>
      </c>
      <c r="K2667" s="8" t="s">
        <v>32</v>
      </c>
      <c r="L2667" s="30" t="s">
        <v>3199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54"/>
        <v>3442.3</v>
      </c>
      <c r="W2667" s="14">
        <f t="shared" si="348"/>
        <v>0</v>
      </c>
      <c r="X2667" s="14"/>
      <c r="Y2667" s="14">
        <f t="shared" si="351"/>
        <v>0</v>
      </c>
      <c r="Z2667" s="16">
        <f t="shared" si="352"/>
        <v>0</v>
      </c>
      <c r="AA2667" s="34">
        <f t="shared" si="349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hidden="1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3185</v>
      </c>
      <c r="I2668" s="8" t="s">
        <v>106</v>
      </c>
      <c r="J2668" s="8" t="s">
        <v>3186</v>
      </c>
      <c r="K2668" s="8" t="s">
        <v>32</v>
      </c>
      <c r="L2668" s="30" t="s">
        <v>3200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54"/>
        <v>-1516.7499999999998</v>
      </c>
      <c r="W2668" s="14">
        <f t="shared" si="348"/>
        <v>0</v>
      </c>
      <c r="X2668" s="14"/>
      <c r="Y2668" s="14">
        <f t="shared" si="351"/>
        <v>0</v>
      </c>
      <c r="Z2668" s="16">
        <f t="shared" si="352"/>
        <v>0</v>
      </c>
      <c r="AA2668" s="34">
        <f t="shared" si="349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hidden="1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3201</v>
      </c>
      <c r="F2669" s="30" t="s">
        <v>3201</v>
      </c>
      <c r="G2669" s="30" t="s">
        <v>3201</v>
      </c>
      <c r="H2669" s="119" t="s">
        <v>3185</v>
      </c>
      <c r="I2669" s="8" t="s">
        <v>106</v>
      </c>
      <c r="J2669" s="8" t="s">
        <v>3186</v>
      </c>
      <c r="K2669" s="8" t="s">
        <v>32</v>
      </c>
      <c r="L2669" s="30" t="s">
        <v>3202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54"/>
        <v>4248.5</v>
      </c>
      <c r="W2669" s="14">
        <f t="shared" si="348"/>
        <v>21886.3</v>
      </c>
      <c r="X2669" s="14"/>
      <c r="Y2669" s="14">
        <f t="shared" si="351"/>
        <v>0</v>
      </c>
      <c r="Z2669" s="16">
        <f t="shared" si="352"/>
        <v>21886.3</v>
      </c>
      <c r="AA2669" s="34">
        <f t="shared" si="349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hidden="1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3151</v>
      </c>
      <c r="F2670" s="30" t="s">
        <v>3151</v>
      </c>
      <c r="G2670" s="30" t="s">
        <v>3151</v>
      </c>
      <c r="H2670" s="119" t="s">
        <v>3185</v>
      </c>
      <c r="I2670" s="8" t="s">
        <v>106</v>
      </c>
      <c r="J2670" s="8" t="s">
        <v>3186</v>
      </c>
      <c r="K2670" s="8" t="s">
        <v>32</v>
      </c>
      <c r="L2670" s="30" t="s">
        <v>3203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54"/>
        <v>22923.740000000005</v>
      </c>
      <c r="W2670" s="14">
        <f t="shared" si="348"/>
        <v>25765.14</v>
      </c>
      <c r="X2670" s="14"/>
      <c r="Y2670" s="14">
        <f t="shared" si="351"/>
        <v>0</v>
      </c>
      <c r="Z2670" s="16">
        <f t="shared" si="352"/>
        <v>25765.14</v>
      </c>
      <c r="AA2670" s="34">
        <f t="shared" si="349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hidden="1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3185</v>
      </c>
      <c r="I2671" s="8" t="s">
        <v>106</v>
      </c>
      <c r="J2671" s="8" t="s">
        <v>3186</v>
      </c>
      <c r="K2671" s="8" t="s">
        <v>32</v>
      </c>
      <c r="L2671" s="30" t="s">
        <v>3204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54"/>
        <v>0</v>
      </c>
      <c r="W2671" s="14">
        <f t="shared" si="348"/>
        <v>0</v>
      </c>
      <c r="X2671" s="14"/>
      <c r="Y2671" s="14">
        <f t="shared" si="351"/>
        <v>0</v>
      </c>
      <c r="Z2671" s="16">
        <f t="shared" si="352"/>
        <v>0</v>
      </c>
      <c r="AA2671" s="34">
        <f t="shared" si="349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hidden="1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3185</v>
      </c>
      <c r="I2672" s="8" t="s">
        <v>106</v>
      </c>
      <c r="J2672" s="8" t="s">
        <v>3186</v>
      </c>
      <c r="K2672" s="8" t="s">
        <v>32</v>
      </c>
      <c r="L2672" s="45" t="s">
        <v>3194</v>
      </c>
      <c r="M2672" s="30"/>
      <c r="N2672" s="30" t="s">
        <v>40</v>
      </c>
      <c r="O2672" s="46" t="s">
        <v>41</v>
      </c>
      <c r="P2672" s="45">
        <v>0.02</v>
      </c>
      <c r="Q2672" s="47" t="s">
        <v>3205</v>
      </c>
      <c r="R2672" s="46"/>
      <c r="S2672" s="46">
        <v>5269.77</v>
      </c>
      <c r="T2672" s="46"/>
      <c r="U2672" s="46">
        <v>5269.77</v>
      </c>
      <c r="V2672" s="46">
        <f t="shared" si="354"/>
        <v>0</v>
      </c>
      <c r="W2672" s="14">
        <f t="shared" ref="W2672:W2722" si="355">IF(O2672="返货",U2672/(1+P2672),IF(O2672="返现",U2672,IF(O2672="折扣",U2672*P2672,IF(O2672="无",U2672))))</f>
        <v>5166.4411764705883</v>
      </c>
      <c r="X2672" s="14"/>
      <c r="Y2672" s="14">
        <f t="shared" si="351"/>
        <v>5166.4411764705883</v>
      </c>
      <c r="Z2672" s="16">
        <f t="shared" si="352"/>
        <v>5166.4411764705883</v>
      </c>
      <c r="AA2672" s="34">
        <f t="shared" si="349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hidden="1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3185</v>
      </c>
      <c r="I2673" s="8" t="s">
        <v>106</v>
      </c>
      <c r="J2673" s="8" t="s">
        <v>3186</v>
      </c>
      <c r="K2673" s="8" t="s">
        <v>32</v>
      </c>
      <c r="L2673" s="45" t="s">
        <v>3206</v>
      </c>
      <c r="M2673" s="30"/>
      <c r="N2673" s="30" t="s">
        <v>40</v>
      </c>
      <c r="O2673" s="46" t="s">
        <v>41</v>
      </c>
      <c r="P2673" s="45">
        <v>0.02</v>
      </c>
      <c r="Q2673" s="47" t="s">
        <v>3207</v>
      </c>
      <c r="R2673" s="46"/>
      <c r="S2673" s="46">
        <v>30630.400000000001</v>
      </c>
      <c r="T2673" s="46"/>
      <c r="U2673" s="46">
        <v>4831.8</v>
      </c>
      <c r="V2673" s="46">
        <f t="shared" si="354"/>
        <v>25798.600000000002</v>
      </c>
      <c r="W2673" s="14">
        <f t="shared" si="355"/>
        <v>4737.0588235294117</v>
      </c>
      <c r="X2673" s="14"/>
      <c r="Y2673" s="14">
        <f t="shared" si="351"/>
        <v>0</v>
      </c>
      <c r="Z2673" s="16">
        <f t="shared" si="352"/>
        <v>4737.0588235294117</v>
      </c>
      <c r="AA2673" s="34">
        <f t="shared" si="349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hidden="1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3185</v>
      </c>
      <c r="I2674" s="8" t="s">
        <v>106</v>
      </c>
      <c r="J2674" s="8" t="s">
        <v>3186</v>
      </c>
      <c r="K2674" s="8" t="s">
        <v>32</v>
      </c>
      <c r="L2674" s="45" t="s">
        <v>3208</v>
      </c>
      <c r="M2674" s="30"/>
      <c r="N2674" s="30" t="s">
        <v>40</v>
      </c>
      <c r="O2674" s="46" t="s">
        <v>80</v>
      </c>
      <c r="P2674" s="45">
        <v>0</v>
      </c>
      <c r="Q2674" s="47" t="s">
        <v>3209</v>
      </c>
      <c r="R2674" s="46"/>
      <c r="S2674" s="46">
        <v>-6514.2</v>
      </c>
      <c r="T2674" s="46"/>
      <c r="U2674" s="46">
        <v>0</v>
      </c>
      <c r="V2674" s="46">
        <f t="shared" si="354"/>
        <v>-6514.2</v>
      </c>
      <c r="W2674" s="14">
        <f t="shared" si="355"/>
        <v>0</v>
      </c>
      <c r="X2674" s="14"/>
      <c r="Y2674" s="14">
        <f t="shared" si="351"/>
        <v>0</v>
      </c>
      <c r="Z2674" s="16">
        <f t="shared" si="352"/>
        <v>0</v>
      </c>
      <c r="AA2674" s="34">
        <f t="shared" si="349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hidden="1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3185</v>
      </c>
      <c r="I2675" s="8" t="s">
        <v>106</v>
      </c>
      <c r="J2675" s="8" t="s">
        <v>3186</v>
      </c>
      <c r="K2675" s="8" t="s">
        <v>32</v>
      </c>
      <c r="L2675" s="45" t="s">
        <v>3196</v>
      </c>
      <c r="M2675" s="30"/>
      <c r="N2675" s="30" t="s">
        <v>40</v>
      </c>
      <c r="O2675" s="46" t="s">
        <v>80</v>
      </c>
      <c r="P2675" s="45">
        <v>0</v>
      </c>
      <c r="Q2675" s="47" t="s">
        <v>3210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54"/>
        <v>58394.6000000001</v>
      </c>
      <c r="W2675" s="14">
        <f t="shared" si="355"/>
        <v>0</v>
      </c>
      <c r="X2675" s="14">
        <v>38377.620000000003</v>
      </c>
      <c r="Y2675" s="14">
        <f t="shared" si="351"/>
        <v>0</v>
      </c>
      <c r="Z2675" s="16">
        <f t="shared" si="352"/>
        <v>38377.620000000003</v>
      </c>
      <c r="AA2675" s="34">
        <f t="shared" si="349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hidden="1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3188</v>
      </c>
      <c r="I2676" s="8" t="s">
        <v>106</v>
      </c>
      <c r="J2676" s="8" t="s">
        <v>3189</v>
      </c>
      <c r="K2676" s="8" t="s">
        <v>32</v>
      </c>
      <c r="L2676" s="45" t="s">
        <v>3191</v>
      </c>
      <c r="M2676" s="30"/>
      <c r="N2676" s="30" t="s">
        <v>57</v>
      </c>
      <c r="O2676" s="46" t="s">
        <v>41</v>
      </c>
      <c r="P2676" s="45">
        <v>0.04</v>
      </c>
      <c r="Q2676" s="47" t="s">
        <v>3211</v>
      </c>
      <c r="R2676" s="46"/>
      <c r="S2676" s="46">
        <v>68831.960000000006</v>
      </c>
      <c r="T2676" s="46"/>
      <c r="U2676" s="46">
        <v>0</v>
      </c>
      <c r="V2676" s="46">
        <f t="shared" si="354"/>
        <v>68831.960000000006</v>
      </c>
      <c r="W2676" s="14">
        <f t="shared" si="355"/>
        <v>0</v>
      </c>
      <c r="X2676" s="14"/>
      <c r="Y2676" s="14">
        <f t="shared" si="351"/>
        <v>0</v>
      </c>
      <c r="Z2676" s="16">
        <f t="shared" si="352"/>
        <v>0</v>
      </c>
      <c r="AA2676" s="34">
        <f t="shared" si="349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hidden="1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3188</v>
      </c>
      <c r="I2677" s="8" t="s">
        <v>106</v>
      </c>
      <c r="J2677" s="8" t="s">
        <v>3189</v>
      </c>
      <c r="K2677" s="8" t="s">
        <v>32</v>
      </c>
      <c r="L2677" s="45" t="s">
        <v>3191</v>
      </c>
      <c r="M2677" s="30"/>
      <c r="N2677" s="30" t="s">
        <v>40</v>
      </c>
      <c r="O2677" s="30" t="s">
        <v>80</v>
      </c>
      <c r="P2677" s="45">
        <v>0</v>
      </c>
      <c r="Q2677" s="47" t="s">
        <v>3211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54"/>
        <v>70420.280000000086</v>
      </c>
      <c r="W2677" s="14">
        <f t="shared" si="355"/>
        <v>2665.35</v>
      </c>
      <c r="X2677" s="14"/>
      <c r="Y2677" s="14">
        <f t="shared" si="351"/>
        <v>2665.35</v>
      </c>
      <c r="Z2677" s="16">
        <f t="shared" si="352"/>
        <v>2665.35</v>
      </c>
      <c r="AA2677" s="34">
        <f t="shared" si="349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hidden="1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3188</v>
      </c>
      <c r="I2678" s="8" t="s">
        <v>106</v>
      </c>
      <c r="J2678" s="8" t="s">
        <v>3189</v>
      </c>
      <c r="K2678" s="8" t="s">
        <v>32</v>
      </c>
      <c r="L2678" s="45" t="s">
        <v>3191</v>
      </c>
      <c r="M2678" s="30"/>
      <c r="N2678" s="30" t="s">
        <v>331</v>
      </c>
      <c r="O2678" s="46" t="s">
        <v>41</v>
      </c>
      <c r="P2678" s="45">
        <v>0.02</v>
      </c>
      <c r="Q2678" s="47" t="s">
        <v>3211</v>
      </c>
      <c r="R2678" s="46"/>
      <c r="S2678" s="46">
        <v>73.66</v>
      </c>
      <c r="T2678" s="46"/>
      <c r="U2678" s="46">
        <v>0</v>
      </c>
      <c r="V2678" s="46">
        <f t="shared" si="354"/>
        <v>73.66</v>
      </c>
      <c r="W2678" s="14">
        <f t="shared" si="355"/>
        <v>0</v>
      </c>
      <c r="X2678" s="14"/>
      <c r="Y2678" s="14">
        <f t="shared" si="351"/>
        <v>0</v>
      </c>
      <c r="Z2678" s="16">
        <f t="shared" si="352"/>
        <v>0</v>
      </c>
      <c r="AA2678" s="34">
        <f t="shared" si="349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hidden="1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3212</v>
      </c>
      <c r="I2679" s="8" t="s">
        <v>106</v>
      </c>
      <c r="J2679" s="8"/>
      <c r="K2679" s="8"/>
      <c r="L2679" s="45" t="s">
        <v>3213</v>
      </c>
      <c r="M2679" s="30"/>
      <c r="N2679" s="30" t="s">
        <v>40</v>
      </c>
      <c r="O2679" s="46" t="s">
        <v>80</v>
      </c>
      <c r="P2679" s="45">
        <v>0</v>
      </c>
      <c r="Q2679" s="47" t="s">
        <v>3214</v>
      </c>
      <c r="R2679" s="46"/>
      <c r="S2679" s="46">
        <v>-72524.27</v>
      </c>
      <c r="T2679" s="46"/>
      <c r="U2679" s="46">
        <v>0</v>
      </c>
      <c r="V2679" s="46">
        <f t="shared" si="354"/>
        <v>-72524.27</v>
      </c>
      <c r="W2679" s="14">
        <f t="shared" si="355"/>
        <v>0</v>
      </c>
      <c r="X2679" s="14"/>
      <c r="Y2679" s="14">
        <f t="shared" si="351"/>
        <v>0</v>
      </c>
      <c r="Z2679" s="16">
        <f t="shared" si="352"/>
        <v>0</v>
      </c>
      <c r="AA2679" s="34">
        <f t="shared" ref="AA2679:AA2722" si="356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hidden="1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3185</v>
      </c>
      <c r="I2680" s="8" t="s">
        <v>106</v>
      </c>
      <c r="J2680" s="8" t="s">
        <v>3186</v>
      </c>
      <c r="K2680" s="8" t="s">
        <v>32</v>
      </c>
      <c r="L2680" s="45" t="s">
        <v>3215</v>
      </c>
      <c r="M2680" s="30"/>
      <c r="N2680" s="30" t="s">
        <v>40</v>
      </c>
      <c r="O2680" s="46" t="s">
        <v>41</v>
      </c>
      <c r="P2680" s="45">
        <v>0.02</v>
      </c>
      <c r="Q2680" s="47" t="s">
        <v>3216</v>
      </c>
      <c r="R2680" s="46"/>
      <c r="S2680" s="46">
        <v>45.899999999999899</v>
      </c>
      <c r="T2680" s="46"/>
      <c r="U2680" s="46">
        <v>0</v>
      </c>
      <c r="V2680" s="46">
        <f t="shared" si="354"/>
        <v>45.899999999999899</v>
      </c>
      <c r="W2680" s="14">
        <f t="shared" si="355"/>
        <v>0</v>
      </c>
      <c r="X2680" s="14"/>
      <c r="Y2680" s="14">
        <f t="shared" si="351"/>
        <v>0</v>
      </c>
      <c r="Z2680" s="16">
        <f t="shared" si="352"/>
        <v>0</v>
      </c>
      <c r="AA2680" s="34">
        <f t="shared" si="356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hidden="1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3188</v>
      </c>
      <c r="I2681" s="8" t="s">
        <v>106</v>
      </c>
      <c r="J2681" s="8" t="s">
        <v>3189</v>
      </c>
      <c r="K2681" s="8" t="s">
        <v>32</v>
      </c>
      <c r="L2681" s="45" t="s">
        <v>3190</v>
      </c>
      <c r="M2681" s="30"/>
      <c r="N2681" s="30" t="s">
        <v>57</v>
      </c>
      <c r="O2681" s="46" t="s">
        <v>80</v>
      </c>
      <c r="P2681" s="45">
        <v>0</v>
      </c>
      <c r="Q2681" s="47" t="s">
        <v>3217</v>
      </c>
      <c r="R2681" s="46"/>
      <c r="S2681" s="46">
        <v>396732.18</v>
      </c>
      <c r="T2681" s="46"/>
      <c r="U2681" s="46">
        <v>0</v>
      </c>
      <c r="V2681" s="46">
        <f t="shared" si="354"/>
        <v>396732.18</v>
      </c>
      <c r="W2681" s="14">
        <f t="shared" si="355"/>
        <v>0</v>
      </c>
      <c r="X2681" s="14"/>
      <c r="Y2681" s="14">
        <f t="shared" si="351"/>
        <v>0</v>
      </c>
      <c r="Z2681" s="16">
        <f t="shared" si="352"/>
        <v>0</v>
      </c>
      <c r="AA2681" s="34">
        <f t="shared" si="356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hidden="1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3185</v>
      </c>
      <c r="I2682" s="8" t="s">
        <v>106</v>
      </c>
      <c r="J2682" s="8" t="s">
        <v>3186</v>
      </c>
      <c r="K2682" s="8" t="s">
        <v>32</v>
      </c>
      <c r="L2682" s="45" t="s">
        <v>3195</v>
      </c>
      <c r="M2682" s="30"/>
      <c r="N2682" s="30" t="s">
        <v>40</v>
      </c>
      <c r="O2682" s="46" t="s">
        <v>80</v>
      </c>
      <c r="P2682" s="45">
        <v>0</v>
      </c>
      <c r="Q2682" s="47" t="s">
        <v>3218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55"/>
        <v>0</v>
      </c>
      <c r="X2682" s="14"/>
      <c r="Y2682" s="14">
        <f t="shared" si="351"/>
        <v>0</v>
      </c>
      <c r="Z2682" s="16">
        <f t="shared" si="352"/>
        <v>0</v>
      </c>
      <c r="AA2682" s="34">
        <f t="shared" si="356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hidden="1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3185</v>
      </c>
      <c r="I2683" s="8" t="s">
        <v>106</v>
      </c>
      <c r="J2683" s="8" t="s">
        <v>3186</v>
      </c>
      <c r="K2683" s="8" t="s">
        <v>32</v>
      </c>
      <c r="L2683" s="45" t="s">
        <v>3208</v>
      </c>
      <c r="M2683" s="30"/>
      <c r="N2683" s="30" t="s">
        <v>40</v>
      </c>
      <c r="O2683" s="46" t="s">
        <v>80</v>
      </c>
      <c r="P2683" s="45">
        <v>0</v>
      </c>
      <c r="Q2683" s="47" t="s">
        <v>3209</v>
      </c>
      <c r="R2683" s="46"/>
      <c r="S2683" s="46">
        <v>-13001.65</v>
      </c>
      <c r="T2683" s="46"/>
      <c r="U2683" s="46">
        <v>0</v>
      </c>
      <c r="V2683" s="46">
        <f t="shared" ref="V2683:V2722" si="357">S2683+T2683-U2683</f>
        <v>-13001.65</v>
      </c>
      <c r="W2683" s="14">
        <f t="shared" si="355"/>
        <v>0</v>
      </c>
      <c r="X2683" s="14"/>
      <c r="Y2683" s="14">
        <f t="shared" si="351"/>
        <v>0</v>
      </c>
      <c r="Z2683" s="16">
        <f t="shared" si="352"/>
        <v>0</v>
      </c>
      <c r="AA2683" s="34">
        <f t="shared" si="356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hidden="1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3219</v>
      </c>
      <c r="I2684" s="8" t="s">
        <v>106</v>
      </c>
      <c r="J2684" s="8"/>
      <c r="K2684" s="8"/>
      <c r="L2684" s="45" t="s">
        <v>3220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7"/>
        <v>-132620.76999999999</v>
      </c>
      <c r="W2684" s="14">
        <f t="shared" si="355"/>
        <v>0</v>
      </c>
      <c r="X2684" s="14"/>
      <c r="Y2684" s="14">
        <f t="shared" si="351"/>
        <v>0</v>
      </c>
      <c r="Z2684" s="16">
        <f t="shared" si="352"/>
        <v>0</v>
      </c>
      <c r="AA2684" s="34">
        <f t="shared" si="356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hidden="1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3219</v>
      </c>
      <c r="I2685" s="8" t="s">
        <v>106</v>
      </c>
      <c r="J2685" s="8"/>
      <c r="K2685" s="8"/>
      <c r="L2685" s="45" t="s">
        <v>3220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7"/>
        <v>-81833.960000000006</v>
      </c>
      <c r="W2685" s="14">
        <f t="shared" si="355"/>
        <v>0</v>
      </c>
      <c r="X2685" s="14"/>
      <c r="Y2685" s="14">
        <f t="shared" si="351"/>
        <v>0</v>
      </c>
      <c r="Z2685" s="16">
        <f t="shared" si="352"/>
        <v>0</v>
      </c>
      <c r="AA2685" s="34">
        <f t="shared" si="356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hidden="1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3219</v>
      </c>
      <c r="I2686" s="8" t="s">
        <v>106</v>
      </c>
      <c r="J2686" s="8"/>
      <c r="K2686" s="8"/>
      <c r="L2686" s="45" t="s">
        <v>3221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7"/>
        <v>14646.16</v>
      </c>
      <c r="W2686" s="14">
        <f t="shared" si="355"/>
        <v>0</v>
      </c>
      <c r="X2686" s="14"/>
      <c r="Y2686" s="14">
        <f t="shared" si="351"/>
        <v>0</v>
      </c>
      <c r="Z2686" s="16">
        <f t="shared" si="352"/>
        <v>0</v>
      </c>
      <c r="AA2686" s="34">
        <f t="shared" si="356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hidden="1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3219</v>
      </c>
      <c r="I2687" s="8" t="s">
        <v>106</v>
      </c>
      <c r="J2687" s="8"/>
      <c r="K2687" s="8"/>
      <c r="L2687" s="45" t="s">
        <v>3222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7"/>
        <v>-18.600000000000001</v>
      </c>
      <c r="W2687" s="14">
        <f t="shared" si="355"/>
        <v>0</v>
      </c>
      <c r="X2687" s="14"/>
      <c r="Y2687" s="14">
        <f t="shared" si="351"/>
        <v>0</v>
      </c>
      <c r="Z2687" s="16">
        <f t="shared" si="352"/>
        <v>0</v>
      </c>
      <c r="AA2687" s="34">
        <f t="shared" si="356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hidden="1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3219</v>
      </c>
      <c r="I2688" s="8" t="s">
        <v>106</v>
      </c>
      <c r="J2688" s="8"/>
      <c r="K2688" s="8"/>
      <c r="L2688" s="45" t="s">
        <v>3223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7"/>
        <v>15598.88</v>
      </c>
      <c r="W2688" s="14">
        <f t="shared" si="355"/>
        <v>0</v>
      </c>
      <c r="X2688" s="14"/>
      <c r="Y2688" s="14">
        <f t="shared" si="351"/>
        <v>0</v>
      </c>
      <c r="Z2688" s="16">
        <f t="shared" si="352"/>
        <v>0</v>
      </c>
      <c r="AA2688" s="34">
        <f t="shared" si="356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hidden="1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3219</v>
      </c>
      <c r="I2689" s="8" t="s">
        <v>106</v>
      </c>
      <c r="J2689" s="8"/>
      <c r="K2689" s="8"/>
      <c r="L2689" s="45" t="s">
        <v>3224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7"/>
        <v>81833.960000000006</v>
      </c>
      <c r="W2689" s="14">
        <f t="shared" si="355"/>
        <v>0</v>
      </c>
      <c r="X2689" s="14"/>
      <c r="Y2689" s="14">
        <f t="shared" si="351"/>
        <v>0</v>
      </c>
      <c r="Z2689" s="16">
        <f t="shared" si="352"/>
        <v>0</v>
      </c>
      <c r="AA2689" s="34">
        <f t="shared" si="356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hidden="1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3185</v>
      </c>
      <c r="I2690" s="8" t="s">
        <v>106</v>
      </c>
      <c r="J2690" s="8" t="s">
        <v>3186</v>
      </c>
      <c r="K2690" s="8" t="s">
        <v>32</v>
      </c>
      <c r="L2690" s="45" t="s">
        <v>3208</v>
      </c>
      <c r="M2690" s="30"/>
      <c r="N2690" s="30" t="s">
        <v>40</v>
      </c>
      <c r="O2690" s="46" t="s">
        <v>80</v>
      </c>
      <c r="P2690" s="45">
        <v>0</v>
      </c>
      <c r="Q2690" s="47" t="s">
        <v>3209</v>
      </c>
      <c r="R2690" s="46"/>
      <c r="S2690" s="46">
        <v>17089.75</v>
      </c>
      <c r="T2690" s="46"/>
      <c r="U2690" s="46">
        <v>0</v>
      </c>
      <c r="V2690" s="46">
        <f t="shared" si="357"/>
        <v>17089.75</v>
      </c>
      <c r="W2690" s="14">
        <f t="shared" si="355"/>
        <v>0</v>
      </c>
      <c r="X2690" s="14"/>
      <c r="Y2690" s="14">
        <f t="shared" si="351"/>
        <v>0</v>
      </c>
      <c r="Z2690" s="16">
        <f t="shared" si="352"/>
        <v>0</v>
      </c>
      <c r="AA2690" s="34">
        <f t="shared" si="356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hidden="1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3071</v>
      </c>
      <c r="F2691" s="30" t="s">
        <v>3071</v>
      </c>
      <c r="G2691" s="30" t="s">
        <v>3071</v>
      </c>
      <c r="H2691" s="119" t="s">
        <v>3225</v>
      </c>
      <c r="I2691" s="8" t="s">
        <v>106</v>
      </c>
      <c r="J2691" s="8"/>
      <c r="K2691" s="8"/>
      <c r="L2691" s="45" t="s">
        <v>3226</v>
      </c>
      <c r="M2691" s="30"/>
      <c r="N2691" s="30" t="s">
        <v>40</v>
      </c>
      <c r="O2691" s="46" t="s">
        <v>80</v>
      </c>
      <c r="P2691" s="45">
        <v>0</v>
      </c>
      <c r="Q2691" s="47" t="s">
        <v>3227</v>
      </c>
      <c r="R2691" s="46"/>
      <c r="S2691" s="46">
        <v>-196.07999999999799</v>
      </c>
      <c r="T2691" s="46"/>
      <c r="U2691" s="46">
        <v>0</v>
      </c>
      <c r="V2691" s="46">
        <f t="shared" si="357"/>
        <v>-196.07999999999799</v>
      </c>
      <c r="W2691" s="14">
        <f t="shared" si="355"/>
        <v>0</v>
      </c>
      <c r="X2691" s="14"/>
      <c r="Y2691" s="14">
        <f t="shared" ref="Y2691:Y2754" si="358">IF(W2691-AB2691&lt;=0,0,IF(O2691="返现",MAX(W2691-AA2691-AB2691,0),MAX(W2691-AB2691,0)))</f>
        <v>0</v>
      </c>
      <c r="Z2691" s="16">
        <f t="shared" si="352"/>
        <v>0</v>
      </c>
      <c r="AA2691" s="34">
        <f t="shared" si="356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hidden="1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3219</v>
      </c>
      <c r="I2692" s="8" t="s">
        <v>106</v>
      </c>
      <c r="J2692" s="8"/>
      <c r="K2692" s="8"/>
      <c r="L2692" s="45" t="s">
        <v>3228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7"/>
        <v>2500</v>
      </c>
      <c r="W2692" s="14">
        <f t="shared" si="355"/>
        <v>0</v>
      </c>
      <c r="X2692" s="14"/>
      <c r="Y2692" s="14">
        <f t="shared" si="358"/>
        <v>0</v>
      </c>
      <c r="Z2692" s="16">
        <f t="shared" si="352"/>
        <v>0</v>
      </c>
      <c r="AA2692" s="34">
        <f t="shared" si="356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hidden="1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3229</v>
      </c>
      <c r="F2693" s="30" t="s">
        <v>3229</v>
      </c>
      <c r="G2693" s="30" t="s">
        <v>3229</v>
      </c>
      <c r="H2693" s="119" t="s">
        <v>3219</v>
      </c>
      <c r="I2693" s="8" t="s">
        <v>106</v>
      </c>
      <c r="J2693" s="8"/>
      <c r="K2693" s="8"/>
      <c r="L2693" s="45" t="s">
        <v>3230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7"/>
        <v>7.2</v>
      </c>
      <c r="W2693" s="14">
        <f t="shared" si="355"/>
        <v>0</v>
      </c>
      <c r="X2693" s="14"/>
      <c r="Y2693" s="14">
        <f t="shared" si="358"/>
        <v>0</v>
      </c>
      <c r="Z2693" s="16">
        <f t="shared" si="352"/>
        <v>0</v>
      </c>
      <c r="AA2693" s="34">
        <f t="shared" si="356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hidden="1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3229</v>
      </c>
      <c r="F2694" s="30" t="s">
        <v>3229</v>
      </c>
      <c r="G2694" s="30" t="s">
        <v>3229</v>
      </c>
      <c r="H2694" s="119" t="s">
        <v>3188</v>
      </c>
      <c r="I2694" s="8" t="s">
        <v>106</v>
      </c>
      <c r="J2694" s="8" t="s">
        <v>3189</v>
      </c>
      <c r="K2694" s="8" t="s">
        <v>32</v>
      </c>
      <c r="L2694" s="45" t="s">
        <v>3231</v>
      </c>
      <c r="M2694" s="30"/>
      <c r="N2694" s="30" t="s">
        <v>40</v>
      </c>
      <c r="O2694" s="46" t="s">
        <v>41</v>
      </c>
      <c r="P2694" s="45">
        <v>0.04</v>
      </c>
      <c r="Q2694" s="47" t="s">
        <v>3232</v>
      </c>
      <c r="R2694" s="46"/>
      <c r="S2694" s="46">
        <v>-50774.25</v>
      </c>
      <c r="T2694" s="46"/>
      <c r="U2694" s="46">
        <v>0</v>
      </c>
      <c r="V2694" s="46">
        <f t="shared" si="357"/>
        <v>-50774.25</v>
      </c>
      <c r="W2694" s="14">
        <f t="shared" si="355"/>
        <v>0</v>
      </c>
      <c r="X2694" s="14"/>
      <c r="Y2694" s="14">
        <f t="shared" si="358"/>
        <v>0</v>
      </c>
      <c r="Z2694" s="16">
        <f t="shared" si="352"/>
        <v>0</v>
      </c>
      <c r="AA2694" s="34">
        <f t="shared" si="356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hidden="1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3229</v>
      </c>
      <c r="F2695" s="30" t="s">
        <v>3229</v>
      </c>
      <c r="G2695" s="30" t="s">
        <v>3229</v>
      </c>
      <c r="H2695" s="119" t="s">
        <v>3185</v>
      </c>
      <c r="I2695" s="8" t="s">
        <v>106</v>
      </c>
      <c r="J2695" s="8" t="s">
        <v>3186</v>
      </c>
      <c r="K2695" s="8" t="s">
        <v>32</v>
      </c>
      <c r="L2695" s="45" t="s">
        <v>3233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7"/>
        <v>80000</v>
      </c>
      <c r="W2695" s="14">
        <f t="shared" si="355"/>
        <v>0</v>
      </c>
      <c r="X2695" s="14"/>
      <c r="Y2695" s="14">
        <f t="shared" si="358"/>
        <v>0</v>
      </c>
      <c r="Z2695" s="16">
        <f t="shared" si="352"/>
        <v>0</v>
      </c>
      <c r="AA2695" s="34">
        <f t="shared" si="356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hidden="1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3229</v>
      </c>
      <c r="F2696" s="30" t="s">
        <v>3229</v>
      </c>
      <c r="G2696" s="30" t="s">
        <v>3229</v>
      </c>
      <c r="H2696" s="119" t="s">
        <v>3185</v>
      </c>
      <c r="I2696" s="8" t="s">
        <v>106</v>
      </c>
      <c r="J2696" s="8" t="s">
        <v>3186</v>
      </c>
      <c r="K2696" s="8" t="s">
        <v>32</v>
      </c>
      <c r="L2696" s="45" t="s">
        <v>3234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7"/>
        <v>40000</v>
      </c>
      <c r="W2696" s="14">
        <f t="shared" si="355"/>
        <v>0</v>
      </c>
      <c r="X2696" s="14"/>
      <c r="Y2696" s="14">
        <f t="shared" si="358"/>
        <v>0</v>
      </c>
      <c r="Z2696" s="16">
        <f t="shared" si="352"/>
        <v>0</v>
      </c>
      <c r="AA2696" s="34">
        <f t="shared" si="356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hidden="1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3229</v>
      </c>
      <c r="F2697" s="30" t="s">
        <v>3229</v>
      </c>
      <c r="G2697" s="30" t="s">
        <v>3229</v>
      </c>
      <c r="H2697" s="119" t="s">
        <v>3185</v>
      </c>
      <c r="I2697" s="8" t="s">
        <v>106</v>
      </c>
      <c r="J2697" s="8" t="s">
        <v>3186</v>
      </c>
      <c r="K2697" s="8" t="s">
        <v>32</v>
      </c>
      <c r="L2697" s="45" t="s">
        <v>3235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7"/>
        <v>186117.1</v>
      </c>
      <c r="W2697" s="14">
        <f t="shared" si="355"/>
        <v>0</v>
      </c>
      <c r="X2697" s="14"/>
      <c r="Y2697" s="14">
        <f t="shared" si="358"/>
        <v>0</v>
      </c>
      <c r="Z2697" s="16">
        <f t="shared" si="352"/>
        <v>0</v>
      </c>
      <c r="AA2697" s="34">
        <f t="shared" si="356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hidden="1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3229</v>
      </c>
      <c r="F2698" s="30" t="s">
        <v>3229</v>
      </c>
      <c r="G2698" s="30" t="s">
        <v>3229</v>
      </c>
      <c r="H2698" s="119" t="s">
        <v>3185</v>
      </c>
      <c r="I2698" s="8" t="s">
        <v>106</v>
      </c>
      <c r="J2698" s="8" t="s">
        <v>3186</v>
      </c>
      <c r="K2698" s="8" t="s">
        <v>32</v>
      </c>
      <c r="L2698" s="45" t="s">
        <v>3235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7"/>
        <v>3882.9</v>
      </c>
      <c r="W2698" s="14">
        <f t="shared" si="355"/>
        <v>0</v>
      </c>
      <c r="X2698" s="14"/>
      <c r="Y2698" s="14">
        <f t="shared" si="358"/>
        <v>0</v>
      </c>
      <c r="Z2698" s="16">
        <f t="shared" si="352"/>
        <v>0</v>
      </c>
      <c r="AA2698" s="34">
        <f t="shared" si="356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hidden="1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3185</v>
      </c>
      <c r="I2699" s="8" t="s">
        <v>106</v>
      </c>
      <c r="J2699" s="8" t="s">
        <v>3186</v>
      </c>
      <c r="K2699" s="8" t="s">
        <v>32</v>
      </c>
      <c r="L2699" s="45" t="s">
        <v>3236</v>
      </c>
      <c r="M2699" s="30"/>
      <c r="N2699" s="30" t="s">
        <v>40</v>
      </c>
      <c r="O2699" s="46" t="s">
        <v>80</v>
      </c>
      <c r="P2699" s="45">
        <v>0</v>
      </c>
      <c r="Q2699" s="47" t="s">
        <v>3237</v>
      </c>
      <c r="R2699" s="46"/>
      <c r="S2699" s="46">
        <v>159441.73000000001</v>
      </c>
      <c r="T2699" s="46"/>
      <c r="U2699" s="46">
        <v>0</v>
      </c>
      <c r="V2699" s="46">
        <f t="shared" si="357"/>
        <v>159441.73000000001</v>
      </c>
      <c r="W2699" s="14">
        <f t="shared" si="355"/>
        <v>0</v>
      </c>
      <c r="X2699" s="14"/>
      <c r="Y2699" s="14">
        <f t="shared" si="358"/>
        <v>0</v>
      </c>
      <c r="Z2699" s="16">
        <f t="shared" si="352"/>
        <v>0</v>
      </c>
      <c r="AA2699" s="34">
        <f t="shared" si="356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hidden="1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3185</v>
      </c>
      <c r="I2700" s="8" t="s">
        <v>106</v>
      </c>
      <c r="J2700" s="8" t="s">
        <v>3186</v>
      </c>
      <c r="K2700" s="8" t="s">
        <v>32</v>
      </c>
      <c r="L2700" s="45" t="s">
        <v>3238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7"/>
        <v>0</v>
      </c>
      <c r="W2700" s="14">
        <f t="shared" si="355"/>
        <v>0</v>
      </c>
      <c r="X2700" s="14"/>
      <c r="Y2700" s="14">
        <f t="shared" si="358"/>
        <v>0</v>
      </c>
      <c r="Z2700" s="16">
        <f t="shared" si="352"/>
        <v>0</v>
      </c>
      <c r="AA2700" s="34">
        <f t="shared" si="356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hidden="1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3185</v>
      </c>
      <c r="I2701" s="8" t="s">
        <v>106</v>
      </c>
      <c r="J2701" s="8" t="s">
        <v>3186</v>
      </c>
      <c r="K2701" s="8" t="s">
        <v>32</v>
      </c>
      <c r="L2701" s="45" t="s">
        <v>3239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7"/>
        <v>9968.7000000000007</v>
      </c>
      <c r="W2701" s="14">
        <f t="shared" si="355"/>
        <v>0</v>
      </c>
      <c r="X2701" s="14"/>
      <c r="Y2701" s="14">
        <f t="shared" si="358"/>
        <v>0</v>
      </c>
      <c r="Z2701" s="16">
        <f t="shared" si="352"/>
        <v>0</v>
      </c>
      <c r="AA2701" s="34">
        <f t="shared" si="356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hidden="1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3240</v>
      </c>
      <c r="F2702" s="30" t="s">
        <v>3240</v>
      </c>
      <c r="G2702" s="30" t="s">
        <v>3240</v>
      </c>
      <c r="H2702" s="119" t="s">
        <v>3185</v>
      </c>
      <c r="I2702" s="8" t="s">
        <v>106</v>
      </c>
      <c r="J2702" s="8" t="s">
        <v>3186</v>
      </c>
      <c r="K2702" s="8" t="s">
        <v>32</v>
      </c>
      <c r="L2702" s="45" t="s">
        <v>3241</v>
      </c>
      <c r="M2702" s="30"/>
      <c r="N2702" s="30" t="s">
        <v>40</v>
      </c>
      <c r="O2702" s="46" t="s">
        <v>80</v>
      </c>
      <c r="P2702" s="45">
        <v>0</v>
      </c>
      <c r="Q2702" s="47" t="s">
        <v>3242</v>
      </c>
      <c r="R2702" s="46"/>
      <c r="S2702" s="46">
        <v>-2059.96</v>
      </c>
      <c r="T2702" s="46"/>
      <c r="U2702" s="46">
        <v>0</v>
      </c>
      <c r="V2702" s="46">
        <f t="shared" si="357"/>
        <v>-2059.96</v>
      </c>
      <c r="W2702" s="14">
        <f t="shared" si="355"/>
        <v>0</v>
      </c>
      <c r="X2702" s="14"/>
      <c r="Y2702" s="14">
        <f t="shared" si="358"/>
        <v>0</v>
      </c>
      <c r="Z2702" s="16">
        <f t="shared" si="352"/>
        <v>0</v>
      </c>
      <c r="AA2702" s="34">
        <f t="shared" si="356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hidden="1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3333</v>
      </c>
      <c r="K2703" s="8" t="s">
        <v>32</v>
      </c>
      <c r="L2703" s="30" t="s">
        <v>3243</v>
      </c>
      <c r="M2703" s="30"/>
      <c r="N2703" s="30" t="s">
        <v>3095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7"/>
        <v>-100000</v>
      </c>
      <c r="W2703" s="46">
        <f t="shared" si="355"/>
        <v>100000</v>
      </c>
      <c r="X2703" s="46"/>
      <c r="Y2703" s="14">
        <f t="shared" si="358"/>
        <v>0</v>
      </c>
      <c r="Z2703" s="16">
        <f t="shared" si="352"/>
        <v>100000</v>
      </c>
      <c r="AA2703" s="46">
        <f t="shared" si="356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hidden="1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3095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7"/>
        <v>-105769.23</v>
      </c>
      <c r="W2704" s="14">
        <f t="shared" si="355"/>
        <v>105769.23</v>
      </c>
      <c r="X2704" s="14"/>
      <c r="Y2704" s="14">
        <f t="shared" si="358"/>
        <v>0</v>
      </c>
      <c r="Z2704" s="16">
        <f t="shared" si="352"/>
        <v>105769.23</v>
      </c>
      <c r="AA2704" s="34">
        <f t="shared" si="356"/>
        <v>0</v>
      </c>
      <c r="AB2704" s="38">
        <v>110000</v>
      </c>
      <c r="AC2704" s="37">
        <v>5.2999999999999999E-2</v>
      </c>
      <c r="AD2704" s="30"/>
      <c r="AE2704" s="30"/>
      <c r="AF2704" s="30" t="s">
        <v>3244</v>
      </c>
      <c r="AG2704" s="30" t="s">
        <v>42</v>
      </c>
      <c r="AH2704" s="37">
        <v>0</v>
      </c>
      <c r="AI2704" t="e">
        <v>#N/A</v>
      </c>
    </row>
    <row r="2705" spans="1:35" ht="14.25" hidden="1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3245</v>
      </c>
      <c r="K2705" s="8" t="s">
        <v>32</v>
      </c>
      <c r="L2705" s="30" t="s">
        <v>3246</v>
      </c>
      <c r="M2705" s="30"/>
      <c r="N2705" s="30" t="s">
        <v>3247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7"/>
        <v>-150000</v>
      </c>
      <c r="W2705" s="14">
        <f t="shared" si="355"/>
        <v>142857.14285714284</v>
      </c>
      <c r="X2705" s="14"/>
      <c r="Y2705" s="14">
        <f t="shared" si="358"/>
        <v>12422.360248446843</v>
      </c>
      <c r="Z2705" s="16">
        <f t="shared" si="352"/>
        <v>142857.14285714284</v>
      </c>
      <c r="AA2705" s="34">
        <f t="shared" si="356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3244</v>
      </c>
      <c r="AG2705" s="30" t="s">
        <v>42</v>
      </c>
      <c r="AH2705" s="37">
        <v>0</v>
      </c>
      <c r="AI2705" t="e">
        <v>#N/A</v>
      </c>
    </row>
    <row r="2706" spans="1:35" ht="14.25" hidden="1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3248</v>
      </c>
      <c r="F2706" s="30" t="s">
        <v>3248</v>
      </c>
      <c r="G2706" s="30" t="s">
        <v>3248</v>
      </c>
      <c r="H2706" s="119" t="s">
        <v>3249</v>
      </c>
      <c r="I2706" s="8" t="s">
        <v>106</v>
      </c>
      <c r="J2706" s="8" t="s">
        <v>3250</v>
      </c>
      <c r="K2706" s="8" t="s">
        <v>32</v>
      </c>
      <c r="L2706" s="30" t="s">
        <v>3248</v>
      </c>
      <c r="M2706" s="30"/>
      <c r="N2706" s="30" t="s">
        <v>3084</v>
      </c>
      <c r="O2706" s="30" t="s">
        <v>80</v>
      </c>
      <c r="P2706" s="37">
        <v>0</v>
      </c>
      <c r="Q2706" s="32"/>
      <c r="R2706" s="30" t="s">
        <v>3251</v>
      </c>
      <c r="S2706" s="38">
        <v>0</v>
      </c>
      <c r="T2706" s="38">
        <v>38323</v>
      </c>
      <c r="U2706" s="38">
        <v>39331.5</v>
      </c>
      <c r="V2706" s="38">
        <f t="shared" si="357"/>
        <v>-1008.5</v>
      </c>
      <c r="W2706" s="14">
        <f t="shared" si="355"/>
        <v>39331.5</v>
      </c>
      <c r="X2706" s="14"/>
      <c r="Y2706" s="14">
        <f t="shared" si="358"/>
        <v>1008.5</v>
      </c>
      <c r="Z2706" s="16">
        <f t="shared" si="352"/>
        <v>39331.5</v>
      </c>
      <c r="AA2706" s="34">
        <f t="shared" si="356"/>
        <v>0</v>
      </c>
      <c r="AB2706" s="38">
        <f t="shared" ref="AB2706:AB2711" si="359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hidden="1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3248</v>
      </c>
      <c r="F2707" s="30" t="s">
        <v>3248</v>
      </c>
      <c r="G2707" s="30" t="s">
        <v>3248</v>
      </c>
      <c r="H2707" s="119" t="s">
        <v>3252</v>
      </c>
      <c r="I2707" s="8" t="s">
        <v>106</v>
      </c>
      <c r="J2707" s="8" t="s">
        <v>3253</v>
      </c>
      <c r="K2707" s="8" t="s">
        <v>32</v>
      </c>
      <c r="L2707" s="30" t="s">
        <v>3248</v>
      </c>
      <c r="M2707" s="30"/>
      <c r="N2707" s="30" t="s">
        <v>3084</v>
      </c>
      <c r="O2707" s="30" t="s">
        <v>80</v>
      </c>
      <c r="P2707" s="37">
        <v>0</v>
      </c>
      <c r="Q2707" s="32"/>
      <c r="R2707" s="30" t="s">
        <v>3251</v>
      </c>
      <c r="S2707" s="38">
        <v>0</v>
      </c>
      <c r="T2707" s="38">
        <v>449065</v>
      </c>
      <c r="U2707" s="38">
        <v>460882.5</v>
      </c>
      <c r="V2707" s="38">
        <f t="shared" si="357"/>
        <v>-11817.5</v>
      </c>
      <c r="W2707" s="14">
        <f t="shared" si="355"/>
        <v>460882.5</v>
      </c>
      <c r="X2707" s="14"/>
      <c r="Y2707" s="14">
        <f t="shared" si="358"/>
        <v>11817.5</v>
      </c>
      <c r="Z2707" s="16">
        <f t="shared" si="352"/>
        <v>460882.5</v>
      </c>
      <c r="AA2707" s="34">
        <f t="shared" si="356"/>
        <v>0</v>
      </c>
      <c r="AB2707" s="38">
        <f t="shared" si="359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hidden="1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3248</v>
      </c>
      <c r="F2708" s="30" t="s">
        <v>3248</v>
      </c>
      <c r="G2708" s="30" t="s">
        <v>3248</v>
      </c>
      <c r="H2708" s="119" t="s">
        <v>3254</v>
      </c>
      <c r="I2708" s="8" t="s">
        <v>106</v>
      </c>
      <c r="J2708" s="8" t="s">
        <v>3255</v>
      </c>
      <c r="K2708" s="8" t="s">
        <v>32</v>
      </c>
      <c r="L2708" s="30" t="s">
        <v>3248</v>
      </c>
      <c r="M2708" s="30"/>
      <c r="N2708" s="30" t="s">
        <v>3084</v>
      </c>
      <c r="O2708" s="30" t="s">
        <v>80</v>
      </c>
      <c r="P2708" s="37">
        <v>0</v>
      </c>
      <c r="Q2708" s="32"/>
      <c r="R2708" s="30" t="s">
        <v>3251</v>
      </c>
      <c r="S2708" s="38">
        <v>0</v>
      </c>
      <c r="T2708" s="38">
        <v>630933</v>
      </c>
      <c r="U2708" s="38">
        <v>647536.5</v>
      </c>
      <c r="V2708" s="38">
        <f t="shared" si="357"/>
        <v>-16603.5</v>
      </c>
      <c r="W2708" s="14">
        <f t="shared" si="355"/>
        <v>647536.5</v>
      </c>
      <c r="X2708" s="14"/>
      <c r="Y2708" s="14">
        <f t="shared" si="358"/>
        <v>16603.5</v>
      </c>
      <c r="Z2708" s="16">
        <f t="shared" si="352"/>
        <v>647536.5</v>
      </c>
      <c r="AA2708" s="34">
        <f t="shared" si="356"/>
        <v>0</v>
      </c>
      <c r="AB2708" s="38">
        <f t="shared" si="359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hidden="1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3248</v>
      </c>
      <c r="F2709" s="30" t="s">
        <v>3248</v>
      </c>
      <c r="G2709" s="30" t="s">
        <v>3248</v>
      </c>
      <c r="H2709" s="119" t="s">
        <v>3256</v>
      </c>
      <c r="I2709" s="8" t="s">
        <v>106</v>
      </c>
      <c r="J2709" s="8" t="s">
        <v>3257</v>
      </c>
      <c r="K2709" s="8" t="s">
        <v>32</v>
      </c>
      <c r="L2709" s="30" t="s">
        <v>3248</v>
      </c>
      <c r="M2709" s="30"/>
      <c r="N2709" s="30" t="s">
        <v>3084</v>
      </c>
      <c r="O2709" s="30" t="s">
        <v>80</v>
      </c>
      <c r="P2709" s="37">
        <v>0</v>
      </c>
      <c r="Q2709" s="32"/>
      <c r="R2709" s="30" t="s">
        <v>3251</v>
      </c>
      <c r="S2709" s="38">
        <v>0</v>
      </c>
      <c r="T2709" s="38">
        <v>148922</v>
      </c>
      <c r="U2709" s="38">
        <v>152841</v>
      </c>
      <c r="V2709" s="38">
        <f t="shared" si="357"/>
        <v>-3919</v>
      </c>
      <c r="W2709" s="14">
        <f t="shared" si="355"/>
        <v>152841</v>
      </c>
      <c r="X2709" s="14"/>
      <c r="Y2709" s="14">
        <f t="shared" si="358"/>
        <v>3919</v>
      </c>
      <c r="Z2709" s="16">
        <f t="shared" si="352"/>
        <v>152841</v>
      </c>
      <c r="AA2709" s="34">
        <f t="shared" si="356"/>
        <v>0</v>
      </c>
      <c r="AB2709" s="38">
        <f t="shared" si="359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hidden="1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3248</v>
      </c>
      <c r="F2710" s="30" t="s">
        <v>3248</v>
      </c>
      <c r="G2710" s="30" t="s">
        <v>3248</v>
      </c>
      <c r="H2710" s="119" t="s">
        <v>3258</v>
      </c>
      <c r="I2710" s="8" t="s">
        <v>106</v>
      </c>
      <c r="J2710" s="8" t="s">
        <v>3259</v>
      </c>
      <c r="K2710" s="8" t="s">
        <v>32</v>
      </c>
      <c r="L2710" s="30" t="s">
        <v>3248</v>
      </c>
      <c r="M2710" s="30"/>
      <c r="N2710" s="30" t="s">
        <v>3084</v>
      </c>
      <c r="O2710" s="30" t="s">
        <v>80</v>
      </c>
      <c r="P2710" s="37">
        <v>0</v>
      </c>
      <c r="Q2710" s="32"/>
      <c r="R2710" s="30" t="s">
        <v>3251</v>
      </c>
      <c r="S2710" s="38">
        <v>0</v>
      </c>
      <c r="T2710" s="38">
        <v>92169</v>
      </c>
      <c r="U2710" s="38">
        <v>94594.5</v>
      </c>
      <c r="V2710" s="38">
        <f t="shared" si="357"/>
        <v>-2425.5</v>
      </c>
      <c r="W2710" s="14">
        <f t="shared" si="355"/>
        <v>94594.5</v>
      </c>
      <c r="X2710" s="14"/>
      <c r="Y2710" s="14">
        <f t="shared" si="358"/>
        <v>2425.5</v>
      </c>
      <c r="Z2710" s="16">
        <f t="shared" si="352"/>
        <v>94594.5</v>
      </c>
      <c r="AA2710" s="34">
        <f t="shared" si="356"/>
        <v>0</v>
      </c>
      <c r="AB2710" s="38">
        <f t="shared" si="359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hidden="1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3248</v>
      </c>
      <c r="F2711" s="30" t="s">
        <v>3248</v>
      </c>
      <c r="G2711" s="30" t="s">
        <v>3248</v>
      </c>
      <c r="H2711" s="119" t="s">
        <v>70</v>
      </c>
      <c r="I2711" s="8" t="s">
        <v>106</v>
      </c>
      <c r="J2711" s="8" t="s">
        <v>3260</v>
      </c>
      <c r="K2711" s="8" t="s">
        <v>32</v>
      </c>
      <c r="L2711" s="30" t="s">
        <v>3248</v>
      </c>
      <c r="M2711" s="30"/>
      <c r="N2711" s="30" t="s">
        <v>3084</v>
      </c>
      <c r="O2711" s="30" t="s">
        <v>80</v>
      </c>
      <c r="P2711" s="37">
        <v>0</v>
      </c>
      <c r="Q2711" s="32"/>
      <c r="R2711" s="30" t="s">
        <v>3251</v>
      </c>
      <c r="S2711" s="38">
        <v>0</v>
      </c>
      <c r="T2711" s="38">
        <v>14592</v>
      </c>
      <c r="U2711" s="38">
        <v>14976</v>
      </c>
      <c r="V2711" s="38">
        <f t="shared" si="357"/>
        <v>-384</v>
      </c>
      <c r="W2711" s="14">
        <f t="shared" si="355"/>
        <v>14976</v>
      </c>
      <c r="X2711" s="14"/>
      <c r="Y2711" s="14">
        <f t="shared" si="358"/>
        <v>384</v>
      </c>
      <c r="Z2711" s="16">
        <f t="shared" si="352"/>
        <v>14976</v>
      </c>
      <c r="AA2711" s="34">
        <f t="shared" si="356"/>
        <v>0</v>
      </c>
      <c r="AB2711" s="38">
        <f t="shared" si="359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hidden="1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3095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7"/>
        <v>100000</v>
      </c>
      <c r="W2712" s="14">
        <f t="shared" si="355"/>
        <v>0</v>
      </c>
      <c r="X2712" s="14"/>
      <c r="Y2712" s="14">
        <f t="shared" si="358"/>
        <v>0</v>
      </c>
      <c r="Z2712" s="16">
        <f t="shared" si="352"/>
        <v>0</v>
      </c>
      <c r="AA2712" s="34">
        <f t="shared" si="356"/>
        <v>0</v>
      </c>
      <c r="AB2712" s="38">
        <f t="shared" ref="AB2712:AB2718" si="360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hidden="1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3095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7"/>
        <v>-82718.76999999999</v>
      </c>
      <c r="W2713" s="14">
        <f t="shared" si="355"/>
        <v>127880</v>
      </c>
      <c r="X2713" s="14"/>
      <c r="Y2713" s="14">
        <f t="shared" si="358"/>
        <v>0</v>
      </c>
      <c r="Z2713" s="16">
        <f t="shared" si="352"/>
        <v>127880</v>
      </c>
      <c r="AA2713" s="34">
        <f t="shared" si="356"/>
        <v>0</v>
      </c>
      <c r="AB2713" s="38">
        <f t="shared" si="360"/>
        <v>127880</v>
      </c>
      <c r="AC2713" s="37">
        <v>5.2999999999999999E-2</v>
      </c>
      <c r="AD2713" s="30"/>
      <c r="AE2713" s="30"/>
      <c r="AF2713" s="30" t="s">
        <v>3261</v>
      </c>
      <c r="AG2713" s="30" t="s">
        <v>51</v>
      </c>
      <c r="AH2713" s="37">
        <v>0</v>
      </c>
      <c r="AI2713" t="e">
        <v>#N/A</v>
      </c>
    </row>
    <row r="2714" spans="1:35" ht="14.25" hidden="1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3095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7"/>
        <v>0</v>
      </c>
      <c r="W2714" s="14">
        <f t="shared" si="355"/>
        <v>0</v>
      </c>
      <c r="X2714" s="14"/>
      <c r="Y2714" s="14">
        <f t="shared" si="358"/>
        <v>0</v>
      </c>
      <c r="Z2714" s="16">
        <f t="shared" ref="Z2714:Z2777" si="361">W2714+X2714</f>
        <v>0</v>
      </c>
      <c r="AA2714" s="34">
        <f t="shared" si="356"/>
        <v>0</v>
      </c>
      <c r="AB2714" s="38">
        <f t="shared" si="360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hidden="1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3095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7"/>
        <v>0</v>
      </c>
      <c r="W2715" s="14">
        <f t="shared" si="355"/>
        <v>0</v>
      </c>
      <c r="X2715" s="14"/>
      <c r="Y2715" s="14">
        <f t="shared" si="358"/>
        <v>0</v>
      </c>
      <c r="Z2715" s="16">
        <f t="shared" si="361"/>
        <v>0</v>
      </c>
      <c r="AA2715" s="34">
        <f t="shared" si="356"/>
        <v>0</v>
      </c>
      <c r="AB2715" s="38">
        <f t="shared" si="360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hidden="1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3095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7"/>
        <v>10000</v>
      </c>
      <c r="W2716" s="14">
        <f t="shared" si="355"/>
        <v>0</v>
      </c>
      <c r="X2716" s="14"/>
      <c r="Y2716" s="14">
        <f t="shared" si="358"/>
        <v>0</v>
      </c>
      <c r="Z2716" s="16">
        <f t="shared" si="361"/>
        <v>0</v>
      </c>
      <c r="AA2716" s="34">
        <f t="shared" si="356"/>
        <v>0</v>
      </c>
      <c r="AB2716" s="38">
        <f t="shared" si="360"/>
        <v>0</v>
      </c>
      <c r="AC2716" s="37">
        <v>5.2999999999999999E-2</v>
      </c>
      <c r="AD2716" s="30"/>
      <c r="AE2716" s="30"/>
      <c r="AF2716" s="30" t="s">
        <v>3262</v>
      </c>
      <c r="AG2716" s="30"/>
      <c r="AH2716" s="37"/>
      <c r="AI2716" t="e">
        <v>#N/A</v>
      </c>
    </row>
    <row r="2717" spans="1:35" ht="14.25" hidden="1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3095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7"/>
        <v>100000</v>
      </c>
      <c r="W2717" s="14">
        <f t="shared" si="355"/>
        <v>0</v>
      </c>
      <c r="X2717" s="14"/>
      <c r="Y2717" s="14">
        <f t="shared" si="358"/>
        <v>0</v>
      </c>
      <c r="Z2717" s="16">
        <f t="shared" si="361"/>
        <v>0</v>
      </c>
      <c r="AA2717" s="34">
        <f t="shared" si="356"/>
        <v>0</v>
      </c>
      <c r="AB2717" s="38">
        <f t="shared" si="360"/>
        <v>0</v>
      </c>
      <c r="AC2717" s="37">
        <v>5.2999999999999999E-2</v>
      </c>
      <c r="AD2717" s="30"/>
      <c r="AE2717" s="30"/>
      <c r="AF2717" s="30" t="s">
        <v>3262</v>
      </c>
      <c r="AG2717" s="30"/>
      <c r="AH2717" s="37"/>
      <c r="AI2717" t="e">
        <v>#N/A</v>
      </c>
    </row>
    <row r="2718" spans="1:35" ht="14.25" hidden="1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3095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7"/>
        <v>210000</v>
      </c>
      <c r="W2718" s="14">
        <f t="shared" si="355"/>
        <v>0</v>
      </c>
      <c r="X2718" s="14"/>
      <c r="Y2718" s="14">
        <f t="shared" si="358"/>
        <v>0</v>
      </c>
      <c r="Z2718" s="16">
        <f t="shared" si="361"/>
        <v>0</v>
      </c>
      <c r="AA2718" s="34">
        <f t="shared" si="356"/>
        <v>0</v>
      </c>
      <c r="AB2718" s="38">
        <f t="shared" si="360"/>
        <v>0</v>
      </c>
      <c r="AC2718" s="37">
        <v>5.2999999999999999E-2</v>
      </c>
      <c r="AD2718" s="30"/>
      <c r="AE2718" s="30"/>
      <c r="AF2718" s="30" t="s">
        <v>3262</v>
      </c>
      <c r="AG2718" s="30"/>
      <c r="AH2718" s="37"/>
      <c r="AI2718" t="e">
        <v>#N/A</v>
      </c>
    </row>
    <row r="2719" spans="1:35" ht="14.25" hidden="1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3248</v>
      </c>
      <c r="F2719" s="30" t="s">
        <v>3248</v>
      </c>
      <c r="G2719" s="30" t="s">
        <v>3248</v>
      </c>
      <c r="H2719" s="119" t="s">
        <v>3263</v>
      </c>
      <c r="I2719" s="8" t="s">
        <v>106</v>
      </c>
      <c r="J2719" s="8" t="s">
        <v>3264</v>
      </c>
      <c r="K2719" s="8" t="s">
        <v>32</v>
      </c>
      <c r="L2719" s="30" t="s">
        <v>3248</v>
      </c>
      <c r="M2719" s="30"/>
      <c r="N2719" s="30" t="s">
        <v>3084</v>
      </c>
      <c r="O2719" s="30" t="s">
        <v>80</v>
      </c>
      <c r="P2719" s="37">
        <v>0</v>
      </c>
      <c r="Q2719" s="32"/>
      <c r="R2719" s="30" t="s">
        <v>3251</v>
      </c>
      <c r="S2719" s="38"/>
      <c r="T2719" s="38">
        <v>0</v>
      </c>
      <c r="U2719" s="38">
        <v>994.5</v>
      </c>
      <c r="V2719" s="38">
        <f t="shared" si="357"/>
        <v>-994.5</v>
      </c>
      <c r="W2719" s="14">
        <f t="shared" si="355"/>
        <v>994.5</v>
      </c>
      <c r="X2719" s="14"/>
      <c r="Y2719" s="14">
        <f t="shared" si="358"/>
        <v>994.5</v>
      </c>
      <c r="Z2719" s="16">
        <f t="shared" si="361"/>
        <v>994.5</v>
      </c>
      <c r="AA2719" s="34">
        <f t="shared" si="356"/>
        <v>0</v>
      </c>
      <c r="AB2719" s="38">
        <f>T2719</f>
        <v>0</v>
      </c>
      <c r="AC2719" s="37">
        <v>0</v>
      </c>
      <c r="AD2719" s="30"/>
      <c r="AE2719" s="30"/>
      <c r="AF2719" s="30" t="s">
        <v>3262</v>
      </c>
      <c r="AG2719" s="30"/>
      <c r="AH2719" s="37"/>
      <c r="AI2719" t="e">
        <v>#N/A</v>
      </c>
    </row>
    <row r="2720" spans="1:35" ht="14.25" hidden="1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3095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7"/>
        <v>0</v>
      </c>
      <c r="W2720" s="14">
        <f t="shared" si="355"/>
        <v>105000</v>
      </c>
      <c r="X2720" s="14"/>
      <c r="Y2720" s="14">
        <f t="shared" si="358"/>
        <v>0</v>
      </c>
      <c r="Z2720" s="16">
        <f t="shared" si="361"/>
        <v>105000</v>
      </c>
      <c r="AA2720" s="34">
        <f t="shared" si="356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hidden="1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3095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7"/>
        <v>0</v>
      </c>
      <c r="W2721" s="14">
        <f t="shared" si="355"/>
        <v>0</v>
      </c>
      <c r="X2721" s="14"/>
      <c r="Y2721" s="14">
        <f t="shared" si="358"/>
        <v>0</v>
      </c>
      <c r="Z2721" s="16">
        <f t="shared" si="361"/>
        <v>0</v>
      </c>
      <c r="AA2721" s="34">
        <f t="shared" si="356"/>
        <v>0</v>
      </c>
      <c r="AB2721" s="38"/>
      <c r="AC2721" s="37">
        <v>0.17</v>
      </c>
      <c r="AD2721" s="30"/>
      <c r="AE2721" s="30"/>
      <c r="AF2721" s="30" t="s">
        <v>3265</v>
      </c>
      <c r="AG2721" s="30" t="s">
        <v>42</v>
      </c>
      <c r="AH2721" s="37">
        <v>0</v>
      </c>
      <c r="AI2721" t="e">
        <v>#N/A</v>
      </c>
    </row>
    <row r="2722" spans="1:35" ht="14.25" hidden="1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3266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7"/>
        <v>-8330.4</v>
      </c>
      <c r="W2722" s="14">
        <f t="shared" si="355"/>
        <v>8330.4</v>
      </c>
      <c r="X2722" s="14"/>
      <c r="Y2722" s="14">
        <f t="shared" si="358"/>
        <v>0</v>
      </c>
      <c r="Z2722" s="16">
        <f t="shared" si="361"/>
        <v>8330.4</v>
      </c>
      <c r="AA2722" s="34">
        <f t="shared" si="356"/>
        <v>0</v>
      </c>
      <c r="AB2722" s="38">
        <v>8330.4</v>
      </c>
      <c r="AC2722" s="37">
        <v>0.17</v>
      </c>
      <c r="AD2722" s="30"/>
      <c r="AE2722" s="30"/>
      <c r="AF2722" s="30" t="s">
        <v>3262</v>
      </c>
      <c r="AG2722" s="30"/>
      <c r="AH2722" s="37"/>
      <c r="AI2722" t="e">
        <v>#N/A</v>
      </c>
    </row>
    <row r="2723" spans="1:35" ht="14.25" hidden="1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3149</v>
      </c>
      <c r="I2723" s="8" t="s">
        <v>1997</v>
      </c>
      <c r="J2723" s="8" t="s">
        <v>3150</v>
      </c>
      <c r="K2723" s="8" t="s">
        <v>32</v>
      </c>
      <c r="L2723" s="30" t="s">
        <v>2866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8"/>
        <v>0</v>
      </c>
      <c r="Z2723" s="16">
        <f t="shared" si="361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hidden="1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3149</v>
      </c>
      <c r="I2724" s="8" t="s">
        <v>1997</v>
      </c>
      <c r="J2724" s="8" t="s">
        <v>3150</v>
      </c>
      <c r="K2724" s="8" t="s">
        <v>32</v>
      </c>
      <c r="L2724" s="30" t="s">
        <v>2866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8"/>
        <v>0</v>
      </c>
      <c r="Z2724" s="16">
        <f t="shared" si="361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hidden="1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3149</v>
      </c>
      <c r="I2725" s="8" t="s">
        <v>1997</v>
      </c>
      <c r="J2725" s="8" t="s">
        <v>3150</v>
      </c>
      <c r="K2725" s="8" t="s">
        <v>32</v>
      </c>
      <c r="L2725" s="45" t="s">
        <v>3196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8"/>
        <v>0</v>
      </c>
      <c r="Z2725" s="16">
        <f t="shared" si="361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hidden="1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3267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8"/>
        <v>0</v>
      </c>
      <c r="Z2726" s="16">
        <f t="shared" si="361"/>
        <v>6156.7363636363698</v>
      </c>
      <c r="AA2726" s="55"/>
      <c r="AB2726" s="54">
        <f t="shared" ref="AB2726:AB2773" si="362">U2726</f>
        <v>6156.7363636363698</v>
      </c>
      <c r="AC2726" s="51">
        <v>0</v>
      </c>
      <c r="AD2726" s="58"/>
      <c r="AE2726" s="58"/>
      <c r="AF2726" s="54" t="s">
        <v>3146</v>
      </c>
      <c r="AG2726" s="54" t="s">
        <v>51</v>
      </c>
      <c r="AH2726" s="51">
        <v>0</v>
      </c>
      <c r="AI2726" t="e">
        <v>#N/A</v>
      </c>
    </row>
    <row r="2727" spans="1:35" ht="14.25" hidden="1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3267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8"/>
        <v>0</v>
      </c>
      <c r="Z2727" s="16">
        <f t="shared" si="361"/>
        <v>303935.2</v>
      </c>
      <c r="AA2727" s="55"/>
      <c r="AB2727" s="54">
        <f t="shared" si="362"/>
        <v>303935.2</v>
      </c>
      <c r="AC2727" s="51">
        <v>0</v>
      </c>
      <c r="AD2727" s="58"/>
      <c r="AE2727" s="58"/>
      <c r="AF2727" s="54" t="s">
        <v>3146</v>
      </c>
      <c r="AG2727" s="54" t="s">
        <v>42</v>
      </c>
      <c r="AH2727" s="51">
        <v>0</v>
      </c>
      <c r="AI2727" t="e">
        <v>#N/A</v>
      </c>
    </row>
    <row r="2728" spans="1:35" ht="14.25" hidden="1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3267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8"/>
        <v>0</v>
      </c>
      <c r="Z2728" s="16">
        <f t="shared" si="361"/>
        <v>25259.200000000001</v>
      </c>
      <c r="AA2728" s="55"/>
      <c r="AB2728" s="54">
        <f t="shared" si="362"/>
        <v>25259.200000000001</v>
      </c>
      <c r="AC2728" s="51">
        <v>0</v>
      </c>
      <c r="AD2728" s="58"/>
      <c r="AE2728" s="58"/>
      <c r="AF2728" s="54" t="s">
        <v>3146</v>
      </c>
      <c r="AG2728" s="54" t="s">
        <v>42</v>
      </c>
      <c r="AH2728" s="51">
        <v>0</v>
      </c>
      <c r="AI2728" t="e">
        <v>#N/A</v>
      </c>
    </row>
    <row r="2729" spans="1:35" ht="14.25" hidden="1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3267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8"/>
        <v>0</v>
      </c>
      <c r="Z2729" s="16">
        <f t="shared" si="361"/>
        <v>69093.529411764699</v>
      </c>
      <c r="AA2729" s="55"/>
      <c r="AB2729" s="54">
        <f t="shared" si="362"/>
        <v>69093.529411764699</v>
      </c>
      <c r="AC2729" s="51">
        <v>0</v>
      </c>
      <c r="AD2729" s="58"/>
      <c r="AE2729" s="58"/>
      <c r="AF2729" s="54" t="s">
        <v>3146</v>
      </c>
      <c r="AG2729" s="54" t="s">
        <v>42</v>
      </c>
      <c r="AH2729" s="51">
        <v>0</v>
      </c>
      <c r="AI2729" t="e">
        <v>#N/A</v>
      </c>
    </row>
    <row r="2730" spans="1:35" ht="14.25" hidden="1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3267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8"/>
        <v>0</v>
      </c>
      <c r="Z2730" s="16">
        <f t="shared" si="361"/>
        <v>53805.07</v>
      </c>
      <c r="AA2730" s="55"/>
      <c r="AB2730" s="54">
        <f t="shared" si="362"/>
        <v>53805.07</v>
      </c>
      <c r="AC2730" s="51">
        <v>0</v>
      </c>
      <c r="AD2730" s="58"/>
      <c r="AE2730" s="58"/>
      <c r="AF2730" s="54" t="s">
        <v>3146</v>
      </c>
      <c r="AG2730" s="54" t="s">
        <v>42</v>
      </c>
      <c r="AH2730" s="51">
        <v>0</v>
      </c>
      <c r="AI2730" t="e">
        <v>#N/A</v>
      </c>
    </row>
    <row r="2731" spans="1:35" ht="14.25" hidden="1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3267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8"/>
        <v>0</v>
      </c>
      <c r="Z2731" s="16">
        <f t="shared" si="361"/>
        <v>102111.88</v>
      </c>
      <c r="AA2731" s="55"/>
      <c r="AB2731" s="54">
        <f t="shared" si="362"/>
        <v>102111.88</v>
      </c>
      <c r="AC2731" s="51">
        <v>0</v>
      </c>
      <c r="AD2731" s="58"/>
      <c r="AE2731" s="58"/>
      <c r="AF2731" s="54" t="s">
        <v>3146</v>
      </c>
      <c r="AG2731" s="54" t="s">
        <v>42</v>
      </c>
      <c r="AH2731" s="51">
        <v>0</v>
      </c>
      <c r="AI2731" t="e">
        <v>#N/A</v>
      </c>
    </row>
    <row r="2732" spans="1:35" ht="14.25" hidden="1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3267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8"/>
        <v>0</v>
      </c>
      <c r="Z2732" s="16">
        <f t="shared" si="361"/>
        <v>5143.2</v>
      </c>
      <c r="AA2732" s="55"/>
      <c r="AB2732" s="54">
        <f t="shared" si="362"/>
        <v>5143.2</v>
      </c>
      <c r="AC2732" s="51">
        <v>0</v>
      </c>
      <c r="AD2732" s="58"/>
      <c r="AE2732" s="58"/>
      <c r="AF2732" s="54" t="s">
        <v>3146</v>
      </c>
      <c r="AG2732" s="54" t="s">
        <v>42</v>
      </c>
      <c r="AH2732" s="51">
        <v>0</v>
      </c>
      <c r="AI2732" t="e">
        <v>#N/A</v>
      </c>
    </row>
    <row r="2733" spans="1:35" ht="14.25" hidden="1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3267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8"/>
        <v>0</v>
      </c>
      <c r="Z2733" s="16">
        <f t="shared" si="361"/>
        <v>3810.9117647058802</v>
      </c>
      <c r="AA2733" s="55"/>
      <c r="AB2733" s="54">
        <f t="shared" si="362"/>
        <v>3810.9117647058802</v>
      </c>
      <c r="AC2733" s="51">
        <v>0</v>
      </c>
      <c r="AD2733" s="58"/>
      <c r="AE2733" s="58"/>
      <c r="AF2733" s="54" t="s">
        <v>3146</v>
      </c>
      <c r="AG2733" s="54" t="s">
        <v>42</v>
      </c>
      <c r="AH2733" s="51">
        <v>0</v>
      </c>
      <c r="AI2733" t="e">
        <v>#N/A</v>
      </c>
    </row>
    <row r="2734" spans="1:35" ht="14.25" hidden="1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3267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8"/>
        <v>0</v>
      </c>
      <c r="Z2734" s="16">
        <f t="shared" si="361"/>
        <v>2000</v>
      </c>
      <c r="AA2734" s="55"/>
      <c r="AB2734" s="54">
        <f t="shared" si="362"/>
        <v>2000</v>
      </c>
      <c r="AC2734" s="51">
        <v>0</v>
      </c>
      <c r="AD2734" s="58"/>
      <c r="AE2734" s="58"/>
      <c r="AF2734" s="54" t="s">
        <v>3146</v>
      </c>
      <c r="AG2734" s="54" t="s">
        <v>42</v>
      </c>
      <c r="AH2734" s="51">
        <v>0</v>
      </c>
      <c r="AI2734" t="e">
        <v>#N/A</v>
      </c>
    </row>
    <row r="2735" spans="1:35" ht="14.25" hidden="1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3267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8"/>
        <v>0</v>
      </c>
      <c r="Z2735" s="16">
        <f t="shared" si="361"/>
        <v>66449.3</v>
      </c>
      <c r="AA2735" s="55"/>
      <c r="AB2735" s="54">
        <f t="shared" si="362"/>
        <v>66449.3</v>
      </c>
      <c r="AC2735" s="51">
        <v>0</v>
      </c>
      <c r="AD2735" s="58"/>
      <c r="AE2735" s="58"/>
      <c r="AF2735" s="54" t="s">
        <v>3146</v>
      </c>
      <c r="AG2735" s="54" t="s">
        <v>42</v>
      </c>
      <c r="AH2735" s="51">
        <v>0</v>
      </c>
      <c r="AI2735" t="e">
        <v>#N/A</v>
      </c>
    </row>
    <row r="2736" spans="1:35" ht="14.25" hidden="1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3267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8"/>
        <v>0</v>
      </c>
      <c r="Z2736" s="16">
        <f t="shared" si="361"/>
        <v>191795.8</v>
      </c>
      <c r="AA2736" s="55"/>
      <c r="AB2736" s="54">
        <f t="shared" si="362"/>
        <v>191795.8</v>
      </c>
      <c r="AC2736" s="51">
        <v>0</v>
      </c>
      <c r="AD2736" s="58"/>
      <c r="AE2736" s="58"/>
      <c r="AF2736" s="54" t="s">
        <v>3146</v>
      </c>
      <c r="AG2736" s="54" t="s">
        <v>42</v>
      </c>
      <c r="AH2736" s="51">
        <v>0</v>
      </c>
      <c r="AI2736" t="e">
        <v>#N/A</v>
      </c>
    </row>
    <row r="2737" spans="1:35" ht="14.25" hidden="1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3267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8"/>
        <v>0</v>
      </c>
      <c r="Z2737" s="16">
        <f t="shared" si="361"/>
        <v>24720.202499999999</v>
      </c>
      <c r="AA2737" s="55"/>
      <c r="AB2737" s="54">
        <f t="shared" si="362"/>
        <v>24720.202499999999</v>
      </c>
      <c r="AC2737" s="51">
        <v>0</v>
      </c>
      <c r="AD2737" s="58"/>
      <c r="AE2737" s="58"/>
      <c r="AF2737" s="54" t="s">
        <v>3146</v>
      </c>
      <c r="AG2737" s="54" t="s">
        <v>42</v>
      </c>
      <c r="AH2737" s="51">
        <v>0</v>
      </c>
      <c r="AI2737" t="e">
        <v>#N/A</v>
      </c>
    </row>
    <row r="2738" spans="1:35" ht="14.25" hidden="1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3267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8"/>
        <v>0</v>
      </c>
      <c r="Z2738" s="16">
        <f t="shared" si="361"/>
        <v>40439.190476190503</v>
      </c>
      <c r="AA2738" s="55"/>
      <c r="AB2738" s="54">
        <f t="shared" si="362"/>
        <v>40439.190476190503</v>
      </c>
      <c r="AC2738" s="51">
        <v>0</v>
      </c>
      <c r="AD2738" s="58"/>
      <c r="AE2738" s="58"/>
      <c r="AF2738" s="54" t="s">
        <v>3146</v>
      </c>
      <c r="AG2738" s="54" t="s">
        <v>42</v>
      </c>
      <c r="AH2738" s="51">
        <v>0</v>
      </c>
      <c r="AI2738" t="e">
        <v>#N/A</v>
      </c>
    </row>
    <row r="2739" spans="1:35" ht="14.25" hidden="1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3267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8"/>
        <v>0</v>
      </c>
      <c r="Z2739" s="16">
        <f t="shared" si="361"/>
        <v>40991.35</v>
      </c>
      <c r="AA2739" s="55"/>
      <c r="AB2739" s="54">
        <f t="shared" si="362"/>
        <v>40991.35</v>
      </c>
      <c r="AC2739" s="51">
        <v>0</v>
      </c>
      <c r="AD2739" s="58"/>
      <c r="AE2739" s="58"/>
      <c r="AF2739" s="54" t="s">
        <v>3146</v>
      </c>
      <c r="AG2739" s="54" t="s">
        <v>42</v>
      </c>
      <c r="AH2739" s="51">
        <v>0</v>
      </c>
      <c r="AI2739" t="e">
        <v>#N/A</v>
      </c>
    </row>
    <row r="2740" spans="1:35" ht="14.25" hidden="1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3267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8"/>
        <v>0</v>
      </c>
      <c r="Z2740" s="16">
        <f t="shared" si="361"/>
        <v>6517.7238095238099</v>
      </c>
      <c r="AA2740" s="55"/>
      <c r="AB2740" s="54">
        <f t="shared" si="362"/>
        <v>6517.7238095238099</v>
      </c>
      <c r="AC2740" s="51">
        <v>0</v>
      </c>
      <c r="AD2740" s="58"/>
      <c r="AE2740" s="58"/>
      <c r="AF2740" s="54" t="s">
        <v>3146</v>
      </c>
      <c r="AG2740" s="54" t="s">
        <v>42</v>
      </c>
      <c r="AH2740" s="51">
        <v>0</v>
      </c>
      <c r="AI2740" t="e">
        <v>#N/A</v>
      </c>
    </row>
    <row r="2741" spans="1:35" ht="14.25" hidden="1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3267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8"/>
        <v>0</v>
      </c>
      <c r="Z2741" s="16">
        <f t="shared" si="361"/>
        <v>57901.19</v>
      </c>
      <c r="AA2741" s="55"/>
      <c r="AB2741" s="54">
        <f t="shared" si="362"/>
        <v>57901.19</v>
      </c>
      <c r="AC2741" s="51">
        <v>0</v>
      </c>
      <c r="AD2741" s="58"/>
      <c r="AE2741" s="58"/>
      <c r="AF2741" s="54" t="s">
        <v>3146</v>
      </c>
      <c r="AG2741" s="54" t="s">
        <v>42</v>
      </c>
      <c r="AH2741" s="51">
        <v>0</v>
      </c>
      <c r="AI2741" t="e">
        <v>#N/A</v>
      </c>
    </row>
    <row r="2742" spans="1:35" ht="14.25" hidden="1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3267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8"/>
        <v>0</v>
      </c>
      <c r="Z2742" s="16">
        <f t="shared" si="361"/>
        <v>85838.39</v>
      </c>
      <c r="AA2742" s="55"/>
      <c r="AB2742" s="54">
        <f t="shared" si="362"/>
        <v>85838.39</v>
      </c>
      <c r="AC2742" s="51">
        <v>0</v>
      </c>
      <c r="AD2742" s="58"/>
      <c r="AE2742" s="58"/>
      <c r="AF2742" s="54" t="s">
        <v>3146</v>
      </c>
      <c r="AG2742" s="54" t="s">
        <v>42</v>
      </c>
      <c r="AH2742" s="51">
        <v>0</v>
      </c>
      <c r="AI2742" t="e">
        <v>#N/A</v>
      </c>
    </row>
    <row r="2743" spans="1:35" ht="14.25" hidden="1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3267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8"/>
        <v>0</v>
      </c>
      <c r="Z2743" s="16">
        <f t="shared" si="361"/>
        <v>163136</v>
      </c>
      <c r="AA2743" s="55"/>
      <c r="AB2743" s="54">
        <f t="shared" si="362"/>
        <v>163136</v>
      </c>
      <c r="AC2743" s="51">
        <v>0</v>
      </c>
      <c r="AD2743" s="58"/>
      <c r="AE2743" s="58"/>
      <c r="AF2743" s="54" t="s">
        <v>3146</v>
      </c>
      <c r="AG2743" s="54" t="s">
        <v>42</v>
      </c>
      <c r="AH2743" s="51">
        <v>0</v>
      </c>
      <c r="AI2743" t="e">
        <v>#N/A</v>
      </c>
    </row>
    <row r="2744" spans="1:35" ht="14.25" hidden="1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3267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8"/>
        <v>0</v>
      </c>
      <c r="Z2744" s="16">
        <f t="shared" si="361"/>
        <v>20564.549019607799</v>
      </c>
      <c r="AA2744" s="55"/>
      <c r="AB2744" s="54">
        <f t="shared" si="362"/>
        <v>20564.549019607799</v>
      </c>
      <c r="AC2744" s="51">
        <v>0</v>
      </c>
      <c r="AD2744" s="58"/>
      <c r="AE2744" s="58"/>
      <c r="AF2744" s="54" t="s">
        <v>3146</v>
      </c>
      <c r="AG2744" s="54" t="s">
        <v>51</v>
      </c>
      <c r="AH2744" s="51"/>
      <c r="AI2744" t="e">
        <v>#N/A</v>
      </c>
    </row>
    <row r="2745" spans="1:35" ht="14.25" hidden="1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3267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8"/>
        <v>0</v>
      </c>
      <c r="Z2745" s="16">
        <f t="shared" si="361"/>
        <v>37484.372549019601</v>
      </c>
      <c r="AA2745" s="55"/>
      <c r="AB2745" s="54">
        <f t="shared" si="362"/>
        <v>37484.372549019601</v>
      </c>
      <c r="AC2745" s="51">
        <v>0</v>
      </c>
      <c r="AD2745" s="58"/>
      <c r="AE2745" s="58"/>
      <c r="AF2745" s="54" t="s">
        <v>3146</v>
      </c>
      <c r="AG2745" s="54" t="s">
        <v>51</v>
      </c>
      <c r="AH2745" s="51"/>
      <c r="AI2745" t="e">
        <v>#N/A</v>
      </c>
    </row>
    <row r="2746" spans="1:35" ht="14.25" hidden="1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3267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8"/>
        <v>0</v>
      </c>
      <c r="Z2746" s="16">
        <f t="shared" si="361"/>
        <v>-7911.2</v>
      </c>
      <c r="AA2746" s="55"/>
      <c r="AB2746" s="54">
        <f t="shared" si="362"/>
        <v>-7911.2</v>
      </c>
      <c r="AC2746" s="51">
        <v>0</v>
      </c>
      <c r="AD2746" s="58"/>
      <c r="AE2746" s="58"/>
      <c r="AF2746" s="54" t="s">
        <v>3146</v>
      </c>
      <c r="AG2746" s="54" t="s">
        <v>51</v>
      </c>
      <c r="AH2746" s="51">
        <v>0</v>
      </c>
      <c r="AI2746" t="e">
        <v>#N/A</v>
      </c>
    </row>
    <row r="2747" spans="1:35" ht="14.25" hidden="1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3267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8"/>
        <v>0</v>
      </c>
      <c r="Z2747" s="16">
        <f t="shared" si="361"/>
        <v>12911.2</v>
      </c>
      <c r="AA2747" s="55"/>
      <c r="AB2747" s="54">
        <f t="shared" si="362"/>
        <v>12911.2</v>
      </c>
      <c r="AC2747" s="51">
        <v>0</v>
      </c>
      <c r="AD2747" s="58"/>
      <c r="AE2747" s="58"/>
      <c r="AF2747" s="54" t="s">
        <v>3146</v>
      </c>
      <c r="AG2747" s="54" t="s">
        <v>51</v>
      </c>
      <c r="AH2747" s="51">
        <v>0</v>
      </c>
      <c r="AI2747" t="e">
        <v>#N/A</v>
      </c>
    </row>
    <row r="2748" spans="1:35" ht="14.25" hidden="1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3267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8"/>
        <v>0</v>
      </c>
      <c r="Z2748" s="16">
        <f t="shared" si="361"/>
        <v>14431.274509803899</v>
      </c>
      <c r="AA2748" s="55"/>
      <c r="AB2748" s="54">
        <f t="shared" si="362"/>
        <v>14431.274509803899</v>
      </c>
      <c r="AC2748" s="51">
        <v>0</v>
      </c>
      <c r="AD2748" s="58"/>
      <c r="AE2748" s="58"/>
      <c r="AF2748" s="54" t="s">
        <v>3146</v>
      </c>
      <c r="AG2748" s="54" t="s">
        <v>51</v>
      </c>
      <c r="AH2748" s="51">
        <v>0</v>
      </c>
      <c r="AI2748" t="e">
        <v>#N/A</v>
      </c>
    </row>
    <row r="2749" spans="1:35" ht="14.25" hidden="1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3267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8"/>
        <v>0</v>
      </c>
      <c r="Z2749" s="16">
        <f t="shared" si="361"/>
        <v>7911.2</v>
      </c>
      <c r="AA2749" s="55"/>
      <c r="AB2749" s="54">
        <f t="shared" si="362"/>
        <v>7911.2</v>
      </c>
      <c r="AC2749" s="51">
        <v>0</v>
      </c>
      <c r="AD2749" s="58"/>
      <c r="AE2749" s="58"/>
      <c r="AF2749" s="54" t="s">
        <v>3146</v>
      </c>
      <c r="AG2749" s="54" t="s">
        <v>51</v>
      </c>
      <c r="AH2749" s="51">
        <v>0</v>
      </c>
      <c r="AI2749" t="e">
        <v>#N/A</v>
      </c>
    </row>
    <row r="2750" spans="1:35" ht="14.25" hidden="1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3267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8"/>
        <v>0</v>
      </c>
      <c r="Z2750" s="16">
        <f t="shared" si="361"/>
        <v>4619.34</v>
      </c>
      <c r="AA2750" s="55"/>
      <c r="AB2750" s="54">
        <f t="shared" si="362"/>
        <v>4619.34</v>
      </c>
      <c r="AC2750" s="51">
        <v>0</v>
      </c>
      <c r="AD2750" s="58"/>
      <c r="AE2750" s="58"/>
      <c r="AF2750" s="54" t="s">
        <v>3146</v>
      </c>
      <c r="AG2750" s="54" t="s">
        <v>42</v>
      </c>
      <c r="AH2750" s="51">
        <v>0</v>
      </c>
      <c r="AI2750" t="e">
        <v>#N/A</v>
      </c>
    </row>
    <row r="2751" spans="1:35" ht="14.25" hidden="1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3267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8"/>
        <v>0</v>
      </c>
      <c r="Z2751" s="16">
        <f t="shared" si="361"/>
        <v>10000</v>
      </c>
      <c r="AA2751" s="55"/>
      <c r="AB2751" s="54">
        <f t="shared" si="362"/>
        <v>10000</v>
      </c>
      <c r="AC2751" s="51">
        <v>0</v>
      </c>
      <c r="AD2751" s="58"/>
      <c r="AE2751" s="58"/>
      <c r="AF2751" s="54" t="s">
        <v>3146</v>
      </c>
      <c r="AG2751" s="54" t="s">
        <v>42</v>
      </c>
      <c r="AH2751" s="51">
        <v>0</v>
      </c>
      <c r="AI2751" t="e">
        <v>#N/A</v>
      </c>
    </row>
    <row r="2752" spans="1:35" ht="14.25" hidden="1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3267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8"/>
        <v>0</v>
      </c>
      <c r="Z2752" s="16">
        <f t="shared" si="361"/>
        <v>-4619.34</v>
      </c>
      <c r="AA2752" s="55"/>
      <c r="AB2752" s="54">
        <f t="shared" si="362"/>
        <v>-4619.34</v>
      </c>
      <c r="AC2752" s="51">
        <v>0</v>
      </c>
      <c r="AD2752" s="58"/>
      <c r="AE2752" s="58"/>
      <c r="AF2752" s="54" t="s">
        <v>3146</v>
      </c>
      <c r="AG2752" s="54" t="s">
        <v>42</v>
      </c>
      <c r="AH2752" s="51">
        <v>0</v>
      </c>
      <c r="AI2752" t="e">
        <v>#N/A</v>
      </c>
    </row>
    <row r="2753" spans="1:35" ht="14.25" hidden="1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3267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8"/>
        <v>0</v>
      </c>
      <c r="Z2753" s="16">
        <f t="shared" si="361"/>
        <v>16934.320754716999</v>
      </c>
      <c r="AA2753" s="55"/>
      <c r="AB2753" s="54">
        <f t="shared" si="362"/>
        <v>16934.320754716999</v>
      </c>
      <c r="AC2753" s="51">
        <v>0</v>
      </c>
      <c r="AD2753" s="58"/>
      <c r="AE2753" s="58"/>
      <c r="AF2753" s="54" t="s">
        <v>3146</v>
      </c>
      <c r="AG2753" s="54" t="s">
        <v>42</v>
      </c>
      <c r="AH2753" s="51">
        <v>0</v>
      </c>
      <c r="AI2753" t="e">
        <v>#N/A</v>
      </c>
    </row>
    <row r="2754" spans="1:35" ht="14.25" hidden="1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3267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8"/>
        <v>0</v>
      </c>
      <c r="Z2754" s="16">
        <f t="shared" si="361"/>
        <v>15003.92</v>
      </c>
      <c r="AA2754" s="55"/>
      <c r="AB2754" s="54">
        <f t="shared" si="362"/>
        <v>15003.92</v>
      </c>
      <c r="AC2754" s="51">
        <v>0</v>
      </c>
      <c r="AD2754" s="58"/>
      <c r="AE2754" s="58"/>
      <c r="AF2754" s="54" t="s">
        <v>3146</v>
      </c>
      <c r="AG2754" s="54" t="s">
        <v>42</v>
      </c>
      <c r="AH2754" s="51">
        <v>0</v>
      </c>
      <c r="AI2754" t="e">
        <v>#N/A</v>
      </c>
    </row>
    <row r="2755" spans="1:35" ht="14.25" hidden="1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3267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63">IF(W2755-AB2755&lt;=0,0,IF(O2755="返现",MAX(W2755-AA2755-AB2755,0),MAX(W2755-AB2755,0)))</f>
        <v>0</v>
      </c>
      <c r="Z2755" s="16">
        <f t="shared" si="361"/>
        <v>943.39622641509402</v>
      </c>
      <c r="AA2755" s="55"/>
      <c r="AB2755" s="54">
        <f t="shared" si="362"/>
        <v>943.39622641509402</v>
      </c>
      <c r="AC2755" s="51">
        <v>0</v>
      </c>
      <c r="AD2755" s="58"/>
      <c r="AE2755" s="58"/>
      <c r="AF2755" s="54" t="s">
        <v>3146</v>
      </c>
      <c r="AG2755" s="54" t="s">
        <v>42</v>
      </c>
      <c r="AH2755" s="51">
        <v>0</v>
      </c>
      <c r="AI2755" t="e">
        <v>#N/A</v>
      </c>
    </row>
    <row r="2756" spans="1:35" ht="14.25" hidden="1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3267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63"/>
        <v>0</v>
      </c>
      <c r="Z2756" s="16">
        <f t="shared" si="361"/>
        <v>820.905660377358</v>
      </c>
      <c r="AA2756" s="55"/>
      <c r="AB2756" s="54">
        <f t="shared" si="362"/>
        <v>820.905660377358</v>
      </c>
      <c r="AC2756" s="51">
        <v>0</v>
      </c>
      <c r="AD2756" s="58"/>
      <c r="AE2756" s="58"/>
      <c r="AF2756" s="54" t="s">
        <v>3146</v>
      </c>
      <c r="AG2756" s="54" t="s">
        <v>42</v>
      </c>
      <c r="AH2756" s="51">
        <v>0</v>
      </c>
      <c r="AI2756" t="e">
        <v>#N/A</v>
      </c>
    </row>
    <row r="2757" spans="1:35" ht="14.25" hidden="1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3267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63"/>
        <v>0</v>
      </c>
      <c r="Z2757" s="16">
        <f t="shared" si="361"/>
        <v>-1000</v>
      </c>
      <c r="AA2757" s="55"/>
      <c r="AB2757" s="54">
        <f t="shared" si="362"/>
        <v>-1000</v>
      </c>
      <c r="AC2757" s="51">
        <v>0</v>
      </c>
      <c r="AD2757" s="58"/>
      <c r="AE2757" s="58"/>
      <c r="AF2757" s="54" t="s">
        <v>3146</v>
      </c>
      <c r="AG2757" s="54" t="s">
        <v>42</v>
      </c>
      <c r="AH2757" s="51">
        <v>0</v>
      </c>
      <c r="AI2757" t="e">
        <v>#N/A</v>
      </c>
    </row>
    <row r="2758" spans="1:35" ht="14.25" hidden="1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3267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63"/>
        <v>0</v>
      </c>
      <c r="Z2758" s="16">
        <f t="shared" si="361"/>
        <v>1872.94</v>
      </c>
      <c r="AA2758" s="55"/>
      <c r="AB2758" s="54">
        <f t="shared" si="362"/>
        <v>1872.94</v>
      </c>
      <c r="AC2758" s="51">
        <v>0</v>
      </c>
      <c r="AD2758" s="58"/>
      <c r="AE2758" s="58"/>
      <c r="AF2758" s="54" t="s">
        <v>3146</v>
      </c>
      <c r="AG2758" s="54" t="s">
        <v>42</v>
      </c>
      <c r="AH2758" s="51">
        <v>0</v>
      </c>
      <c r="AI2758" t="e">
        <v>#N/A</v>
      </c>
    </row>
    <row r="2759" spans="1:35" ht="14.25" hidden="1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3267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63"/>
        <v>0</v>
      </c>
      <c r="Z2759" s="16">
        <f t="shared" si="361"/>
        <v>1604.7619047619</v>
      </c>
      <c r="AA2759" s="55"/>
      <c r="AB2759" s="54">
        <f t="shared" si="362"/>
        <v>1604.7619047619</v>
      </c>
      <c r="AC2759" s="51">
        <v>0</v>
      </c>
      <c r="AD2759" s="58"/>
      <c r="AE2759" s="58"/>
      <c r="AF2759" s="54" t="s">
        <v>3146</v>
      </c>
      <c r="AG2759" s="54" t="s">
        <v>42</v>
      </c>
      <c r="AH2759" s="51">
        <v>0</v>
      </c>
      <c r="AI2759" t="e">
        <v>#N/A</v>
      </c>
    </row>
    <row r="2760" spans="1:35" ht="14.25" hidden="1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3267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63"/>
        <v>0</v>
      </c>
      <c r="Z2760" s="16">
        <f t="shared" si="361"/>
        <v>268043</v>
      </c>
      <c r="AA2760" s="55"/>
      <c r="AB2760" s="54">
        <f t="shared" si="362"/>
        <v>268043</v>
      </c>
      <c r="AC2760" s="51">
        <v>0</v>
      </c>
      <c r="AD2760" s="58"/>
      <c r="AE2760" s="58"/>
      <c r="AF2760" s="54" t="s">
        <v>3146</v>
      </c>
      <c r="AG2760" s="54" t="s">
        <v>42</v>
      </c>
      <c r="AH2760" s="51">
        <v>0</v>
      </c>
      <c r="AI2760" t="e">
        <v>#N/A</v>
      </c>
    </row>
    <row r="2761" spans="1:35" ht="14.25" hidden="1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3267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63"/>
        <v>0</v>
      </c>
      <c r="Z2761" s="16">
        <f t="shared" si="361"/>
        <v>139589.89000000001</v>
      </c>
      <c r="AA2761" s="55"/>
      <c r="AB2761" s="54">
        <f t="shared" si="362"/>
        <v>139589.89000000001</v>
      </c>
      <c r="AC2761" s="51">
        <v>0</v>
      </c>
      <c r="AD2761" s="58"/>
      <c r="AE2761" s="58"/>
      <c r="AF2761" s="54" t="s">
        <v>3146</v>
      </c>
      <c r="AG2761" s="54" t="s">
        <v>42</v>
      </c>
      <c r="AH2761" s="51">
        <v>0</v>
      </c>
      <c r="AI2761" t="e">
        <v>#N/A</v>
      </c>
    </row>
    <row r="2762" spans="1:35" ht="14.25" hidden="1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3267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63"/>
        <v>0</v>
      </c>
      <c r="Z2762" s="16">
        <f t="shared" si="361"/>
        <v>70979.8</v>
      </c>
      <c r="AA2762" s="55"/>
      <c r="AB2762" s="54">
        <f t="shared" si="362"/>
        <v>70979.8</v>
      </c>
      <c r="AC2762" s="51">
        <v>0</v>
      </c>
      <c r="AD2762" s="58"/>
      <c r="AE2762" s="58"/>
      <c r="AF2762" s="54" t="s">
        <v>3146</v>
      </c>
      <c r="AG2762" s="54" t="s">
        <v>42</v>
      </c>
      <c r="AH2762" s="51">
        <v>0</v>
      </c>
      <c r="AI2762" t="e">
        <v>#N/A</v>
      </c>
    </row>
    <row r="2763" spans="1:35" ht="14.25" hidden="1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3267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63"/>
        <v>0</v>
      </c>
      <c r="Z2763" s="16">
        <f t="shared" si="361"/>
        <v>96865.2</v>
      </c>
      <c r="AA2763" s="55"/>
      <c r="AB2763" s="54">
        <f t="shared" si="362"/>
        <v>96865.2</v>
      </c>
      <c r="AC2763" s="51">
        <v>0</v>
      </c>
      <c r="AD2763" s="58"/>
      <c r="AE2763" s="58"/>
      <c r="AF2763" s="54" t="s">
        <v>3146</v>
      </c>
      <c r="AG2763" s="54" t="s">
        <v>42</v>
      </c>
      <c r="AH2763" s="51">
        <v>0</v>
      </c>
      <c r="AI2763" t="e">
        <v>#N/A</v>
      </c>
    </row>
    <row r="2764" spans="1:35" ht="14.25" hidden="1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3267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63"/>
        <v>0</v>
      </c>
      <c r="Z2764" s="16">
        <f t="shared" si="361"/>
        <v>38249.285714285703</v>
      </c>
      <c r="AA2764" s="55"/>
      <c r="AB2764" s="54">
        <f t="shared" si="362"/>
        <v>38249.285714285703</v>
      </c>
      <c r="AC2764" s="51">
        <v>0</v>
      </c>
      <c r="AD2764" s="58"/>
      <c r="AE2764" s="58"/>
      <c r="AF2764" s="54" t="s">
        <v>3146</v>
      </c>
      <c r="AG2764" s="54" t="s">
        <v>42</v>
      </c>
      <c r="AH2764" s="51">
        <v>0</v>
      </c>
      <c r="AI2764" t="e">
        <v>#N/A</v>
      </c>
    </row>
    <row r="2765" spans="1:35" ht="14.25" hidden="1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3267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63"/>
        <v>0</v>
      </c>
      <c r="Z2765" s="16">
        <f t="shared" si="361"/>
        <v>-15051</v>
      </c>
      <c r="AA2765" s="55"/>
      <c r="AB2765" s="54">
        <f t="shared" si="362"/>
        <v>-15051</v>
      </c>
      <c r="AC2765" s="51">
        <v>0</v>
      </c>
      <c r="AD2765" s="58"/>
      <c r="AE2765" s="58"/>
      <c r="AF2765" s="54" t="s">
        <v>3146</v>
      </c>
      <c r="AG2765" s="54" t="s">
        <v>51</v>
      </c>
      <c r="AH2765" s="51">
        <v>0</v>
      </c>
      <c r="AI2765" t="e">
        <v>#N/A</v>
      </c>
    </row>
    <row r="2766" spans="1:35" ht="14.25" hidden="1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3267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63"/>
        <v>0</v>
      </c>
      <c r="Z2766" s="16">
        <f t="shared" si="361"/>
        <v>40958.9</v>
      </c>
      <c r="AA2766" s="55"/>
      <c r="AB2766" s="54">
        <f t="shared" si="362"/>
        <v>40958.9</v>
      </c>
      <c r="AC2766" s="51">
        <v>0</v>
      </c>
      <c r="AD2766" s="58"/>
      <c r="AE2766" s="58"/>
      <c r="AF2766" s="54" t="s">
        <v>3146</v>
      </c>
      <c r="AG2766" s="54" t="s">
        <v>42</v>
      </c>
      <c r="AH2766" s="51">
        <v>0</v>
      </c>
      <c r="AI2766" t="e">
        <v>#N/A</v>
      </c>
    </row>
    <row r="2767" spans="1:35" ht="14.25" hidden="1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3267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63"/>
        <v>0</v>
      </c>
      <c r="Z2767" s="16">
        <f t="shared" si="361"/>
        <v>50680.1</v>
      </c>
      <c r="AA2767" s="55"/>
      <c r="AB2767" s="54">
        <f t="shared" si="362"/>
        <v>50680.1</v>
      </c>
      <c r="AC2767" s="51">
        <v>0</v>
      </c>
      <c r="AD2767" s="58"/>
      <c r="AE2767" s="58"/>
      <c r="AF2767" s="54" t="s">
        <v>3146</v>
      </c>
      <c r="AG2767" s="54" t="s">
        <v>42</v>
      </c>
      <c r="AH2767" s="51">
        <v>0</v>
      </c>
      <c r="AI2767" t="e">
        <v>#N/A</v>
      </c>
    </row>
    <row r="2768" spans="1:35" ht="14.25" hidden="1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3267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63"/>
        <v>0</v>
      </c>
      <c r="Z2768" s="16">
        <f t="shared" si="361"/>
        <v>6515.4563106796204</v>
      </c>
      <c r="AA2768" s="55"/>
      <c r="AB2768" s="54">
        <f t="shared" si="362"/>
        <v>6515.4563106796204</v>
      </c>
      <c r="AC2768" s="51">
        <v>0</v>
      </c>
      <c r="AD2768" s="58"/>
      <c r="AE2768" s="58"/>
      <c r="AF2768" s="54" t="s">
        <v>3146</v>
      </c>
      <c r="AG2768" s="54" t="s">
        <v>51</v>
      </c>
      <c r="AH2768" s="51">
        <v>0</v>
      </c>
      <c r="AI2768" t="e">
        <v>#N/A</v>
      </c>
    </row>
    <row r="2769" spans="1:35" ht="14.25" hidden="1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2856</v>
      </c>
      <c r="F2769" s="41" t="s">
        <v>3268</v>
      </c>
      <c r="G2769" s="49" t="s">
        <v>2856</v>
      </c>
      <c r="H2769" s="120" t="s">
        <v>3269</v>
      </c>
      <c r="I2769" s="8" t="s">
        <v>106</v>
      </c>
      <c r="J2769" s="8" t="s">
        <v>505</v>
      </c>
      <c r="K2769" s="8" t="s">
        <v>32</v>
      </c>
      <c r="L2769" s="41" t="s">
        <v>2856</v>
      </c>
      <c r="M2769" s="41"/>
      <c r="N2769" s="41" t="s">
        <v>3088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63"/>
        <v>0</v>
      </c>
      <c r="Z2769" s="16">
        <f t="shared" si="361"/>
        <v>360000</v>
      </c>
      <c r="AA2769" s="44"/>
      <c r="AB2769" s="54">
        <f t="shared" si="362"/>
        <v>360000</v>
      </c>
      <c r="AC2769" s="42">
        <v>0</v>
      </c>
      <c r="AD2769" s="41"/>
      <c r="AE2769" s="41"/>
      <c r="AF2769" s="54" t="s">
        <v>3146</v>
      </c>
      <c r="AG2769" s="41" t="s">
        <v>42</v>
      </c>
      <c r="AH2769" s="42">
        <v>0</v>
      </c>
      <c r="AI2769" t="e">
        <v>#N/A</v>
      </c>
    </row>
    <row r="2770" spans="1:35" ht="14.25" hidden="1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3270</v>
      </c>
      <c r="G2770" s="41" t="s">
        <v>1748</v>
      </c>
      <c r="H2770" s="120" t="s">
        <v>3269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3088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63"/>
        <v>0</v>
      </c>
      <c r="Z2770" s="16">
        <f t="shared" si="361"/>
        <v>218000</v>
      </c>
      <c r="AA2770" s="44"/>
      <c r="AB2770" s="54">
        <f t="shared" si="362"/>
        <v>218000</v>
      </c>
      <c r="AC2770" s="42">
        <v>0</v>
      </c>
      <c r="AD2770" s="41"/>
      <c r="AE2770" s="41"/>
      <c r="AF2770" s="54" t="s">
        <v>3146</v>
      </c>
      <c r="AG2770" s="41" t="s">
        <v>42</v>
      </c>
      <c r="AH2770" s="42">
        <v>0</v>
      </c>
      <c r="AI2770" t="e">
        <v>#N/A</v>
      </c>
    </row>
    <row r="2771" spans="1:35" ht="14.25" hidden="1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3271</v>
      </c>
      <c r="G2771" s="41" t="s">
        <v>1748</v>
      </c>
      <c r="H2771" s="120" t="s">
        <v>3269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3088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63"/>
        <v>0</v>
      </c>
      <c r="Z2771" s="16">
        <f t="shared" si="361"/>
        <v>270000</v>
      </c>
      <c r="AA2771" s="44"/>
      <c r="AB2771" s="54">
        <f t="shared" si="362"/>
        <v>270000</v>
      </c>
      <c r="AC2771" s="42">
        <v>0</v>
      </c>
      <c r="AD2771" s="41"/>
      <c r="AE2771" s="41"/>
      <c r="AF2771" s="54" t="s">
        <v>3146</v>
      </c>
      <c r="AG2771" s="41" t="s">
        <v>42</v>
      </c>
      <c r="AH2771" s="42">
        <v>0</v>
      </c>
      <c r="AI2771" t="e">
        <v>#N/A</v>
      </c>
    </row>
    <row r="2772" spans="1:35" ht="14.25" hidden="1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2856</v>
      </c>
      <c r="F2772" s="41" t="s">
        <v>3272</v>
      </c>
      <c r="G2772" s="41" t="s">
        <v>2856</v>
      </c>
      <c r="H2772" s="120" t="s">
        <v>3269</v>
      </c>
      <c r="I2772" s="8" t="s">
        <v>106</v>
      </c>
      <c r="J2772" s="8" t="s">
        <v>505</v>
      </c>
      <c r="K2772" s="8" t="s">
        <v>32</v>
      </c>
      <c r="L2772" s="41" t="s">
        <v>2856</v>
      </c>
      <c r="M2772" s="41"/>
      <c r="N2772" s="41" t="s">
        <v>3088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63"/>
        <v>0</v>
      </c>
      <c r="Z2772" s="16">
        <f t="shared" si="361"/>
        <v>94000</v>
      </c>
      <c r="AA2772" s="44"/>
      <c r="AB2772" s="54">
        <f t="shared" si="362"/>
        <v>94000</v>
      </c>
      <c r="AC2772" s="42">
        <v>0</v>
      </c>
      <c r="AD2772" s="41"/>
      <c r="AE2772" s="41"/>
      <c r="AF2772" s="54" t="s">
        <v>3146</v>
      </c>
      <c r="AG2772" s="41" t="s">
        <v>42</v>
      </c>
      <c r="AH2772" s="42">
        <v>0</v>
      </c>
      <c r="AI2772" t="e">
        <v>#N/A</v>
      </c>
    </row>
    <row r="2773" spans="1:35" ht="14.25" hidden="1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3102</v>
      </c>
      <c r="F2773" s="41" t="s">
        <v>3273</v>
      </c>
      <c r="G2773" s="41" t="s">
        <v>1748</v>
      </c>
      <c r="H2773" s="120" t="s">
        <v>3269</v>
      </c>
      <c r="I2773" s="8" t="s">
        <v>106</v>
      </c>
      <c r="J2773" s="8" t="s">
        <v>505</v>
      </c>
      <c r="K2773" s="8" t="s">
        <v>32</v>
      </c>
      <c r="L2773" s="41" t="s">
        <v>3102</v>
      </c>
      <c r="M2773" s="41"/>
      <c r="N2773" s="41" t="s">
        <v>57</v>
      </c>
      <c r="O2773" s="41" t="s">
        <v>80</v>
      </c>
      <c r="P2773" s="42">
        <v>0</v>
      </c>
      <c r="Q2773" s="43" t="s">
        <v>3104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63"/>
        <v>0</v>
      </c>
      <c r="Z2773" s="16">
        <f t="shared" si="361"/>
        <v>2225470.8803703701</v>
      </c>
      <c r="AA2773" s="44"/>
      <c r="AB2773" s="54">
        <f t="shared" si="362"/>
        <v>2225470.8803703701</v>
      </c>
      <c r="AC2773" s="42">
        <v>0</v>
      </c>
      <c r="AD2773" s="41"/>
      <c r="AE2773" s="41"/>
      <c r="AF2773" s="54" t="s">
        <v>3146</v>
      </c>
      <c r="AG2773" s="41" t="s">
        <v>42</v>
      </c>
      <c r="AH2773" s="42">
        <v>0.3</v>
      </c>
      <c r="AI2773" t="e">
        <v>#N/A</v>
      </c>
    </row>
    <row r="2774" spans="1:35" ht="14.25" hidden="1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3267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3266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63"/>
        <v>0</v>
      </c>
      <c r="Z2774" s="16">
        <f t="shared" si="361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3262</v>
      </c>
      <c r="AG2774" s="41"/>
      <c r="AH2774" s="42"/>
      <c r="AI2774" t="e">
        <v>#N/A</v>
      </c>
    </row>
    <row r="2775" spans="1:35" ht="14.25" hidden="1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3144</v>
      </c>
      <c r="I2775" s="8" t="s">
        <v>106</v>
      </c>
      <c r="J2775" s="8" t="s">
        <v>3145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63"/>
        <v>0</v>
      </c>
      <c r="Z2775" s="16">
        <f t="shared" si="361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3146</v>
      </c>
      <c r="AG2775" s="63" t="s">
        <v>51</v>
      </c>
      <c r="AH2775" s="42">
        <v>0</v>
      </c>
      <c r="AI2775" t="e">
        <v>#N/A</v>
      </c>
    </row>
    <row r="2776" spans="1:35" ht="14.25" hidden="1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3144</v>
      </c>
      <c r="I2776" s="8" t="s">
        <v>106</v>
      </c>
      <c r="J2776" s="8" t="s">
        <v>3145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63"/>
        <v>0</v>
      </c>
      <c r="Z2776" s="16">
        <f t="shared" si="361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3146</v>
      </c>
      <c r="AG2776" s="63" t="s">
        <v>42</v>
      </c>
      <c r="AH2776" s="42">
        <v>7.0000000000000007E-2</v>
      </c>
      <c r="AI2776" t="e">
        <v>#N/A</v>
      </c>
    </row>
    <row r="2777" spans="1:35" ht="14.25" hidden="1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3144</v>
      </c>
      <c r="I2777" s="8" t="s">
        <v>106</v>
      </c>
      <c r="J2777" s="8" t="s">
        <v>3145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63"/>
        <v>0</v>
      </c>
      <c r="Z2777" s="16">
        <f t="shared" si="361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3146</v>
      </c>
      <c r="AG2777" s="63" t="s">
        <v>42</v>
      </c>
      <c r="AH2777" s="42">
        <v>7.0000000000000007E-2</v>
      </c>
      <c r="AI2777" t="e">
        <v>#N/A</v>
      </c>
    </row>
    <row r="2778" spans="1:35" ht="14.25" hidden="1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3144</v>
      </c>
      <c r="I2778" s="8" t="s">
        <v>106</v>
      </c>
      <c r="J2778" s="8" t="s">
        <v>3145</v>
      </c>
      <c r="K2778" s="8" t="s">
        <v>32</v>
      </c>
      <c r="L2778" s="49" t="s">
        <v>2953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63"/>
        <v>0</v>
      </c>
      <c r="Z2778" s="16">
        <f t="shared" ref="Z2778:Z2799" si="364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3146</v>
      </c>
      <c r="AG2778" s="63" t="s">
        <v>42</v>
      </c>
      <c r="AH2778" s="42" t="s">
        <v>3274</v>
      </c>
      <c r="AI2778" t="e">
        <v>#N/A</v>
      </c>
    </row>
    <row r="2779" spans="1:35" ht="14.25" hidden="1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3144</v>
      </c>
      <c r="I2779" s="8" t="s">
        <v>106</v>
      </c>
      <c r="J2779" s="8" t="s">
        <v>3145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63"/>
        <v>0</v>
      </c>
      <c r="Z2779" s="16">
        <f t="shared" si="364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3146</v>
      </c>
      <c r="AG2779" s="63" t="s">
        <v>42</v>
      </c>
      <c r="AH2779" s="42">
        <v>0</v>
      </c>
      <c r="AI2779" t="e">
        <v>#N/A</v>
      </c>
    </row>
    <row r="2780" spans="1:35" ht="14.25" hidden="1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63"/>
        <v>0</v>
      </c>
      <c r="Z2780" s="16">
        <f t="shared" si="364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3275</v>
      </c>
      <c r="AG2780" s="16" t="s">
        <v>42</v>
      </c>
      <c r="AH2780" s="10">
        <v>0</v>
      </c>
      <c r="AI2780" t="e">
        <v>#N/A</v>
      </c>
    </row>
    <row r="2781" spans="1:35" ht="14.25" hidden="1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65">S2781+T2781-U2781</f>
        <v>181204.72205673996</v>
      </c>
      <c r="W2781" s="14">
        <f t="shared" ref="W2781:W2796" si="366">U2781*(1+AH2781)/(1+AH2781+P2781)</f>
        <v>1223794.0288965518</v>
      </c>
      <c r="Y2781" s="14">
        <f t="shared" si="363"/>
        <v>0</v>
      </c>
      <c r="Z2781" s="16">
        <f t="shared" si="364"/>
        <v>1223794.0288965518</v>
      </c>
      <c r="AB2781" s="24">
        <f t="shared" ref="AB2781" si="367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hidden="1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65"/>
        <v>80176.923430657014</v>
      </c>
      <c r="W2782" s="14">
        <f t="shared" si="366"/>
        <v>61541.153499999993</v>
      </c>
      <c r="Y2782" s="14">
        <f t="shared" si="363"/>
        <v>0</v>
      </c>
      <c r="Z2782" s="16">
        <f t="shared" si="364"/>
        <v>61541.153499999993</v>
      </c>
      <c r="AB2782" s="24">
        <f t="shared" ref="AB2782:AB2796" si="368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hidden="1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2929</v>
      </c>
      <c r="F2783" s="30" t="s">
        <v>2929</v>
      </c>
      <c r="G2783" s="30" t="s">
        <v>2929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65"/>
        <v>440000</v>
      </c>
      <c r="W2783" s="14">
        <f t="shared" si="366"/>
        <v>0</v>
      </c>
      <c r="Y2783" s="14">
        <f t="shared" si="363"/>
        <v>0</v>
      </c>
      <c r="Z2783" s="16">
        <f t="shared" si="364"/>
        <v>0</v>
      </c>
      <c r="AB2783" s="24">
        <f t="shared" si="368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hidden="1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65"/>
        <v>54502.537737225997</v>
      </c>
      <c r="W2784" s="14">
        <f t="shared" si="366"/>
        <v>116665.37378571427</v>
      </c>
      <c r="Y2784" s="14">
        <f t="shared" si="363"/>
        <v>0</v>
      </c>
      <c r="Z2784" s="16">
        <f t="shared" si="364"/>
        <v>116665.37378571427</v>
      </c>
      <c r="AB2784" s="24">
        <f t="shared" si="368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hidden="1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65"/>
        <v>135071.72301369999</v>
      </c>
      <c r="W2785" s="14">
        <f t="shared" si="366"/>
        <v>257619.91072460898</v>
      </c>
      <c r="Y2785" s="14">
        <f t="shared" si="363"/>
        <v>0</v>
      </c>
      <c r="Z2785" s="16">
        <f t="shared" si="364"/>
        <v>257619.91072460898</v>
      </c>
      <c r="AB2785" s="24">
        <f t="shared" si="368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hidden="1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65"/>
        <v>58578.469999999972</v>
      </c>
      <c r="W2786" s="14">
        <f t="shared" si="366"/>
        <v>283650.28920000006</v>
      </c>
      <c r="Y2786" s="14">
        <f t="shared" si="363"/>
        <v>0</v>
      </c>
      <c r="Z2786" s="16">
        <f t="shared" si="364"/>
        <v>283650.28920000006</v>
      </c>
      <c r="AB2786" s="24">
        <f t="shared" si="368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hidden="1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65"/>
        <v>19261.727659574397</v>
      </c>
      <c r="W2787" s="14">
        <f t="shared" si="366"/>
        <v>41269.630344827587</v>
      </c>
      <c r="Y2787" s="14">
        <f t="shared" si="363"/>
        <v>0</v>
      </c>
      <c r="Z2787" s="16">
        <f t="shared" si="364"/>
        <v>41269.630344827587</v>
      </c>
      <c r="AB2787" s="24">
        <f t="shared" si="368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hidden="1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65"/>
        <v>408039.01602739806</v>
      </c>
      <c r="W2788" s="14">
        <f t="shared" si="366"/>
        <v>527010.33613887499</v>
      </c>
      <c r="Y2788" s="14">
        <f t="shared" si="363"/>
        <v>0</v>
      </c>
      <c r="Z2788" s="16">
        <f t="shared" si="364"/>
        <v>527010.33613887499</v>
      </c>
      <c r="AB2788" s="24">
        <f t="shared" si="368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hidden="1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65"/>
        <v>-4761.5890273980604</v>
      </c>
      <c r="W2789" s="14">
        <f t="shared" si="366"/>
        <v>15209.573750000729</v>
      </c>
      <c r="Y2789" s="14">
        <f t="shared" si="363"/>
        <v>0</v>
      </c>
      <c r="Z2789" s="16">
        <f t="shared" si="364"/>
        <v>15209.573750000729</v>
      </c>
      <c r="AB2789" s="24">
        <f t="shared" si="368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hidden="1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2931</v>
      </c>
      <c r="F2790" s="30" t="s">
        <v>2931</v>
      </c>
      <c r="G2790" s="30" t="s">
        <v>2931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65"/>
        <v>148840.57227047399</v>
      </c>
      <c r="W2790" s="14">
        <f t="shared" si="366"/>
        <v>155265.37455078011</v>
      </c>
      <c r="Y2790" s="14">
        <f t="shared" si="363"/>
        <v>0</v>
      </c>
      <c r="Z2790" s="16">
        <f t="shared" si="364"/>
        <v>155265.37455078011</v>
      </c>
      <c r="AB2790" s="24">
        <f t="shared" si="368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hidden="1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2890</v>
      </c>
      <c r="F2791" s="30" t="s">
        <v>2890</v>
      </c>
      <c r="G2791" s="30" t="s">
        <v>2890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65"/>
        <v>51418.439716312103</v>
      </c>
      <c r="W2791" s="14">
        <f t="shared" si="366"/>
        <v>0</v>
      </c>
      <c r="Y2791" s="14">
        <f t="shared" si="363"/>
        <v>0</v>
      </c>
      <c r="Z2791" s="16">
        <f t="shared" si="364"/>
        <v>0</v>
      </c>
      <c r="AB2791" s="24">
        <f t="shared" si="368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hidden="1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2924</v>
      </c>
      <c r="F2792" s="30" t="s">
        <v>2924</v>
      </c>
      <c r="G2792" s="30" t="s">
        <v>2924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65"/>
        <v>355885.47764499899</v>
      </c>
      <c r="W2792" s="14">
        <f t="shared" si="366"/>
        <v>179035.50104865615</v>
      </c>
      <c r="Y2792" s="14">
        <f t="shared" si="363"/>
        <v>0</v>
      </c>
      <c r="Z2792" s="16">
        <f t="shared" si="364"/>
        <v>179035.50104865615</v>
      </c>
      <c r="AB2792" s="24">
        <f t="shared" si="368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hidden="1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2924</v>
      </c>
      <c r="F2793" s="30" t="s">
        <v>2924</v>
      </c>
      <c r="G2793" s="30" t="s">
        <v>2924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65"/>
        <v>0</v>
      </c>
      <c r="W2793" s="14">
        <f t="shared" si="366"/>
        <v>25616.311111109291</v>
      </c>
      <c r="Y2793" s="14">
        <f t="shared" si="363"/>
        <v>0</v>
      </c>
      <c r="Z2793" s="16">
        <f t="shared" si="364"/>
        <v>25616.311111109291</v>
      </c>
      <c r="AB2793" s="24">
        <f t="shared" si="368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hidden="1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2925</v>
      </c>
      <c r="F2794" s="30" t="s">
        <v>2925</v>
      </c>
      <c r="G2794" s="30" t="s">
        <v>2925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65"/>
        <v>52731.263255614103</v>
      </c>
      <c r="W2794" s="14">
        <f t="shared" si="366"/>
        <v>94585.461247989049</v>
      </c>
      <c r="Y2794" s="14">
        <f t="shared" si="363"/>
        <v>0</v>
      </c>
      <c r="Z2794" s="16">
        <f t="shared" si="364"/>
        <v>94585.461247989049</v>
      </c>
      <c r="AB2794" s="24">
        <f t="shared" si="368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hidden="1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65"/>
        <v>128467.41</v>
      </c>
      <c r="W2795" s="14">
        <f t="shared" si="366"/>
        <v>59835.1392413793</v>
      </c>
      <c r="Y2795" s="14">
        <f t="shared" si="363"/>
        <v>0</v>
      </c>
      <c r="Z2795" s="16">
        <f t="shared" si="364"/>
        <v>59835.1392413793</v>
      </c>
      <c r="AB2795" s="24">
        <f t="shared" si="368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hidden="1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65"/>
        <v>360000</v>
      </c>
      <c r="W2796" s="14">
        <f t="shared" si="366"/>
        <v>0</v>
      </c>
      <c r="Y2796" s="14">
        <f t="shared" si="363"/>
        <v>0</v>
      </c>
      <c r="Z2796" s="16">
        <f t="shared" si="364"/>
        <v>0</v>
      </c>
      <c r="AB2796" s="24">
        <f t="shared" si="368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hidden="1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3311</v>
      </c>
      <c r="F2797" s="66" t="s">
        <v>3312</v>
      </c>
      <c r="G2797" s="30" t="s">
        <v>3311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9">S2797+T2797-U2797</f>
        <v>30851.063829787199</v>
      </c>
      <c r="W2797" s="14">
        <f t="shared" ref="W2797" si="370">U2797*(1+AH2797)/(1+AH2797+P2797)</f>
        <v>0</v>
      </c>
      <c r="Y2797" s="14">
        <f t="shared" si="363"/>
        <v>0</v>
      </c>
      <c r="Z2797" s="16">
        <f t="shared" si="364"/>
        <v>0</v>
      </c>
      <c r="AB2797" s="24">
        <f t="shared" ref="AB2797" si="371">U2797</f>
        <v>0</v>
      </c>
      <c r="AC2797" s="35">
        <v>0.05</v>
      </c>
      <c r="AG2797" s="66" t="s">
        <v>3313</v>
      </c>
      <c r="AH2797" s="67">
        <v>0.41</v>
      </c>
      <c r="AI2797" t="e">
        <v>#N/A</v>
      </c>
    </row>
    <row r="2798" spans="1:35" ht="14.25" hidden="1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3376</v>
      </c>
      <c r="F2798" s="73" t="s">
        <v>3376</v>
      </c>
      <c r="G2798" s="73" t="s">
        <v>3376</v>
      </c>
      <c r="H2798" s="122" t="s">
        <v>36</v>
      </c>
      <c r="I2798" s="73" t="s">
        <v>37</v>
      </c>
      <c r="J2798" s="74" t="s">
        <v>3333</v>
      </c>
      <c r="K2798" s="73" t="s">
        <v>32</v>
      </c>
      <c r="L2798" s="73" t="s">
        <v>3377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9"/>
        <v>109805.01000000001</v>
      </c>
      <c r="W2798" s="14">
        <f t="shared" ref="W2798:W2861" si="372">IF(O2798="返货",U2798/(1+P2798),IF(O2798="返现",U2798,IF(O2798="折扣",U2798*P2798,IF(O2798="无",U2798))))</f>
        <v>140194.99</v>
      </c>
      <c r="X2798" s="13"/>
      <c r="Y2798" s="14">
        <f t="shared" si="363"/>
        <v>0</v>
      </c>
      <c r="Z2798" s="16">
        <f t="shared" si="364"/>
        <v>140194.99</v>
      </c>
      <c r="AA2798" s="13">
        <f t="shared" ref="AA2798:AA2861" si="373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 hidden="1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3333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9"/>
        <v>2404.1000000000204</v>
      </c>
      <c r="W2799" s="14">
        <f t="shared" si="372"/>
        <v>5892</v>
      </c>
      <c r="X2799" s="13"/>
      <c r="Y2799" s="14">
        <f t="shared" si="363"/>
        <v>0</v>
      </c>
      <c r="Z2799" s="16">
        <f t="shared" si="364"/>
        <v>5892</v>
      </c>
      <c r="AA2799" s="13">
        <f t="shared" si="373"/>
        <v>0</v>
      </c>
      <c r="AB2799" s="13">
        <f t="shared" ref="AB2799:AB2862" si="374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 hidden="1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3333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9"/>
        <v>20546.13</v>
      </c>
      <c r="W2800" s="14">
        <f t="shared" si="372"/>
        <v>0</v>
      </c>
      <c r="X2800" s="13"/>
      <c r="Y2800" s="14">
        <f t="shared" si="363"/>
        <v>0</v>
      </c>
      <c r="Z2800" s="13"/>
      <c r="AA2800" s="13">
        <f t="shared" si="373"/>
        <v>0</v>
      </c>
      <c r="AB2800" s="13">
        <f t="shared" si="374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 hidden="1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3333</v>
      </c>
      <c r="K2801" s="73" t="s">
        <v>32</v>
      </c>
      <c r="L2801" s="73" t="s">
        <v>3378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9"/>
        <v>0</v>
      </c>
      <c r="W2801" s="14">
        <f t="shared" si="372"/>
        <v>909.09090909090901</v>
      </c>
      <c r="X2801" s="13"/>
      <c r="Y2801" s="14">
        <f t="shared" si="363"/>
        <v>0</v>
      </c>
      <c r="Z2801" s="13"/>
      <c r="AA2801" s="13">
        <f t="shared" si="373"/>
        <v>90.909090909090992</v>
      </c>
      <c r="AB2801" s="13">
        <f t="shared" si="374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 hidden="1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3333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9"/>
        <v>18994.800000000003</v>
      </c>
      <c r="W2802" s="14">
        <f t="shared" si="372"/>
        <v>13566.911764705885</v>
      </c>
      <c r="X2802" s="13"/>
      <c r="Y2802" s="14">
        <f t="shared" si="363"/>
        <v>0</v>
      </c>
      <c r="Z2802" s="16">
        <f t="shared" ref="Z2802:Z2806" si="375">W2802+X2802</f>
        <v>13566.911764705885</v>
      </c>
      <c r="AA2802" s="13">
        <f t="shared" si="373"/>
        <v>271.33823529411711</v>
      </c>
      <c r="AB2802" s="13">
        <f t="shared" si="374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 hidden="1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3333</v>
      </c>
      <c r="K2803" s="73" t="s">
        <v>32</v>
      </c>
      <c r="L2803" s="73" t="s">
        <v>3379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3380</v>
      </c>
      <c r="S2803" s="13">
        <v>0</v>
      </c>
      <c r="T2803" s="13">
        <v>510</v>
      </c>
      <c r="U2803" s="13">
        <v>510</v>
      </c>
      <c r="V2803" s="13">
        <f t="shared" si="369"/>
        <v>0</v>
      </c>
      <c r="W2803" s="14">
        <v>0</v>
      </c>
      <c r="X2803" s="13"/>
      <c r="Y2803" s="14">
        <f t="shared" si="363"/>
        <v>0</v>
      </c>
      <c r="Z2803" s="16">
        <f t="shared" si="375"/>
        <v>0</v>
      </c>
      <c r="AA2803" s="13">
        <f t="shared" si="373"/>
        <v>510</v>
      </c>
      <c r="AB2803" s="13">
        <f t="shared" si="374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 hidden="1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3333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9"/>
        <v>0</v>
      </c>
      <c r="W2804" s="14">
        <f t="shared" si="372"/>
        <v>-28225</v>
      </c>
      <c r="X2804" s="13"/>
      <c r="Y2804" s="14">
        <f t="shared" si="363"/>
        <v>564.5</v>
      </c>
      <c r="Z2804" s="16">
        <f t="shared" si="375"/>
        <v>-28225</v>
      </c>
      <c r="AA2804" s="13">
        <f t="shared" si="373"/>
        <v>-564.5</v>
      </c>
      <c r="AB2804" s="13">
        <f t="shared" si="374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 hidden="1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3333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9"/>
        <v>132832.54999999993</v>
      </c>
      <c r="W2805" s="14">
        <f t="shared" si="372"/>
        <v>1040655.6</v>
      </c>
      <c r="X2805" s="13"/>
      <c r="Y2805" s="14">
        <f t="shared" si="363"/>
        <v>0</v>
      </c>
      <c r="Z2805" s="16">
        <f t="shared" si="375"/>
        <v>1040655.6</v>
      </c>
      <c r="AA2805" s="13">
        <f t="shared" si="373"/>
        <v>0</v>
      </c>
      <c r="AB2805" s="13">
        <f t="shared" si="374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 hidden="1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3333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9"/>
        <v>0</v>
      </c>
      <c r="W2806" s="14">
        <f t="shared" si="372"/>
        <v>0</v>
      </c>
      <c r="X2806" s="13"/>
      <c r="Y2806" s="14">
        <f t="shared" si="363"/>
        <v>0</v>
      </c>
      <c r="Z2806" s="16">
        <f t="shared" si="375"/>
        <v>0</v>
      </c>
      <c r="AA2806" s="13">
        <f t="shared" si="373"/>
        <v>0</v>
      </c>
      <c r="AB2806" s="13">
        <f t="shared" si="374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 hidden="1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3333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9"/>
        <v>27677.459999999992</v>
      </c>
      <c r="W2807" s="14">
        <f t="shared" si="372"/>
        <v>87578.10476190476</v>
      </c>
      <c r="X2807" s="13"/>
      <c r="Y2807" s="14">
        <f t="shared" si="363"/>
        <v>0</v>
      </c>
      <c r="Z2807" s="13"/>
      <c r="AA2807" s="13">
        <f t="shared" si="373"/>
        <v>4378.9052380952489</v>
      </c>
      <c r="AB2807" s="13">
        <f t="shared" si="374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 hidden="1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3333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9"/>
        <v>0</v>
      </c>
      <c r="W2808" s="14">
        <f t="shared" si="372"/>
        <v>0</v>
      </c>
      <c r="X2808" s="13"/>
      <c r="Y2808" s="14">
        <f t="shared" si="363"/>
        <v>0</v>
      </c>
      <c r="Z2808" s="13"/>
      <c r="AA2808" s="13">
        <f t="shared" si="373"/>
        <v>0</v>
      </c>
      <c r="AB2808" s="13">
        <f t="shared" si="374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 hidden="1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3333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9"/>
        <v>39870</v>
      </c>
      <c r="W2809" s="14">
        <f t="shared" si="372"/>
        <v>138961.16504854368</v>
      </c>
      <c r="X2809" s="13"/>
      <c r="Y2809" s="14">
        <f t="shared" si="363"/>
        <v>0</v>
      </c>
      <c r="Z2809" s="13"/>
      <c r="AA2809" s="13">
        <f t="shared" si="373"/>
        <v>4168.834951456316</v>
      </c>
      <c r="AB2809" s="13">
        <f t="shared" si="374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 hidden="1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3333</v>
      </c>
      <c r="K2810" s="73" t="s">
        <v>32</v>
      </c>
      <c r="L2810" s="73" t="s">
        <v>3381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9"/>
        <v>68688.77</v>
      </c>
      <c r="W2810" s="14">
        <f t="shared" si="372"/>
        <v>49337.721153846149</v>
      </c>
      <c r="X2810" s="13"/>
      <c r="Y2810" s="14">
        <f t="shared" si="363"/>
        <v>0</v>
      </c>
      <c r="Z2810" s="16">
        <f t="shared" ref="Z2810:Z2826" si="376">W2810+X2810</f>
        <v>49337.721153846149</v>
      </c>
      <c r="AA2810" s="13">
        <f t="shared" si="373"/>
        <v>1973.5088461538471</v>
      </c>
      <c r="AB2810" s="13">
        <f t="shared" si="374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 hidden="1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3333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9"/>
        <v>22159.350000000064</v>
      </c>
      <c r="W2811" s="14">
        <f t="shared" si="372"/>
        <v>106194.46078431366</v>
      </c>
      <c r="X2811" s="13"/>
      <c r="Y2811" s="14">
        <f t="shared" si="363"/>
        <v>0</v>
      </c>
      <c r="Z2811" s="16">
        <f t="shared" si="376"/>
        <v>106194.46078431366</v>
      </c>
      <c r="AA2811" s="13">
        <f t="shared" si="373"/>
        <v>2123.8892156862712</v>
      </c>
      <c r="AB2811" s="13">
        <f t="shared" si="374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 hidden="1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3333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9"/>
        <v>34631.869999999937</v>
      </c>
      <c r="W2812" s="14">
        <f t="shared" si="372"/>
        <v>194229.22000000006</v>
      </c>
      <c r="X2812" s="13"/>
      <c r="Y2812" s="14">
        <f t="shared" si="363"/>
        <v>0</v>
      </c>
      <c r="Z2812" s="16">
        <f t="shared" si="376"/>
        <v>194229.22000000006</v>
      </c>
      <c r="AA2812" s="13">
        <f t="shared" si="373"/>
        <v>0</v>
      </c>
      <c r="AB2812" s="13">
        <f t="shared" si="374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 hidden="1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3333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9"/>
        <v>31034.1</v>
      </c>
      <c r="W2813" s="14">
        <f t="shared" si="372"/>
        <v>39854.170000000006</v>
      </c>
      <c r="X2813" s="13"/>
      <c r="Y2813" s="14">
        <f t="shared" si="363"/>
        <v>0</v>
      </c>
      <c r="Z2813" s="16">
        <f t="shared" si="376"/>
        <v>39854.170000000006</v>
      </c>
      <c r="AA2813" s="13">
        <f t="shared" si="373"/>
        <v>0</v>
      </c>
      <c r="AB2813" s="13">
        <f t="shared" si="374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 hidden="1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3333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9"/>
        <v>665878.29000000097</v>
      </c>
      <c r="W2814" s="14">
        <f t="shared" si="372"/>
        <v>3731339.8399999989</v>
      </c>
      <c r="X2814" s="13"/>
      <c r="Y2814" s="14">
        <f t="shared" si="363"/>
        <v>0</v>
      </c>
      <c r="Z2814" s="16">
        <f t="shared" si="376"/>
        <v>3731339.8399999989</v>
      </c>
      <c r="AA2814" s="13">
        <f t="shared" si="373"/>
        <v>0</v>
      </c>
      <c r="AB2814" s="13">
        <f t="shared" si="374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 hidden="1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3333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9"/>
        <v>47645.680000000051</v>
      </c>
      <c r="W2815" s="14">
        <f t="shared" si="372"/>
        <v>211678.89999999997</v>
      </c>
      <c r="X2815" s="13"/>
      <c r="Y2815" s="14">
        <f t="shared" si="363"/>
        <v>0</v>
      </c>
      <c r="Z2815" s="16">
        <f t="shared" si="376"/>
        <v>211678.89999999997</v>
      </c>
      <c r="AA2815" s="13">
        <f t="shared" si="373"/>
        <v>0</v>
      </c>
      <c r="AB2815" s="13">
        <f t="shared" si="374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 hidden="1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3382</v>
      </c>
      <c r="F2816" s="73" t="s">
        <v>3382</v>
      </c>
      <c r="G2816" s="73" t="s">
        <v>3382</v>
      </c>
      <c r="H2816" s="122" t="s">
        <v>36</v>
      </c>
      <c r="I2816" s="73" t="s">
        <v>37</v>
      </c>
      <c r="J2816" s="74" t="s">
        <v>3333</v>
      </c>
      <c r="K2816" s="73" t="s">
        <v>32</v>
      </c>
      <c r="L2816" s="73" t="s">
        <v>3383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3380</v>
      </c>
      <c r="S2816" s="13">
        <v>0</v>
      </c>
      <c r="T2816" s="13">
        <v>530</v>
      </c>
      <c r="U2816" s="13">
        <v>530</v>
      </c>
      <c r="V2816" s="13">
        <f t="shared" si="369"/>
        <v>0</v>
      </c>
      <c r="W2816" s="14">
        <v>0</v>
      </c>
      <c r="X2816" s="13"/>
      <c r="Y2816" s="14">
        <f t="shared" si="363"/>
        <v>0</v>
      </c>
      <c r="Z2816" s="16">
        <f t="shared" si="376"/>
        <v>0</v>
      </c>
      <c r="AA2816" s="13">
        <f t="shared" si="373"/>
        <v>530</v>
      </c>
      <c r="AB2816" s="13">
        <f t="shared" si="374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 hidden="1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3384</v>
      </c>
      <c r="F2817" s="73" t="s">
        <v>3384</v>
      </c>
      <c r="G2817" s="73" t="s">
        <v>3384</v>
      </c>
      <c r="H2817" s="122" t="s">
        <v>36</v>
      </c>
      <c r="I2817" s="73" t="s">
        <v>37</v>
      </c>
      <c r="J2817" s="74" t="s">
        <v>3333</v>
      </c>
      <c r="K2817" s="73" t="s">
        <v>32</v>
      </c>
      <c r="L2817" s="73" t="s">
        <v>3385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3380</v>
      </c>
      <c r="S2817" s="13">
        <v>0</v>
      </c>
      <c r="T2817" s="13">
        <v>550</v>
      </c>
      <c r="U2817" s="13">
        <v>550</v>
      </c>
      <c r="V2817" s="13">
        <f t="shared" si="369"/>
        <v>0</v>
      </c>
      <c r="W2817" s="14">
        <v>0</v>
      </c>
      <c r="X2817" s="13"/>
      <c r="Y2817" s="14">
        <f t="shared" si="363"/>
        <v>0</v>
      </c>
      <c r="Z2817" s="16">
        <f t="shared" si="376"/>
        <v>0</v>
      </c>
      <c r="AA2817" s="13">
        <f t="shared" si="373"/>
        <v>550</v>
      </c>
      <c r="AB2817" s="13">
        <f t="shared" si="374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 hidden="1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3386</v>
      </c>
      <c r="F2818" s="73" t="s">
        <v>3386</v>
      </c>
      <c r="G2818" s="73" t="s">
        <v>3386</v>
      </c>
      <c r="H2818" s="122" t="s">
        <v>36</v>
      </c>
      <c r="I2818" s="73" t="s">
        <v>37</v>
      </c>
      <c r="J2818" s="74" t="s">
        <v>3333</v>
      </c>
      <c r="K2818" s="73" t="s">
        <v>32</v>
      </c>
      <c r="L2818" s="73" t="s">
        <v>3387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3388</v>
      </c>
      <c r="S2818" s="13">
        <v>0</v>
      </c>
      <c r="T2818" s="13">
        <v>520</v>
      </c>
      <c r="U2818" s="13">
        <v>520</v>
      </c>
      <c r="V2818" s="13">
        <f t="shared" si="369"/>
        <v>0</v>
      </c>
      <c r="W2818" s="14">
        <v>0</v>
      </c>
      <c r="X2818" s="13"/>
      <c r="Y2818" s="14">
        <f t="shared" si="363"/>
        <v>0</v>
      </c>
      <c r="Z2818" s="16">
        <f t="shared" si="376"/>
        <v>0</v>
      </c>
      <c r="AA2818" s="13">
        <f t="shared" si="373"/>
        <v>520</v>
      </c>
      <c r="AB2818" s="13">
        <f t="shared" si="374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 hidden="1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3389</v>
      </c>
      <c r="F2819" s="73" t="s">
        <v>3389</v>
      </c>
      <c r="G2819" s="73" t="s">
        <v>3389</v>
      </c>
      <c r="H2819" s="122" t="s">
        <v>36</v>
      </c>
      <c r="I2819" s="73" t="s">
        <v>37</v>
      </c>
      <c r="J2819" s="74" t="s">
        <v>3333</v>
      </c>
      <c r="K2819" s="73" t="s">
        <v>32</v>
      </c>
      <c r="L2819" s="73" t="s">
        <v>3390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9"/>
        <v>35744.600000000006</v>
      </c>
      <c r="W2819" s="14">
        <f t="shared" si="372"/>
        <v>14255.399999999998</v>
      </c>
      <c r="X2819" s="13"/>
      <c r="Y2819" s="14">
        <f t="shared" ref="Y2819:Y2882" si="377">IF(W2819-AB2819&lt;=0,0,IF(O2819="返现",MAX(W2819-AA2819-AB2819,0),MAX(W2819-AB2819,0)))</f>
        <v>0</v>
      </c>
      <c r="Z2819" s="16">
        <f t="shared" si="376"/>
        <v>14255.399999999998</v>
      </c>
      <c r="AA2819" s="13">
        <f t="shared" si="373"/>
        <v>0</v>
      </c>
      <c r="AB2819" s="13">
        <f t="shared" si="374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 hidden="1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3333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9"/>
        <v>71347.759999999995</v>
      </c>
      <c r="W2820" s="14">
        <f t="shared" si="372"/>
        <v>14523.49</v>
      </c>
      <c r="X2820" s="13"/>
      <c r="Y2820" s="14">
        <f t="shared" si="377"/>
        <v>0</v>
      </c>
      <c r="Z2820" s="16">
        <f t="shared" si="376"/>
        <v>14523.49</v>
      </c>
      <c r="AA2820" s="13">
        <f t="shared" si="373"/>
        <v>0</v>
      </c>
      <c r="AB2820" s="13">
        <f t="shared" si="374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 hidden="1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3391</v>
      </c>
      <c r="F2821" s="73" t="s">
        <v>3391</v>
      </c>
      <c r="G2821" s="73" t="s">
        <v>3391</v>
      </c>
      <c r="H2821" s="122" t="s">
        <v>36</v>
      </c>
      <c r="I2821" s="73" t="s">
        <v>37</v>
      </c>
      <c r="J2821" s="74" t="s">
        <v>3333</v>
      </c>
      <c r="K2821" s="73" t="s">
        <v>32</v>
      </c>
      <c r="L2821" s="73" t="s">
        <v>3392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9"/>
        <v>38880.019999999997</v>
      </c>
      <c r="W2821" s="14">
        <f t="shared" si="372"/>
        <v>11119.980000000003</v>
      </c>
      <c r="X2821" s="13"/>
      <c r="Y2821" s="14">
        <f t="shared" si="377"/>
        <v>0</v>
      </c>
      <c r="Z2821" s="16">
        <f t="shared" si="376"/>
        <v>11119.980000000003</v>
      </c>
      <c r="AA2821" s="13">
        <f t="shared" si="373"/>
        <v>0</v>
      </c>
      <c r="AB2821" s="13">
        <f t="shared" si="374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 hidden="1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3391</v>
      </c>
      <c r="F2822" s="73" t="s">
        <v>3391</v>
      </c>
      <c r="G2822" s="73" t="s">
        <v>3391</v>
      </c>
      <c r="H2822" s="122" t="s">
        <v>36</v>
      </c>
      <c r="I2822" s="73" t="s">
        <v>37</v>
      </c>
      <c r="J2822" s="74" t="s">
        <v>3333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9"/>
        <v>44306.53</v>
      </c>
      <c r="W2822" s="14">
        <f t="shared" si="372"/>
        <v>5693.4700000000012</v>
      </c>
      <c r="X2822" s="13"/>
      <c r="Y2822" s="14">
        <f t="shared" si="377"/>
        <v>0</v>
      </c>
      <c r="Z2822" s="16">
        <f t="shared" si="376"/>
        <v>5693.4700000000012</v>
      </c>
      <c r="AA2822" s="13">
        <f t="shared" si="373"/>
        <v>0</v>
      </c>
      <c r="AB2822" s="13">
        <f t="shared" si="374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 hidden="1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3333</v>
      </c>
      <c r="K2823" s="73" t="s">
        <v>32</v>
      </c>
      <c r="L2823" s="73" t="s">
        <v>3393</v>
      </c>
      <c r="M2823" s="73"/>
      <c r="N2823" s="73" t="s">
        <v>40</v>
      </c>
      <c r="O2823" s="73" t="s">
        <v>41</v>
      </c>
      <c r="P2823" s="9">
        <v>0.02</v>
      </c>
      <c r="Q2823" s="75" t="s">
        <v>3394</v>
      </c>
      <c r="R2823" s="73" t="s">
        <v>3380</v>
      </c>
      <c r="S2823" s="13">
        <v>0</v>
      </c>
      <c r="T2823" s="13">
        <v>600</v>
      </c>
      <c r="U2823" s="13">
        <v>584.79999999999995</v>
      </c>
      <c r="V2823" s="13">
        <f t="shared" si="369"/>
        <v>15.200000000000045</v>
      </c>
      <c r="W2823" s="14">
        <v>0</v>
      </c>
      <c r="X2823" s="13"/>
      <c r="Y2823" s="14">
        <f t="shared" si="377"/>
        <v>0</v>
      </c>
      <c r="Z2823" s="16">
        <f t="shared" si="376"/>
        <v>0</v>
      </c>
      <c r="AA2823" s="13">
        <f t="shared" si="373"/>
        <v>584.79999999999995</v>
      </c>
      <c r="AB2823" s="13">
        <f t="shared" si="374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 hidden="1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3333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3395</v>
      </c>
      <c r="R2824" s="73" t="s">
        <v>3388</v>
      </c>
      <c r="S2824" s="13">
        <v>2.3999999999941801</v>
      </c>
      <c r="T2824" s="13">
        <v>600</v>
      </c>
      <c r="U2824" s="13">
        <v>561.5</v>
      </c>
      <c r="V2824" s="13">
        <f t="shared" si="369"/>
        <v>40.899999999994179</v>
      </c>
      <c r="W2824" s="14">
        <v>0</v>
      </c>
      <c r="X2824" s="13"/>
      <c r="Y2824" s="14">
        <f t="shared" si="377"/>
        <v>0</v>
      </c>
      <c r="Z2824" s="16">
        <f t="shared" si="376"/>
        <v>0</v>
      </c>
      <c r="AA2824" s="13">
        <f t="shared" si="373"/>
        <v>561.5</v>
      </c>
      <c r="AB2824" s="13">
        <f t="shared" si="374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 hidden="1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3333</v>
      </c>
      <c r="K2825" s="73" t="s">
        <v>32</v>
      </c>
      <c r="L2825" s="73" t="s">
        <v>3396</v>
      </c>
      <c r="M2825" s="73"/>
      <c r="N2825" s="73" t="s">
        <v>40</v>
      </c>
      <c r="O2825" s="73" t="s">
        <v>80</v>
      </c>
      <c r="P2825" s="9">
        <v>0</v>
      </c>
      <c r="Q2825" s="75" t="s">
        <v>3397</v>
      </c>
      <c r="R2825" s="73" t="s">
        <v>3380</v>
      </c>
      <c r="S2825" s="13">
        <v>0</v>
      </c>
      <c r="T2825" s="13">
        <v>600</v>
      </c>
      <c r="U2825" s="13">
        <v>570.70000000000005</v>
      </c>
      <c r="V2825" s="13">
        <f t="shared" si="369"/>
        <v>29.299999999999955</v>
      </c>
      <c r="W2825" s="14">
        <v>0</v>
      </c>
      <c r="X2825" s="13"/>
      <c r="Y2825" s="14">
        <f t="shared" si="377"/>
        <v>0</v>
      </c>
      <c r="Z2825" s="16">
        <f t="shared" si="376"/>
        <v>0</v>
      </c>
      <c r="AA2825" s="13">
        <f t="shared" si="373"/>
        <v>570.70000000000005</v>
      </c>
      <c r="AB2825" s="13">
        <f t="shared" si="374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 hidden="1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3333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9"/>
        <v>2364.2000000000025</v>
      </c>
      <c r="W2826" s="14">
        <f t="shared" si="372"/>
        <v>9513.8999999999978</v>
      </c>
      <c r="X2826" s="13"/>
      <c r="Y2826" s="14">
        <f t="shared" si="377"/>
        <v>0</v>
      </c>
      <c r="Z2826" s="16">
        <f t="shared" si="376"/>
        <v>9513.8999999999978</v>
      </c>
      <c r="AA2826" s="13">
        <f t="shared" si="373"/>
        <v>0</v>
      </c>
      <c r="AB2826" s="13">
        <f t="shared" si="374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 hidden="1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3333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9"/>
        <v>0</v>
      </c>
      <c r="W2827" s="14">
        <f t="shared" si="372"/>
        <v>0</v>
      </c>
      <c r="X2827" s="13"/>
      <c r="Y2827" s="14">
        <f t="shared" si="377"/>
        <v>0</v>
      </c>
      <c r="Z2827" s="13"/>
      <c r="AA2827" s="13">
        <f t="shared" si="373"/>
        <v>0</v>
      </c>
      <c r="AB2827" s="13">
        <f t="shared" si="374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 hidden="1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3333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9"/>
        <v>0</v>
      </c>
      <c r="W2828" s="14">
        <f t="shared" si="372"/>
        <v>0</v>
      </c>
      <c r="X2828" s="13"/>
      <c r="Y2828" s="14">
        <f t="shared" si="377"/>
        <v>0</v>
      </c>
      <c r="Z2828" s="13"/>
      <c r="AA2828" s="13">
        <f t="shared" si="373"/>
        <v>0</v>
      </c>
      <c r="AB2828" s="13">
        <f t="shared" si="374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 hidden="1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3333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9"/>
        <v>157798.95000000001</v>
      </c>
      <c r="W2829" s="14">
        <f t="shared" si="372"/>
        <v>396391.53398058249</v>
      </c>
      <c r="X2829" s="13"/>
      <c r="Y2829" s="14">
        <f t="shared" si="377"/>
        <v>0</v>
      </c>
      <c r="Z2829" s="16">
        <f t="shared" ref="Z2829:Z2840" si="378">W2829+X2829</f>
        <v>396391.53398058249</v>
      </c>
      <c r="AA2829" s="13">
        <f t="shared" si="373"/>
        <v>11891.746019417478</v>
      </c>
      <c r="AB2829" s="13">
        <f t="shared" si="374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 hidden="1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3333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9"/>
        <v>119513.5</v>
      </c>
      <c r="W2830" s="14">
        <f t="shared" si="372"/>
        <v>104396.60194174758</v>
      </c>
      <c r="X2830" s="13"/>
      <c r="Y2830" s="14">
        <f t="shared" si="377"/>
        <v>0</v>
      </c>
      <c r="Z2830" s="16">
        <f t="shared" si="378"/>
        <v>104396.60194174758</v>
      </c>
      <c r="AA2830" s="13">
        <f t="shared" si="373"/>
        <v>3131.8980582524237</v>
      </c>
      <c r="AB2830" s="13">
        <f t="shared" si="374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 hidden="1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3333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9"/>
        <v>19470.790000000037</v>
      </c>
      <c r="W2831" s="14">
        <f t="shared" si="372"/>
        <v>159955.14563106792</v>
      </c>
      <c r="X2831" s="13"/>
      <c r="Y2831" s="14">
        <f t="shared" si="377"/>
        <v>0</v>
      </c>
      <c r="Z2831" s="16">
        <f t="shared" si="378"/>
        <v>159955.14563106792</v>
      </c>
      <c r="AA2831" s="13">
        <f t="shared" si="373"/>
        <v>4798.6543689320388</v>
      </c>
      <c r="AB2831" s="13">
        <f t="shared" si="374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 hidden="1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3398</v>
      </c>
      <c r="F2832" s="73" t="s">
        <v>3398</v>
      </c>
      <c r="G2832" s="73" t="s">
        <v>3398</v>
      </c>
      <c r="H2832" s="122" t="s">
        <v>36</v>
      </c>
      <c r="I2832" s="73" t="s">
        <v>37</v>
      </c>
      <c r="J2832" s="74" t="s">
        <v>3333</v>
      </c>
      <c r="K2832" s="73" t="s">
        <v>32</v>
      </c>
      <c r="L2832" s="73" t="s">
        <v>3399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3380</v>
      </c>
      <c r="S2832" s="13">
        <v>0</v>
      </c>
      <c r="T2832" s="13">
        <v>600</v>
      </c>
      <c r="U2832" s="13">
        <v>600</v>
      </c>
      <c r="V2832" s="13">
        <f t="shared" si="369"/>
        <v>0</v>
      </c>
      <c r="W2832" s="14">
        <v>0</v>
      </c>
      <c r="X2832" s="13"/>
      <c r="Y2832" s="14">
        <f t="shared" si="377"/>
        <v>0</v>
      </c>
      <c r="Z2832" s="16">
        <f t="shared" si="378"/>
        <v>0</v>
      </c>
      <c r="AA2832" s="13">
        <f t="shared" si="373"/>
        <v>600</v>
      </c>
      <c r="AB2832" s="13">
        <f t="shared" si="374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 hidden="1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3333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9"/>
        <v>51785.8</v>
      </c>
      <c r="W2833" s="14">
        <f t="shared" si="372"/>
        <v>21525.980392156867</v>
      </c>
      <c r="X2833" s="13"/>
      <c r="Y2833" s="14">
        <f t="shared" si="377"/>
        <v>0</v>
      </c>
      <c r="Z2833" s="16">
        <f t="shared" si="378"/>
        <v>21525.980392156867</v>
      </c>
      <c r="AA2833" s="13">
        <f t="shared" si="373"/>
        <v>430.51960784313633</v>
      </c>
      <c r="AB2833" s="13">
        <f t="shared" si="374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 hidden="1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3333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9"/>
        <v>73660.999999999942</v>
      </c>
      <c r="W2834" s="14">
        <f t="shared" si="372"/>
        <v>322422.70000000007</v>
      </c>
      <c r="X2834" s="13"/>
      <c r="Y2834" s="14">
        <f t="shared" si="377"/>
        <v>0</v>
      </c>
      <c r="Z2834" s="16">
        <f t="shared" si="378"/>
        <v>322422.70000000007</v>
      </c>
      <c r="AA2834" s="13">
        <f t="shared" si="373"/>
        <v>0</v>
      </c>
      <c r="AB2834" s="13">
        <f t="shared" si="374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 hidden="1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3333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9"/>
        <v>4325.2100000000064</v>
      </c>
      <c r="W2835" s="14">
        <f t="shared" si="372"/>
        <v>74584.759999999995</v>
      </c>
      <c r="X2835" s="13"/>
      <c r="Y2835" s="14">
        <f t="shared" si="377"/>
        <v>0</v>
      </c>
      <c r="Z2835" s="16">
        <f t="shared" si="378"/>
        <v>74584.759999999995</v>
      </c>
      <c r="AA2835" s="13">
        <f t="shared" si="373"/>
        <v>0</v>
      </c>
      <c r="AB2835" s="13">
        <f t="shared" si="374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 hidden="1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3333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9"/>
        <v>14471.48</v>
      </c>
      <c r="W2836" s="14">
        <f t="shared" si="372"/>
        <v>2155.88</v>
      </c>
      <c r="X2836" s="13"/>
      <c r="Y2836" s="14">
        <f t="shared" si="377"/>
        <v>0</v>
      </c>
      <c r="Z2836" s="16">
        <f t="shared" si="378"/>
        <v>2155.88</v>
      </c>
      <c r="AA2836" s="13">
        <f t="shared" si="373"/>
        <v>0</v>
      </c>
      <c r="AB2836" s="13">
        <f t="shared" si="374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 hidden="1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3400</v>
      </c>
      <c r="F2837" s="73" t="s">
        <v>3400</v>
      </c>
      <c r="G2837" s="73" t="s">
        <v>3400</v>
      </c>
      <c r="H2837" s="122" t="s">
        <v>36</v>
      </c>
      <c r="I2837" s="73" t="s">
        <v>37</v>
      </c>
      <c r="J2837" s="74" t="s">
        <v>3333</v>
      </c>
      <c r="K2837" s="73" t="s">
        <v>32</v>
      </c>
      <c r="L2837" s="73" t="s">
        <v>3401</v>
      </c>
      <c r="M2837" s="73"/>
      <c r="N2837" s="73" t="s">
        <v>40</v>
      </c>
      <c r="O2837" s="73" t="s">
        <v>41</v>
      </c>
      <c r="P2837" s="9">
        <v>0.03</v>
      </c>
      <c r="Q2837" s="75" t="s">
        <v>3402</v>
      </c>
      <c r="R2837" s="73" t="s">
        <v>3380</v>
      </c>
      <c r="S2837" s="13">
        <v>0</v>
      </c>
      <c r="T2837" s="13">
        <v>600</v>
      </c>
      <c r="U2837" s="13">
        <v>581.4</v>
      </c>
      <c r="V2837" s="13">
        <f t="shared" si="369"/>
        <v>18.600000000000023</v>
      </c>
      <c r="W2837" s="14">
        <v>0</v>
      </c>
      <c r="X2837" s="13"/>
      <c r="Y2837" s="14">
        <f t="shared" si="377"/>
        <v>0</v>
      </c>
      <c r="Z2837" s="16">
        <f t="shared" si="378"/>
        <v>0</v>
      </c>
      <c r="AA2837" s="13">
        <f t="shared" si="373"/>
        <v>581.4</v>
      </c>
      <c r="AB2837" s="13">
        <f t="shared" si="374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 hidden="1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3333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9"/>
        <v>379361.50999999978</v>
      </c>
      <c r="W2838" s="14">
        <f t="shared" si="372"/>
        <v>1920768.3137254904</v>
      </c>
      <c r="X2838" s="13"/>
      <c r="Y2838" s="14">
        <f t="shared" si="377"/>
        <v>0</v>
      </c>
      <c r="Z2838" s="16">
        <f t="shared" si="378"/>
        <v>1920768.3137254904</v>
      </c>
      <c r="AA2838" s="13">
        <f t="shared" si="373"/>
        <v>38415.366274509812</v>
      </c>
      <c r="AB2838" s="13">
        <f t="shared" si="374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 hidden="1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3333</v>
      </c>
      <c r="K2839" s="73" t="s">
        <v>32</v>
      </c>
      <c r="L2839" s="73" t="s">
        <v>3403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3380</v>
      </c>
      <c r="S2839" s="13">
        <v>0</v>
      </c>
      <c r="T2839" s="13">
        <v>600</v>
      </c>
      <c r="U2839" s="13">
        <v>600</v>
      </c>
      <c r="V2839" s="13">
        <f t="shared" si="369"/>
        <v>0</v>
      </c>
      <c r="W2839" s="14">
        <v>0</v>
      </c>
      <c r="X2839" s="13"/>
      <c r="Y2839" s="14">
        <f t="shared" si="377"/>
        <v>0</v>
      </c>
      <c r="Z2839" s="16">
        <f t="shared" si="378"/>
        <v>0</v>
      </c>
      <c r="AA2839" s="13">
        <f t="shared" si="373"/>
        <v>600</v>
      </c>
      <c r="AB2839" s="13">
        <f t="shared" si="374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 hidden="1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3404</v>
      </c>
      <c r="F2840" s="73" t="s">
        <v>3404</v>
      </c>
      <c r="G2840" s="73" t="s">
        <v>3404</v>
      </c>
      <c r="H2840" s="122" t="s">
        <v>36</v>
      </c>
      <c r="I2840" s="73" t="s">
        <v>37</v>
      </c>
      <c r="J2840" s="74" t="s">
        <v>3333</v>
      </c>
      <c r="K2840" s="73" t="s">
        <v>32</v>
      </c>
      <c r="L2840" s="73" t="s">
        <v>3405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3380</v>
      </c>
      <c r="S2840" s="13">
        <v>0</v>
      </c>
      <c r="T2840" s="13">
        <v>600</v>
      </c>
      <c r="U2840" s="13">
        <v>600</v>
      </c>
      <c r="V2840" s="13">
        <f t="shared" si="369"/>
        <v>0</v>
      </c>
      <c r="W2840" s="14">
        <v>0</v>
      </c>
      <c r="X2840" s="13"/>
      <c r="Y2840" s="14">
        <f t="shared" si="377"/>
        <v>0</v>
      </c>
      <c r="Z2840" s="16">
        <f t="shared" si="378"/>
        <v>0</v>
      </c>
      <c r="AA2840" s="13">
        <f t="shared" si="373"/>
        <v>600</v>
      </c>
      <c r="AB2840" s="13">
        <f t="shared" si="374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 hidden="1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3406</v>
      </c>
      <c r="F2841" s="73" t="s">
        <v>3406</v>
      </c>
      <c r="G2841" s="73" t="s">
        <v>3406</v>
      </c>
      <c r="H2841" s="122" t="s">
        <v>36</v>
      </c>
      <c r="I2841" s="73" t="s">
        <v>37</v>
      </c>
      <c r="J2841" s="74" t="s">
        <v>3333</v>
      </c>
      <c r="K2841" s="73" t="s">
        <v>32</v>
      </c>
      <c r="L2841" s="73" t="s">
        <v>3407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9"/>
        <v>4547.0999999999913</v>
      </c>
      <c r="W2841" s="14">
        <f t="shared" si="372"/>
        <v>35452.900000000009</v>
      </c>
      <c r="X2841" s="13"/>
      <c r="Y2841" s="14">
        <f t="shared" si="377"/>
        <v>0</v>
      </c>
      <c r="Z2841" s="13"/>
      <c r="AA2841" s="13">
        <f t="shared" si="373"/>
        <v>0</v>
      </c>
      <c r="AB2841" s="13">
        <f t="shared" si="374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 hidden="1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3333</v>
      </c>
      <c r="K2842" s="73" t="s">
        <v>32</v>
      </c>
      <c r="L2842" s="73" t="s">
        <v>3408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3380</v>
      </c>
      <c r="S2842" s="13">
        <v>0</v>
      </c>
      <c r="T2842" s="13">
        <v>550</v>
      </c>
      <c r="U2842" s="13">
        <v>550</v>
      </c>
      <c r="V2842" s="13">
        <f t="shared" si="369"/>
        <v>0</v>
      </c>
      <c r="W2842" s="14">
        <v>0</v>
      </c>
      <c r="X2842" s="13"/>
      <c r="Y2842" s="14">
        <f t="shared" si="377"/>
        <v>0</v>
      </c>
      <c r="Z2842" s="13"/>
      <c r="AA2842" s="13">
        <f t="shared" si="373"/>
        <v>550</v>
      </c>
      <c r="AB2842" s="13">
        <f t="shared" si="374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 hidden="1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3333</v>
      </c>
      <c r="K2843" s="73" t="s">
        <v>32</v>
      </c>
      <c r="L2843" s="73" t="s">
        <v>3409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3380</v>
      </c>
      <c r="S2843" s="13">
        <v>0</v>
      </c>
      <c r="T2843" s="13">
        <v>550</v>
      </c>
      <c r="U2843" s="13">
        <v>550</v>
      </c>
      <c r="V2843" s="13">
        <f t="shared" si="369"/>
        <v>0</v>
      </c>
      <c r="W2843" s="14">
        <v>0</v>
      </c>
      <c r="X2843" s="13"/>
      <c r="Y2843" s="14">
        <f t="shared" si="377"/>
        <v>0</v>
      </c>
      <c r="Z2843" s="13"/>
      <c r="AA2843" s="13">
        <f t="shared" si="373"/>
        <v>550</v>
      </c>
      <c r="AB2843" s="13">
        <f t="shared" si="374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 hidden="1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3333</v>
      </c>
      <c r="K2844" s="73" t="s">
        <v>32</v>
      </c>
      <c r="L2844" s="73" t="s">
        <v>3410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3380</v>
      </c>
      <c r="S2844" s="13">
        <v>0</v>
      </c>
      <c r="T2844" s="13">
        <v>550</v>
      </c>
      <c r="U2844" s="13">
        <v>550</v>
      </c>
      <c r="V2844" s="13">
        <f t="shared" si="369"/>
        <v>0</v>
      </c>
      <c r="W2844" s="14">
        <v>0</v>
      </c>
      <c r="X2844" s="13"/>
      <c r="Y2844" s="14">
        <f t="shared" si="377"/>
        <v>0</v>
      </c>
      <c r="Z2844" s="13"/>
      <c r="AA2844" s="13">
        <f t="shared" si="373"/>
        <v>550</v>
      </c>
      <c r="AB2844" s="13">
        <f t="shared" si="374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 hidden="1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3333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9"/>
        <v>0</v>
      </c>
      <c r="W2845" s="14">
        <f t="shared" si="372"/>
        <v>0</v>
      </c>
      <c r="X2845" s="13"/>
      <c r="Y2845" s="14">
        <f t="shared" si="377"/>
        <v>0</v>
      </c>
      <c r="Z2845" s="16">
        <f t="shared" ref="Z2845:Z2870" si="379">W2845+X2845</f>
        <v>0</v>
      </c>
      <c r="AA2845" s="13">
        <f t="shared" si="373"/>
        <v>0</v>
      </c>
      <c r="AB2845" s="13">
        <f t="shared" si="374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 hidden="1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3333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9"/>
        <v>12017.030000000028</v>
      </c>
      <c r="W2846" s="14">
        <f t="shared" si="372"/>
        <v>194100.95098039214</v>
      </c>
      <c r="X2846" s="13"/>
      <c r="Y2846" s="14">
        <f t="shared" si="377"/>
        <v>0</v>
      </c>
      <c r="Z2846" s="16">
        <f t="shared" si="379"/>
        <v>194100.95098039214</v>
      </c>
      <c r="AA2846" s="13">
        <f t="shared" si="373"/>
        <v>3882.0190196078329</v>
      </c>
      <c r="AB2846" s="13">
        <f t="shared" si="374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 hidden="1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3333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9"/>
        <v>64677.569999999978</v>
      </c>
      <c r="W2847" s="14">
        <f t="shared" si="372"/>
        <v>201016.79730000003</v>
      </c>
      <c r="X2847" s="13"/>
      <c r="Y2847" s="14">
        <f t="shared" si="377"/>
        <v>0</v>
      </c>
      <c r="Z2847" s="16">
        <f t="shared" si="379"/>
        <v>201016.79730000003</v>
      </c>
      <c r="AA2847" s="13">
        <f t="shared" si="373"/>
        <v>2030.472700000013</v>
      </c>
      <c r="AB2847" s="13">
        <f t="shared" si="374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 hidden="1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3411</v>
      </c>
      <c r="G2848" s="73" t="s">
        <v>667</v>
      </c>
      <c r="H2848" s="122" t="s">
        <v>36</v>
      </c>
      <c r="I2848" s="73" t="s">
        <v>37</v>
      </c>
      <c r="J2848" s="74" t="s">
        <v>3333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9"/>
        <v>480386.98</v>
      </c>
      <c r="W2848" s="14">
        <f t="shared" si="372"/>
        <v>1405416.8898</v>
      </c>
      <c r="X2848" s="13"/>
      <c r="Y2848" s="14">
        <f t="shared" si="377"/>
        <v>0</v>
      </c>
      <c r="Z2848" s="16">
        <f t="shared" si="379"/>
        <v>1405416.8898</v>
      </c>
      <c r="AA2848" s="13">
        <f t="shared" si="373"/>
        <v>14196.130200000014</v>
      </c>
      <c r="AB2848" s="13">
        <f t="shared" si="374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 hidden="1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3009</v>
      </c>
      <c r="F2849" s="73" t="s">
        <v>3009</v>
      </c>
      <c r="G2849" s="73" t="s">
        <v>3009</v>
      </c>
      <c r="H2849" s="122" t="s">
        <v>36</v>
      </c>
      <c r="I2849" s="73" t="s">
        <v>37</v>
      </c>
      <c r="J2849" s="74" t="s">
        <v>3333</v>
      </c>
      <c r="K2849" s="73" t="s">
        <v>32</v>
      </c>
      <c r="L2849" s="73" t="s">
        <v>3412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3380</v>
      </c>
      <c r="S2849" s="13">
        <v>0</v>
      </c>
      <c r="T2849" s="13">
        <v>500</v>
      </c>
      <c r="U2849" s="13">
        <v>500</v>
      </c>
      <c r="V2849" s="13">
        <f t="shared" si="369"/>
        <v>0</v>
      </c>
      <c r="W2849" s="14">
        <v>0</v>
      </c>
      <c r="X2849" s="13"/>
      <c r="Y2849" s="14">
        <f t="shared" si="377"/>
        <v>0</v>
      </c>
      <c r="Z2849" s="16">
        <f t="shared" si="379"/>
        <v>0</v>
      </c>
      <c r="AA2849" s="13">
        <f t="shared" si="373"/>
        <v>500</v>
      </c>
      <c r="AB2849" s="13">
        <f t="shared" si="374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 hidden="1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3333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9"/>
        <v>8460.9000000000178</v>
      </c>
      <c r="W2850" s="14">
        <f t="shared" si="372"/>
        <v>14268.921568627444</v>
      </c>
      <c r="X2850" s="13"/>
      <c r="Y2850" s="14">
        <f t="shared" si="377"/>
        <v>0</v>
      </c>
      <c r="Z2850" s="16">
        <f t="shared" si="379"/>
        <v>14268.921568627444</v>
      </c>
      <c r="AA2850" s="13">
        <f t="shared" si="373"/>
        <v>285.37843137255004</v>
      </c>
      <c r="AB2850" s="13">
        <f t="shared" si="374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 hidden="1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3333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9"/>
        <v>17527.499999999996</v>
      </c>
      <c r="W2851" s="14">
        <f t="shared" si="372"/>
        <v>14936.307400000002</v>
      </c>
      <c r="X2851" s="13"/>
      <c r="Y2851" s="14">
        <f t="shared" si="377"/>
        <v>0</v>
      </c>
      <c r="Z2851" s="16">
        <f t="shared" si="379"/>
        <v>14936.307400000002</v>
      </c>
      <c r="AA2851" s="13">
        <f t="shared" si="373"/>
        <v>304.82259999999951</v>
      </c>
      <c r="AB2851" s="13">
        <f t="shared" si="374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 hidden="1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3333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9"/>
        <v>47737.680000000008</v>
      </c>
      <c r="W2852" s="14">
        <f t="shared" si="372"/>
        <v>60537.579999999987</v>
      </c>
      <c r="X2852" s="13"/>
      <c r="Y2852" s="14">
        <f t="shared" si="377"/>
        <v>0</v>
      </c>
      <c r="Z2852" s="16">
        <f t="shared" si="379"/>
        <v>60537.579999999987</v>
      </c>
      <c r="AA2852" s="13">
        <f t="shared" si="373"/>
        <v>0</v>
      </c>
      <c r="AB2852" s="13">
        <f t="shared" si="374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 hidden="1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3333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9"/>
        <v>282454.32000000007</v>
      </c>
      <c r="W2853" s="14">
        <f t="shared" si="372"/>
        <v>1469681.16</v>
      </c>
      <c r="X2853" s="13"/>
      <c r="Y2853" s="14">
        <f t="shared" si="377"/>
        <v>0</v>
      </c>
      <c r="Z2853" s="16">
        <f t="shared" si="379"/>
        <v>1469681.16</v>
      </c>
      <c r="AA2853" s="13">
        <f t="shared" si="373"/>
        <v>0</v>
      </c>
      <c r="AB2853" s="13">
        <f t="shared" si="374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 hidden="1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3413</v>
      </c>
      <c r="F2854" s="73" t="s">
        <v>3413</v>
      </c>
      <c r="G2854" s="73" t="s">
        <v>3413</v>
      </c>
      <c r="H2854" s="122" t="s">
        <v>36</v>
      </c>
      <c r="I2854" s="73" t="s">
        <v>37</v>
      </c>
      <c r="J2854" s="74" t="s">
        <v>3333</v>
      </c>
      <c r="K2854" s="73" t="s">
        <v>32</v>
      </c>
      <c r="L2854" s="73" t="s">
        <v>3414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3380</v>
      </c>
      <c r="S2854" s="13">
        <v>0</v>
      </c>
      <c r="T2854" s="13">
        <v>600</v>
      </c>
      <c r="U2854" s="13">
        <v>600</v>
      </c>
      <c r="V2854" s="13">
        <f t="shared" si="369"/>
        <v>0</v>
      </c>
      <c r="W2854" s="14">
        <v>0</v>
      </c>
      <c r="X2854" s="13"/>
      <c r="Y2854" s="14">
        <f t="shared" si="377"/>
        <v>0</v>
      </c>
      <c r="Z2854" s="16">
        <f t="shared" si="379"/>
        <v>0</v>
      </c>
      <c r="AA2854" s="13">
        <f t="shared" si="373"/>
        <v>600</v>
      </c>
      <c r="AB2854" s="13">
        <f t="shared" si="374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 hidden="1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3333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9"/>
        <v>41042.85</v>
      </c>
      <c r="W2855" s="14">
        <f t="shared" si="372"/>
        <v>13878.504672897196</v>
      </c>
      <c r="X2855" s="13"/>
      <c r="Y2855" s="14">
        <f t="shared" si="377"/>
        <v>0</v>
      </c>
      <c r="Z2855" s="16">
        <f t="shared" si="379"/>
        <v>13878.504672897196</v>
      </c>
      <c r="AA2855" s="13">
        <f t="shared" si="373"/>
        <v>971.49532710280437</v>
      </c>
      <c r="AB2855" s="13">
        <f t="shared" si="374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 hidden="1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3143</v>
      </c>
      <c r="F2856" s="73" t="s">
        <v>3143</v>
      </c>
      <c r="G2856" s="73" t="s">
        <v>3143</v>
      </c>
      <c r="H2856" s="122" t="s">
        <v>36</v>
      </c>
      <c r="I2856" s="73" t="s">
        <v>37</v>
      </c>
      <c r="J2856" s="74" t="s">
        <v>3333</v>
      </c>
      <c r="K2856" s="73" t="s">
        <v>32</v>
      </c>
      <c r="L2856" s="73" t="s">
        <v>3415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9"/>
        <v>95111.769999999553</v>
      </c>
      <c r="W2856" s="14">
        <f t="shared" si="372"/>
        <v>1704888.2300000004</v>
      </c>
      <c r="X2856" s="13"/>
      <c r="Y2856" s="14">
        <f t="shared" si="377"/>
        <v>0</v>
      </c>
      <c r="Z2856" s="16">
        <f t="shared" si="379"/>
        <v>1704888.2300000004</v>
      </c>
      <c r="AA2856" s="13">
        <f t="shared" si="373"/>
        <v>0</v>
      </c>
      <c r="AB2856" s="13">
        <f t="shared" si="374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 hidden="1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3333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9"/>
        <v>108534.44999999995</v>
      </c>
      <c r="W2857" s="14">
        <f t="shared" si="372"/>
        <v>847793.42009999999</v>
      </c>
      <c r="X2857" s="13"/>
      <c r="Y2857" s="14">
        <f t="shared" si="377"/>
        <v>0</v>
      </c>
      <c r="Z2857" s="16">
        <f t="shared" si="379"/>
        <v>847793.42009999999</v>
      </c>
      <c r="AA2857" s="13">
        <f t="shared" si="373"/>
        <v>8563.5699000000022</v>
      </c>
      <c r="AB2857" s="13">
        <f t="shared" si="374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 hidden="1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3333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9"/>
        <v>2499.5700000000033</v>
      </c>
      <c r="W2858" s="14">
        <f t="shared" si="372"/>
        <v>27500.429999999997</v>
      </c>
      <c r="X2858" s="13"/>
      <c r="Y2858" s="14">
        <f t="shared" si="377"/>
        <v>0</v>
      </c>
      <c r="Z2858" s="16">
        <f t="shared" si="379"/>
        <v>27500.429999999997</v>
      </c>
      <c r="AA2858" s="13">
        <f t="shared" si="373"/>
        <v>0</v>
      </c>
      <c r="AB2858" s="13">
        <f t="shared" si="374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 hidden="1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3333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9"/>
        <v>693166.74</v>
      </c>
      <c r="W2859" s="14">
        <f t="shared" si="372"/>
        <v>798844.81188118807</v>
      </c>
      <c r="X2859" s="13"/>
      <c r="Y2859" s="14">
        <f t="shared" si="377"/>
        <v>0</v>
      </c>
      <c r="Z2859" s="16">
        <f t="shared" si="379"/>
        <v>798844.81188118807</v>
      </c>
      <c r="AA2859" s="13">
        <f t="shared" si="373"/>
        <v>7988.4481188119389</v>
      </c>
      <c r="AB2859" s="13">
        <f t="shared" si="374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 hidden="1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3416</v>
      </c>
      <c r="F2860" s="73" t="s">
        <v>3416</v>
      </c>
      <c r="G2860" s="73" t="s">
        <v>3416</v>
      </c>
      <c r="H2860" s="122" t="s">
        <v>36</v>
      </c>
      <c r="I2860" s="73" t="s">
        <v>37</v>
      </c>
      <c r="J2860" s="74" t="s">
        <v>3333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9"/>
        <v>29875.83</v>
      </c>
      <c r="W2860" s="14">
        <f t="shared" si="372"/>
        <v>20124.169999999998</v>
      </c>
      <c r="X2860" s="13"/>
      <c r="Y2860" s="14">
        <f t="shared" si="377"/>
        <v>0</v>
      </c>
      <c r="Z2860" s="16">
        <f t="shared" si="379"/>
        <v>20124.169999999998</v>
      </c>
      <c r="AA2860" s="13">
        <f t="shared" si="373"/>
        <v>0</v>
      </c>
      <c r="AB2860" s="13">
        <f t="shared" si="374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 hidden="1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3333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80">S2861+T2861-U2861</f>
        <v>319196.76000000013</v>
      </c>
      <c r="W2861" s="14">
        <f t="shared" si="372"/>
        <v>37061.999999999905</v>
      </c>
      <c r="X2861" s="13"/>
      <c r="Y2861" s="14">
        <f t="shared" si="377"/>
        <v>0</v>
      </c>
      <c r="Z2861" s="16">
        <f t="shared" si="379"/>
        <v>37061.999999999905</v>
      </c>
      <c r="AA2861" s="13">
        <f t="shared" si="373"/>
        <v>741.23999999999796</v>
      </c>
      <c r="AB2861" s="13">
        <f t="shared" si="374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 hidden="1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3333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80"/>
        <v>0</v>
      </c>
      <c r="W2862" s="14">
        <f t="shared" ref="W2862:W2924" si="381">IF(O2862="返货",U2862/(1+P2862),IF(O2862="返现",U2862,IF(O2862="折扣",U2862*P2862,IF(O2862="无",U2862))))</f>
        <v>-37803.239999999991</v>
      </c>
      <c r="X2862" s="13"/>
      <c r="Y2862" s="14">
        <f t="shared" si="377"/>
        <v>0</v>
      </c>
      <c r="Z2862" s="16">
        <f t="shared" si="379"/>
        <v>-37803.239999999991</v>
      </c>
      <c r="AA2862" s="13">
        <f t="shared" ref="AA2862:AA2925" si="382">U2862-W2862</f>
        <v>0</v>
      </c>
      <c r="AB2862" s="13">
        <f t="shared" si="374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 hidden="1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3417</v>
      </c>
      <c r="F2863" s="73" t="s">
        <v>3417</v>
      </c>
      <c r="G2863" s="73" t="s">
        <v>3417</v>
      </c>
      <c r="H2863" s="122" t="s">
        <v>36</v>
      </c>
      <c r="I2863" s="73" t="s">
        <v>37</v>
      </c>
      <c r="J2863" s="74" t="s">
        <v>3333</v>
      </c>
      <c r="K2863" s="73" t="s">
        <v>32</v>
      </c>
      <c r="L2863" s="73" t="s">
        <v>3418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3380</v>
      </c>
      <c r="S2863" s="13">
        <v>0</v>
      </c>
      <c r="T2863" s="13">
        <v>600</v>
      </c>
      <c r="U2863" s="13">
        <v>600</v>
      </c>
      <c r="V2863" s="13">
        <f t="shared" si="380"/>
        <v>0</v>
      </c>
      <c r="W2863" s="14">
        <v>0</v>
      </c>
      <c r="X2863" s="13"/>
      <c r="Y2863" s="14">
        <f t="shared" si="377"/>
        <v>0</v>
      </c>
      <c r="Z2863" s="16">
        <f t="shared" si="379"/>
        <v>0</v>
      </c>
      <c r="AA2863" s="13">
        <f t="shared" si="382"/>
        <v>600</v>
      </c>
      <c r="AB2863" s="13">
        <f t="shared" ref="AB2863:AB2926" si="383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 hidden="1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3333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3380</v>
      </c>
      <c r="S2864" s="13">
        <v>3095.85</v>
      </c>
      <c r="T2864" s="13">
        <v>600</v>
      </c>
      <c r="U2864" s="13">
        <v>601</v>
      </c>
      <c r="V2864" s="13">
        <f t="shared" si="380"/>
        <v>3094.85</v>
      </c>
      <c r="W2864" s="14">
        <v>1</v>
      </c>
      <c r="X2864" s="13"/>
      <c r="Y2864" s="14">
        <f t="shared" si="377"/>
        <v>0</v>
      </c>
      <c r="Z2864" s="16">
        <f t="shared" si="379"/>
        <v>1</v>
      </c>
      <c r="AA2864" s="13">
        <f t="shared" si="382"/>
        <v>600</v>
      </c>
      <c r="AB2864" s="13">
        <f t="shared" si="383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 hidden="1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3333</v>
      </c>
      <c r="K2865" s="73" t="s">
        <v>32</v>
      </c>
      <c r="L2865" s="73" t="s">
        <v>3419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3380</v>
      </c>
      <c r="S2865" s="13">
        <v>0</v>
      </c>
      <c r="T2865" s="13">
        <v>600</v>
      </c>
      <c r="U2865" s="13">
        <v>600</v>
      </c>
      <c r="V2865" s="13">
        <f t="shared" si="380"/>
        <v>0</v>
      </c>
      <c r="W2865" s="14">
        <v>0</v>
      </c>
      <c r="X2865" s="13"/>
      <c r="Y2865" s="14">
        <f t="shared" si="377"/>
        <v>0</v>
      </c>
      <c r="Z2865" s="16">
        <f t="shared" si="379"/>
        <v>0</v>
      </c>
      <c r="AA2865" s="13">
        <f t="shared" si="382"/>
        <v>600</v>
      </c>
      <c r="AB2865" s="13">
        <f t="shared" si="383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 hidden="1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3333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80"/>
        <v>284671.51000000007</v>
      </c>
      <c r="W2866" s="14">
        <f t="shared" si="381"/>
        <v>126515.83333333331</v>
      </c>
      <c r="X2866" s="13"/>
      <c r="Y2866" s="14">
        <f t="shared" si="377"/>
        <v>0</v>
      </c>
      <c r="Z2866" s="16">
        <f t="shared" si="379"/>
        <v>126515.83333333331</v>
      </c>
      <c r="AA2866" s="13">
        <f t="shared" si="382"/>
        <v>2530.3166666666657</v>
      </c>
      <c r="AB2866" s="13">
        <f t="shared" si="383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 hidden="1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3333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80"/>
        <v>244799.63</v>
      </c>
      <c r="W2867" s="14">
        <f t="shared" si="381"/>
        <v>137497.6470588235</v>
      </c>
      <c r="X2867" s="13"/>
      <c r="Y2867" s="14">
        <f t="shared" si="377"/>
        <v>0</v>
      </c>
      <c r="Z2867" s="16">
        <f t="shared" si="379"/>
        <v>137497.6470588235</v>
      </c>
      <c r="AA2867" s="13">
        <f t="shared" si="382"/>
        <v>2749.9529411764815</v>
      </c>
      <c r="AB2867" s="13">
        <f t="shared" si="383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 hidden="1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3333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80"/>
        <v>20000</v>
      </c>
      <c r="W2868" s="14">
        <f t="shared" si="381"/>
        <v>0</v>
      </c>
      <c r="X2868" s="13"/>
      <c r="Y2868" s="14">
        <f t="shared" si="377"/>
        <v>0</v>
      </c>
      <c r="Z2868" s="16">
        <f t="shared" si="379"/>
        <v>0</v>
      </c>
      <c r="AA2868" s="13">
        <f t="shared" si="382"/>
        <v>0</v>
      </c>
      <c r="AB2868" s="13">
        <f t="shared" si="383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 hidden="1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3333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80"/>
        <v>26087.77</v>
      </c>
      <c r="W2869" s="14">
        <f t="shared" si="381"/>
        <v>3779.8349514563106</v>
      </c>
      <c r="X2869" s="13"/>
      <c r="Y2869" s="14">
        <f t="shared" si="377"/>
        <v>0</v>
      </c>
      <c r="Z2869" s="16">
        <f t="shared" si="379"/>
        <v>3779.8349514563106</v>
      </c>
      <c r="AA2869" s="13">
        <f t="shared" si="382"/>
        <v>113.39504854368943</v>
      </c>
      <c r="AB2869" s="13">
        <f t="shared" si="383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 hidden="1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3333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80"/>
        <v>48901.25999999998</v>
      </c>
      <c r="W2870" s="14">
        <f t="shared" si="381"/>
        <v>41298.852941176483</v>
      </c>
      <c r="X2870" s="13"/>
      <c r="Y2870" s="14">
        <f t="shared" si="377"/>
        <v>0</v>
      </c>
      <c r="Z2870" s="16">
        <f t="shared" si="379"/>
        <v>41298.852941176483</v>
      </c>
      <c r="AA2870" s="13">
        <f t="shared" si="382"/>
        <v>825.9770588235333</v>
      </c>
      <c r="AB2870" s="13">
        <f t="shared" si="383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 hidden="1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3420</v>
      </c>
      <c r="F2871" s="73" t="s">
        <v>3420</v>
      </c>
      <c r="G2871" s="73" t="s">
        <v>3420</v>
      </c>
      <c r="H2871" s="122" t="s">
        <v>36</v>
      </c>
      <c r="I2871" s="73" t="s">
        <v>37</v>
      </c>
      <c r="J2871" s="74" t="s">
        <v>3333</v>
      </c>
      <c r="K2871" s="73" t="s">
        <v>32</v>
      </c>
      <c r="L2871" s="73" t="s">
        <v>3421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3380</v>
      </c>
      <c r="S2871" s="13">
        <v>0</v>
      </c>
      <c r="T2871" s="13">
        <v>500</v>
      </c>
      <c r="U2871" s="13">
        <v>500</v>
      </c>
      <c r="V2871" s="13">
        <f t="shared" si="380"/>
        <v>0</v>
      </c>
      <c r="W2871" s="14">
        <v>0</v>
      </c>
      <c r="X2871" s="13"/>
      <c r="Y2871" s="14">
        <f t="shared" si="377"/>
        <v>0</v>
      </c>
      <c r="Z2871" s="13"/>
      <c r="AA2871" s="13">
        <f t="shared" si="382"/>
        <v>500</v>
      </c>
      <c r="AB2871" s="13">
        <f t="shared" si="383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 hidden="1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3422</v>
      </c>
      <c r="F2872" s="73" t="s">
        <v>3422</v>
      </c>
      <c r="G2872" s="73" t="s">
        <v>3422</v>
      </c>
      <c r="H2872" s="122" t="s">
        <v>36</v>
      </c>
      <c r="I2872" s="73" t="s">
        <v>37</v>
      </c>
      <c r="J2872" s="74" t="s">
        <v>3333</v>
      </c>
      <c r="K2872" s="73" t="s">
        <v>32</v>
      </c>
      <c r="L2872" s="73" t="s">
        <v>3423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3380</v>
      </c>
      <c r="S2872" s="13">
        <v>0</v>
      </c>
      <c r="T2872" s="13">
        <v>500</v>
      </c>
      <c r="U2872" s="13">
        <v>500</v>
      </c>
      <c r="V2872" s="13">
        <f t="shared" si="380"/>
        <v>0</v>
      </c>
      <c r="W2872" s="14">
        <v>0</v>
      </c>
      <c r="X2872" s="13"/>
      <c r="Y2872" s="14">
        <f t="shared" si="377"/>
        <v>0</v>
      </c>
      <c r="Z2872" s="16">
        <f t="shared" ref="Z2872:Z2893" si="384">W2872+X2872</f>
        <v>0</v>
      </c>
      <c r="AA2872" s="13">
        <f t="shared" si="382"/>
        <v>500</v>
      </c>
      <c r="AB2872" s="13">
        <f t="shared" si="383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 hidden="1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3026</v>
      </c>
      <c r="F2873" s="73" t="s">
        <v>3026</v>
      </c>
      <c r="G2873" s="73" t="s">
        <v>3026</v>
      </c>
      <c r="H2873" s="122" t="s">
        <v>36</v>
      </c>
      <c r="I2873" s="73" t="s">
        <v>37</v>
      </c>
      <c r="J2873" s="74" t="s">
        <v>3333</v>
      </c>
      <c r="K2873" s="73" t="s">
        <v>32</v>
      </c>
      <c r="L2873" s="73" t="s">
        <v>3424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3380</v>
      </c>
      <c r="S2873" s="13">
        <v>0</v>
      </c>
      <c r="T2873" s="13">
        <v>500</v>
      </c>
      <c r="U2873" s="13">
        <v>500</v>
      </c>
      <c r="V2873" s="13">
        <f t="shared" si="380"/>
        <v>0</v>
      </c>
      <c r="W2873" s="14">
        <v>0</v>
      </c>
      <c r="X2873" s="13"/>
      <c r="Y2873" s="14">
        <f t="shared" si="377"/>
        <v>0</v>
      </c>
      <c r="Z2873" s="16">
        <f t="shared" si="384"/>
        <v>0</v>
      </c>
      <c r="AA2873" s="13">
        <f t="shared" si="382"/>
        <v>500</v>
      </c>
      <c r="AB2873" s="13">
        <f t="shared" si="383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 hidden="1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3333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80"/>
        <v>89462.430000000051</v>
      </c>
      <c r="W2874" s="14">
        <f t="shared" si="381"/>
        <v>352425.29999999993</v>
      </c>
      <c r="X2874" s="13"/>
      <c r="Y2874" s="14">
        <f t="shared" si="377"/>
        <v>0</v>
      </c>
      <c r="Z2874" s="16">
        <f t="shared" si="384"/>
        <v>352425.29999999993</v>
      </c>
      <c r="AA2874" s="13">
        <f t="shared" si="382"/>
        <v>0</v>
      </c>
      <c r="AB2874" s="13">
        <f t="shared" si="383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 hidden="1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3333</v>
      </c>
      <c r="K2875" s="73" t="s">
        <v>32</v>
      </c>
      <c r="L2875" s="73" t="s">
        <v>3425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3380</v>
      </c>
      <c r="S2875" s="13">
        <v>0</v>
      </c>
      <c r="T2875" s="13">
        <v>500</v>
      </c>
      <c r="U2875" s="13">
        <v>500</v>
      </c>
      <c r="V2875" s="13">
        <f t="shared" si="380"/>
        <v>0</v>
      </c>
      <c r="W2875" s="14">
        <v>0</v>
      </c>
      <c r="X2875" s="13"/>
      <c r="Y2875" s="14">
        <f t="shared" si="377"/>
        <v>0</v>
      </c>
      <c r="Z2875" s="16">
        <f t="shared" si="384"/>
        <v>0</v>
      </c>
      <c r="AA2875" s="13">
        <f t="shared" si="382"/>
        <v>500</v>
      </c>
      <c r="AB2875" s="13">
        <f t="shared" si="383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 hidden="1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3333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80"/>
        <v>122156.15999999999</v>
      </c>
      <c r="W2876" s="14">
        <f t="shared" si="381"/>
        <v>117153.58</v>
      </c>
      <c r="X2876" s="13"/>
      <c r="Y2876" s="14">
        <f t="shared" si="377"/>
        <v>0</v>
      </c>
      <c r="Z2876" s="16">
        <f t="shared" si="384"/>
        <v>117153.58</v>
      </c>
      <c r="AA2876" s="13">
        <f t="shared" si="382"/>
        <v>0</v>
      </c>
      <c r="AB2876" s="13">
        <f t="shared" si="383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 hidden="1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3156</v>
      </c>
      <c r="F2877" s="73" t="s">
        <v>3156</v>
      </c>
      <c r="G2877" s="73" t="s">
        <v>3156</v>
      </c>
      <c r="H2877" s="122" t="s">
        <v>36</v>
      </c>
      <c r="I2877" s="73" t="s">
        <v>37</v>
      </c>
      <c r="J2877" s="74" t="s">
        <v>3333</v>
      </c>
      <c r="K2877" s="73" t="s">
        <v>32</v>
      </c>
      <c r="L2877" s="73" t="s">
        <v>3426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80"/>
        <v>36942.959999999999</v>
      </c>
      <c r="W2877" s="14">
        <f t="shared" si="381"/>
        <v>0</v>
      </c>
      <c r="X2877" s="13"/>
      <c r="Y2877" s="14">
        <f t="shared" si="377"/>
        <v>0</v>
      </c>
      <c r="Z2877" s="16">
        <f t="shared" si="384"/>
        <v>0</v>
      </c>
      <c r="AA2877" s="13">
        <f t="shared" si="382"/>
        <v>0</v>
      </c>
      <c r="AB2877" s="13">
        <f t="shared" si="383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 hidden="1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3333</v>
      </c>
      <c r="K2878" s="73" t="s">
        <v>32</v>
      </c>
      <c r="L2878" s="73" t="s">
        <v>3427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80"/>
        <v>13221.400000000001</v>
      </c>
      <c r="W2878" s="14">
        <f t="shared" si="381"/>
        <v>35707.378640776697</v>
      </c>
      <c r="X2878" s="13"/>
      <c r="Y2878" s="14">
        <f t="shared" si="377"/>
        <v>0</v>
      </c>
      <c r="Z2878" s="16">
        <f t="shared" si="384"/>
        <v>35707.378640776697</v>
      </c>
      <c r="AA2878" s="13">
        <f t="shared" si="382"/>
        <v>1071.221359223302</v>
      </c>
      <c r="AB2878" s="13">
        <f t="shared" si="383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 hidden="1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3333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80"/>
        <v>76920.740000000078</v>
      </c>
      <c r="W2879" s="14">
        <f t="shared" si="381"/>
        <v>141002.83495145623</v>
      </c>
      <c r="X2879" s="13"/>
      <c r="Y2879" s="14">
        <f t="shared" si="377"/>
        <v>0</v>
      </c>
      <c r="Z2879" s="16">
        <f t="shared" si="384"/>
        <v>141002.83495145623</v>
      </c>
      <c r="AA2879" s="13">
        <f t="shared" si="382"/>
        <v>4230.0850485436968</v>
      </c>
      <c r="AB2879" s="13">
        <f t="shared" si="383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 hidden="1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3428</v>
      </c>
      <c r="F2880" s="73" t="s">
        <v>3428</v>
      </c>
      <c r="G2880" s="73" t="s">
        <v>3428</v>
      </c>
      <c r="H2880" s="122" t="s">
        <v>36</v>
      </c>
      <c r="I2880" s="73" t="s">
        <v>37</v>
      </c>
      <c r="J2880" s="74" t="s">
        <v>3333</v>
      </c>
      <c r="K2880" s="73" t="s">
        <v>32</v>
      </c>
      <c r="L2880" s="73" t="s">
        <v>3429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3380</v>
      </c>
      <c r="S2880" s="13">
        <v>0</v>
      </c>
      <c r="T2880" s="13">
        <v>500</v>
      </c>
      <c r="U2880" s="13">
        <v>500</v>
      </c>
      <c r="V2880" s="13">
        <f t="shared" si="380"/>
        <v>0</v>
      </c>
      <c r="W2880" s="14">
        <v>0</v>
      </c>
      <c r="X2880" s="13"/>
      <c r="Y2880" s="14">
        <f t="shared" si="377"/>
        <v>0</v>
      </c>
      <c r="Z2880" s="16">
        <f t="shared" si="384"/>
        <v>0</v>
      </c>
      <c r="AA2880" s="13">
        <f t="shared" si="382"/>
        <v>500</v>
      </c>
      <c r="AB2880" s="13">
        <f t="shared" si="383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 hidden="1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3333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80"/>
        <v>32608.24000000002</v>
      </c>
      <c r="W2881" s="14">
        <f t="shared" si="381"/>
        <v>139490.94999999998</v>
      </c>
      <c r="X2881" s="13"/>
      <c r="Y2881" s="14">
        <f t="shared" si="377"/>
        <v>0</v>
      </c>
      <c r="Z2881" s="16">
        <f t="shared" si="384"/>
        <v>139490.94999999998</v>
      </c>
      <c r="AA2881" s="13">
        <f t="shared" si="382"/>
        <v>0</v>
      </c>
      <c r="AB2881" s="13">
        <f t="shared" si="383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 hidden="1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3430</v>
      </c>
      <c r="F2882" s="73" t="s">
        <v>3430</v>
      </c>
      <c r="G2882" s="73" t="s">
        <v>3430</v>
      </c>
      <c r="H2882" s="122" t="s">
        <v>36</v>
      </c>
      <c r="I2882" s="73" t="s">
        <v>37</v>
      </c>
      <c r="J2882" s="74" t="s">
        <v>3333</v>
      </c>
      <c r="K2882" s="73" t="s">
        <v>32</v>
      </c>
      <c r="L2882" s="73" t="s">
        <v>3431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3380</v>
      </c>
      <c r="S2882" s="13">
        <v>0</v>
      </c>
      <c r="T2882" s="13">
        <v>500</v>
      </c>
      <c r="U2882" s="13">
        <v>500</v>
      </c>
      <c r="V2882" s="13">
        <f t="shared" si="380"/>
        <v>0</v>
      </c>
      <c r="W2882" s="14">
        <v>0</v>
      </c>
      <c r="X2882" s="13"/>
      <c r="Y2882" s="14">
        <f t="shared" si="377"/>
        <v>0</v>
      </c>
      <c r="Z2882" s="16">
        <f t="shared" si="384"/>
        <v>0</v>
      </c>
      <c r="AA2882" s="13">
        <f t="shared" si="382"/>
        <v>500</v>
      </c>
      <c r="AB2882" s="13">
        <f t="shared" si="383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 hidden="1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3333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80"/>
        <v>43473.169999999984</v>
      </c>
      <c r="W2883" s="14">
        <f t="shared" si="381"/>
        <v>196119.90196078434</v>
      </c>
      <c r="X2883" s="13"/>
      <c r="Y2883" s="14">
        <f t="shared" ref="Y2883:Y2946" si="385">IF(W2883-AB2883&lt;=0,0,IF(O2883="返现",MAX(W2883-AA2883-AB2883,0),MAX(W2883-AB2883,0)))</f>
        <v>0</v>
      </c>
      <c r="Z2883" s="16">
        <f t="shared" si="384"/>
        <v>196119.90196078434</v>
      </c>
      <c r="AA2883" s="13">
        <f t="shared" si="382"/>
        <v>3922.3980392156809</v>
      </c>
      <c r="AB2883" s="13">
        <f t="shared" si="383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 hidden="1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3432</v>
      </c>
      <c r="F2884" s="73" t="s">
        <v>3432</v>
      </c>
      <c r="G2884" s="73" t="s">
        <v>3432</v>
      </c>
      <c r="H2884" s="122" t="s">
        <v>36</v>
      </c>
      <c r="I2884" s="73" t="s">
        <v>37</v>
      </c>
      <c r="J2884" s="74" t="s">
        <v>3333</v>
      </c>
      <c r="K2884" s="73" t="s">
        <v>32</v>
      </c>
      <c r="L2884" s="73" t="s">
        <v>3433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3380</v>
      </c>
      <c r="S2884" s="13">
        <v>0</v>
      </c>
      <c r="T2884" s="13">
        <v>600</v>
      </c>
      <c r="U2884" s="13">
        <v>600</v>
      </c>
      <c r="V2884" s="13">
        <f t="shared" si="380"/>
        <v>0</v>
      </c>
      <c r="W2884" s="14">
        <v>0</v>
      </c>
      <c r="X2884" s="13"/>
      <c r="Y2884" s="14">
        <f t="shared" si="385"/>
        <v>0</v>
      </c>
      <c r="Z2884" s="16">
        <f t="shared" si="384"/>
        <v>0</v>
      </c>
      <c r="AA2884" s="13">
        <f t="shared" si="382"/>
        <v>600</v>
      </c>
      <c r="AB2884" s="13">
        <f t="shared" si="383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 hidden="1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3432</v>
      </c>
      <c r="F2885" s="73" t="s">
        <v>3432</v>
      </c>
      <c r="G2885" s="73" t="s">
        <v>3432</v>
      </c>
      <c r="H2885" s="122" t="s">
        <v>36</v>
      </c>
      <c r="I2885" s="73" t="s">
        <v>37</v>
      </c>
      <c r="J2885" s="74" t="s">
        <v>3333</v>
      </c>
      <c r="K2885" s="73" t="s">
        <v>32</v>
      </c>
      <c r="L2885" s="73" t="s">
        <v>3434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3380</v>
      </c>
      <c r="S2885" s="13">
        <v>0</v>
      </c>
      <c r="T2885" s="13">
        <v>600</v>
      </c>
      <c r="U2885" s="13">
        <v>600</v>
      </c>
      <c r="V2885" s="13">
        <f t="shared" si="380"/>
        <v>0</v>
      </c>
      <c r="W2885" s="14">
        <v>0</v>
      </c>
      <c r="X2885" s="13"/>
      <c r="Y2885" s="14">
        <f t="shared" si="385"/>
        <v>0</v>
      </c>
      <c r="Z2885" s="16">
        <f t="shared" si="384"/>
        <v>0</v>
      </c>
      <c r="AA2885" s="13">
        <f t="shared" si="382"/>
        <v>600</v>
      </c>
      <c r="AB2885" s="13">
        <f t="shared" si="383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 hidden="1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3333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3380</v>
      </c>
      <c r="S2886" s="13">
        <v>0</v>
      </c>
      <c r="T2886" s="13">
        <v>595</v>
      </c>
      <c r="U2886" s="13">
        <v>595</v>
      </c>
      <c r="V2886" s="13">
        <f t="shared" si="380"/>
        <v>0</v>
      </c>
      <c r="W2886" s="14">
        <v>0</v>
      </c>
      <c r="X2886" s="13"/>
      <c r="Y2886" s="14">
        <f t="shared" si="385"/>
        <v>0</v>
      </c>
      <c r="Z2886" s="16">
        <f t="shared" si="384"/>
        <v>0</v>
      </c>
      <c r="AA2886" s="13">
        <f t="shared" si="382"/>
        <v>595</v>
      </c>
      <c r="AB2886" s="13">
        <f t="shared" si="383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 hidden="1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3333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80"/>
        <v>18888.749999999993</v>
      </c>
      <c r="W2887" s="14">
        <f t="shared" si="381"/>
        <v>35392.264705882357</v>
      </c>
      <c r="X2887" s="13"/>
      <c r="Y2887" s="14">
        <f t="shared" si="385"/>
        <v>0</v>
      </c>
      <c r="Z2887" s="16">
        <f t="shared" si="384"/>
        <v>35392.264705882357</v>
      </c>
      <c r="AA2887" s="13">
        <f t="shared" si="382"/>
        <v>707.84529411765106</v>
      </c>
      <c r="AB2887" s="13">
        <f t="shared" si="383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 hidden="1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3435</v>
      </c>
      <c r="F2888" s="73" t="s">
        <v>3435</v>
      </c>
      <c r="G2888" s="73" t="s">
        <v>3435</v>
      </c>
      <c r="H2888" s="122" t="s">
        <v>36</v>
      </c>
      <c r="I2888" s="73" t="s">
        <v>37</v>
      </c>
      <c r="J2888" s="74" t="s">
        <v>3333</v>
      </c>
      <c r="K2888" s="73" t="s">
        <v>32</v>
      </c>
      <c r="L2888" s="73" t="s">
        <v>3436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3380</v>
      </c>
      <c r="S2888" s="13">
        <v>0</v>
      </c>
      <c r="T2888" s="13">
        <v>600</v>
      </c>
      <c r="U2888" s="13">
        <v>600</v>
      </c>
      <c r="V2888" s="13">
        <f t="shared" si="380"/>
        <v>0</v>
      </c>
      <c r="W2888" s="14">
        <v>0</v>
      </c>
      <c r="X2888" s="13"/>
      <c r="Y2888" s="14">
        <f t="shared" si="385"/>
        <v>0</v>
      </c>
      <c r="Z2888" s="16">
        <f t="shared" si="384"/>
        <v>0</v>
      </c>
      <c r="AA2888" s="13">
        <f t="shared" si="382"/>
        <v>600</v>
      </c>
      <c r="AB2888" s="13">
        <f t="shared" si="383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 hidden="1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3437</v>
      </c>
      <c r="G2889" s="73" t="s">
        <v>2585</v>
      </c>
      <c r="H2889" s="122" t="s">
        <v>36</v>
      </c>
      <c r="I2889" s="73" t="s">
        <v>37</v>
      </c>
      <c r="J2889" s="74" t="s">
        <v>3333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80"/>
        <v>361868.06999999983</v>
      </c>
      <c r="W2889" s="14">
        <f t="shared" si="381"/>
        <v>36665.317307692465</v>
      </c>
      <c r="X2889" s="13"/>
      <c r="Y2889" s="14">
        <f t="shared" si="385"/>
        <v>0</v>
      </c>
      <c r="Z2889" s="16">
        <f t="shared" si="384"/>
        <v>36665.317307692465</v>
      </c>
      <c r="AA2889" s="13">
        <f t="shared" si="382"/>
        <v>1466.6126923077027</v>
      </c>
      <c r="AB2889" s="13">
        <f t="shared" si="383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 hidden="1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3437</v>
      </c>
      <c r="G2890" s="73" t="s">
        <v>2585</v>
      </c>
      <c r="H2890" s="122" t="s">
        <v>36</v>
      </c>
      <c r="I2890" s="73" t="s">
        <v>37</v>
      </c>
      <c r="J2890" s="74" t="s">
        <v>3333</v>
      </c>
      <c r="K2890" s="73" t="s">
        <v>32</v>
      </c>
      <c r="L2890" s="73" t="s">
        <v>3438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80"/>
        <v>107327.44</v>
      </c>
      <c r="W2890" s="14">
        <f t="shared" si="381"/>
        <v>89108.230769230766</v>
      </c>
      <c r="X2890" s="13"/>
      <c r="Y2890" s="14">
        <f t="shared" si="385"/>
        <v>0</v>
      </c>
      <c r="Z2890" s="16">
        <f t="shared" si="384"/>
        <v>89108.230769230766</v>
      </c>
      <c r="AA2890" s="13">
        <f t="shared" si="382"/>
        <v>3564.3292307692318</v>
      </c>
      <c r="AB2890" s="13">
        <f t="shared" si="383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 hidden="1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3333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80"/>
        <v>0</v>
      </c>
      <c r="W2891" s="14">
        <f t="shared" si="381"/>
        <v>1931957.7980769228</v>
      </c>
      <c r="X2891" s="13"/>
      <c r="Y2891" s="14">
        <f t="shared" si="385"/>
        <v>0</v>
      </c>
      <c r="Z2891" s="16">
        <f t="shared" si="384"/>
        <v>1931957.7980769228</v>
      </c>
      <c r="AA2891" s="13">
        <f t="shared" si="382"/>
        <v>77278.311923077097</v>
      </c>
      <c r="AB2891" s="13">
        <f t="shared" si="383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 hidden="1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3333</v>
      </c>
      <c r="K2892" s="73" t="s">
        <v>32</v>
      </c>
      <c r="L2892" s="73" t="s">
        <v>3438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80"/>
        <v>140000</v>
      </c>
      <c r="W2892" s="14">
        <f t="shared" si="381"/>
        <v>0</v>
      </c>
      <c r="X2892" s="13"/>
      <c r="Y2892" s="14">
        <f t="shared" si="385"/>
        <v>0</v>
      </c>
      <c r="Z2892" s="16">
        <f t="shared" si="384"/>
        <v>0</v>
      </c>
      <c r="AA2892" s="13">
        <f t="shared" si="382"/>
        <v>0</v>
      </c>
      <c r="AB2892" s="13">
        <f t="shared" si="383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 hidden="1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3333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80"/>
        <v>20584.020000000135</v>
      </c>
      <c r="W2893" s="14">
        <f t="shared" si="381"/>
        <v>572719.25999999989</v>
      </c>
      <c r="X2893" s="13"/>
      <c r="Y2893" s="14">
        <f t="shared" si="385"/>
        <v>0</v>
      </c>
      <c r="Z2893" s="16">
        <f t="shared" si="384"/>
        <v>572719.25999999989</v>
      </c>
      <c r="AA2893" s="13">
        <f t="shared" si="382"/>
        <v>0</v>
      </c>
      <c r="AB2893" s="13">
        <f t="shared" si="383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 hidden="1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3333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80"/>
        <v>10673.529999999999</v>
      </c>
      <c r="W2894" s="14">
        <f t="shared" si="381"/>
        <v>37065.03921568628</v>
      </c>
      <c r="X2894" s="13"/>
      <c r="Y2894" s="14">
        <f t="shared" si="385"/>
        <v>0</v>
      </c>
      <c r="Z2894" s="13"/>
      <c r="AA2894" s="13">
        <f t="shared" si="382"/>
        <v>741.30078431372385</v>
      </c>
      <c r="AB2894" s="13">
        <f t="shared" si="383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 hidden="1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3333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80"/>
        <v>3317.260000000002</v>
      </c>
      <c r="W2895" s="14">
        <f t="shared" si="381"/>
        <v>29733.921568627447</v>
      </c>
      <c r="X2895" s="13"/>
      <c r="Y2895" s="14">
        <f t="shared" si="385"/>
        <v>0</v>
      </c>
      <c r="Z2895" s="16">
        <f t="shared" ref="Z2895:Z2896" si="386">W2895+X2895</f>
        <v>29733.921568627447</v>
      </c>
      <c r="AA2895" s="13">
        <f t="shared" si="382"/>
        <v>594.67843137255113</v>
      </c>
      <c r="AB2895" s="13">
        <f t="shared" si="383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 hidden="1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3333</v>
      </c>
      <c r="K2896" s="73" t="s">
        <v>32</v>
      </c>
      <c r="L2896" s="73" t="s">
        <v>3439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3380</v>
      </c>
      <c r="S2896" s="13">
        <v>0</v>
      </c>
      <c r="T2896" s="13">
        <v>598</v>
      </c>
      <c r="U2896" s="13">
        <v>598</v>
      </c>
      <c r="V2896" s="13">
        <f t="shared" si="380"/>
        <v>0</v>
      </c>
      <c r="W2896" s="14">
        <v>0</v>
      </c>
      <c r="X2896" s="13"/>
      <c r="Y2896" s="14">
        <f t="shared" si="385"/>
        <v>0</v>
      </c>
      <c r="Z2896" s="16">
        <f t="shared" si="386"/>
        <v>0</v>
      </c>
      <c r="AA2896" s="13">
        <f t="shared" si="382"/>
        <v>598</v>
      </c>
      <c r="AB2896" s="13">
        <f t="shared" si="383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 hidden="1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3333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80"/>
        <v>9198.2000000000007</v>
      </c>
      <c r="W2897" s="14">
        <f t="shared" si="381"/>
        <v>801.8</v>
      </c>
      <c r="X2897" s="13"/>
      <c r="Y2897" s="14">
        <f t="shared" si="385"/>
        <v>0</v>
      </c>
      <c r="Z2897" s="13"/>
      <c r="AA2897" s="13">
        <f t="shared" si="382"/>
        <v>0</v>
      </c>
      <c r="AB2897" s="13">
        <f t="shared" si="383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 hidden="1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3333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80"/>
        <v>20278.229999999923</v>
      </c>
      <c r="W2898" s="14">
        <f t="shared" si="381"/>
        <v>319551.03000000009</v>
      </c>
      <c r="X2898" s="13"/>
      <c r="Y2898" s="14">
        <f t="shared" si="385"/>
        <v>0</v>
      </c>
      <c r="Z2898" s="16">
        <f t="shared" ref="Z2898:Z2923" si="387">W2898+X2898</f>
        <v>319551.03000000009</v>
      </c>
      <c r="AA2898" s="13">
        <f t="shared" si="382"/>
        <v>0</v>
      </c>
      <c r="AB2898" s="13">
        <f t="shared" si="383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 hidden="1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3333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80"/>
        <v>71097.819999999949</v>
      </c>
      <c r="W2899" s="14">
        <f t="shared" si="381"/>
        <v>978803.18</v>
      </c>
      <c r="X2899" s="13"/>
      <c r="Y2899" s="14">
        <f t="shared" si="385"/>
        <v>0</v>
      </c>
      <c r="Z2899" s="16">
        <f t="shared" si="387"/>
        <v>978803.18</v>
      </c>
      <c r="AA2899" s="13">
        <f t="shared" si="382"/>
        <v>0</v>
      </c>
      <c r="AB2899" s="13">
        <f t="shared" si="383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 hidden="1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3333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80"/>
        <v>15219.099999999977</v>
      </c>
      <c r="W2900" s="14">
        <f t="shared" si="381"/>
        <v>174267.63000000003</v>
      </c>
      <c r="X2900" s="13"/>
      <c r="Y2900" s="14">
        <f t="shared" si="385"/>
        <v>0</v>
      </c>
      <c r="Z2900" s="16">
        <f t="shared" si="387"/>
        <v>174267.63000000003</v>
      </c>
      <c r="AA2900" s="13">
        <f t="shared" si="382"/>
        <v>0</v>
      </c>
      <c r="AB2900" s="13">
        <f t="shared" si="383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 hidden="1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3333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80"/>
        <v>33107.260000000009</v>
      </c>
      <c r="W2901" s="14">
        <f t="shared" si="381"/>
        <v>86511.159999999989</v>
      </c>
      <c r="X2901" s="13"/>
      <c r="Y2901" s="14">
        <f t="shared" si="385"/>
        <v>0</v>
      </c>
      <c r="Z2901" s="16">
        <f t="shared" si="387"/>
        <v>86511.159999999989</v>
      </c>
      <c r="AA2901" s="13">
        <f t="shared" si="382"/>
        <v>0</v>
      </c>
      <c r="AB2901" s="13">
        <f t="shared" si="383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 hidden="1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3333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80"/>
        <v>-10000</v>
      </c>
      <c r="W2902" s="14">
        <f t="shared" si="381"/>
        <v>0</v>
      </c>
      <c r="X2902" s="13"/>
      <c r="Y2902" s="14">
        <f t="shared" si="385"/>
        <v>0</v>
      </c>
      <c r="Z2902" s="16">
        <f t="shared" si="387"/>
        <v>0</v>
      </c>
      <c r="AA2902" s="13">
        <f t="shared" si="382"/>
        <v>0</v>
      </c>
      <c r="AB2902" s="13">
        <f t="shared" si="383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 hidden="1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3333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80"/>
        <v>66040.399999999994</v>
      </c>
      <c r="W2903" s="14">
        <f t="shared" si="381"/>
        <v>252489.13999999998</v>
      </c>
      <c r="X2903" s="13"/>
      <c r="Y2903" s="14">
        <f t="shared" si="385"/>
        <v>0</v>
      </c>
      <c r="Z2903" s="16">
        <f t="shared" si="387"/>
        <v>252489.13999999998</v>
      </c>
      <c r="AA2903" s="13">
        <f t="shared" si="382"/>
        <v>0</v>
      </c>
      <c r="AB2903" s="13">
        <f t="shared" si="383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 hidden="1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3333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80"/>
        <v>59544.020000000019</v>
      </c>
      <c r="W2904" s="14">
        <f t="shared" si="381"/>
        <v>183652.36</v>
      </c>
      <c r="X2904" s="13"/>
      <c r="Y2904" s="14">
        <f t="shared" si="385"/>
        <v>0</v>
      </c>
      <c r="Z2904" s="16">
        <f t="shared" si="387"/>
        <v>183652.36</v>
      </c>
      <c r="AA2904" s="13">
        <f t="shared" si="382"/>
        <v>0</v>
      </c>
      <c r="AB2904" s="13">
        <f t="shared" si="383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 hidden="1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3333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80"/>
        <v>10000</v>
      </c>
      <c r="W2905" s="14">
        <f t="shared" si="381"/>
        <v>0</v>
      </c>
      <c r="X2905" s="13"/>
      <c r="Y2905" s="14">
        <f t="shared" si="385"/>
        <v>0</v>
      </c>
      <c r="Z2905" s="16">
        <f t="shared" si="387"/>
        <v>0</v>
      </c>
      <c r="AA2905" s="13">
        <f t="shared" si="382"/>
        <v>0</v>
      </c>
      <c r="AB2905" s="13">
        <f t="shared" si="383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 hidden="1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3333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80"/>
        <v>12769.739999999991</v>
      </c>
      <c r="W2906" s="14">
        <f t="shared" si="381"/>
        <v>59017.350000000006</v>
      </c>
      <c r="X2906" s="13"/>
      <c r="Y2906" s="14">
        <f t="shared" si="385"/>
        <v>0</v>
      </c>
      <c r="Z2906" s="16">
        <f t="shared" si="387"/>
        <v>59017.350000000006</v>
      </c>
      <c r="AA2906" s="13">
        <f t="shared" si="382"/>
        <v>0</v>
      </c>
      <c r="AB2906" s="13">
        <f t="shared" si="383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 hidden="1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3333</v>
      </c>
      <c r="K2907" s="73" t="s">
        <v>32</v>
      </c>
      <c r="L2907" s="73" t="s">
        <v>3440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80"/>
        <v>18000</v>
      </c>
      <c r="W2907" s="14">
        <f t="shared" si="381"/>
        <v>0</v>
      </c>
      <c r="X2907" s="13"/>
      <c r="Y2907" s="14">
        <f t="shared" si="385"/>
        <v>0</v>
      </c>
      <c r="Z2907" s="16">
        <f t="shared" si="387"/>
        <v>0</v>
      </c>
      <c r="AA2907" s="13">
        <f t="shared" si="382"/>
        <v>0</v>
      </c>
      <c r="AB2907" s="13">
        <f t="shared" si="383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 hidden="1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3333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80"/>
        <v>13392.960000000006</v>
      </c>
      <c r="W2908" s="14">
        <f t="shared" si="381"/>
        <v>50462.249999999993</v>
      </c>
      <c r="X2908" s="13"/>
      <c r="Y2908" s="14">
        <f t="shared" si="385"/>
        <v>0</v>
      </c>
      <c r="Z2908" s="16">
        <f t="shared" si="387"/>
        <v>50462.249999999993</v>
      </c>
      <c r="AA2908" s="13">
        <f t="shared" si="382"/>
        <v>0</v>
      </c>
      <c r="AB2908" s="13">
        <f t="shared" si="383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 hidden="1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3333</v>
      </c>
      <c r="K2909" s="73" t="s">
        <v>32</v>
      </c>
      <c r="L2909" s="73" t="s">
        <v>3441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80"/>
        <v>0</v>
      </c>
      <c r="W2909" s="14">
        <f t="shared" si="381"/>
        <v>0</v>
      </c>
      <c r="X2909" s="13"/>
      <c r="Y2909" s="14">
        <f t="shared" si="385"/>
        <v>0</v>
      </c>
      <c r="Z2909" s="16">
        <f t="shared" si="387"/>
        <v>0</v>
      </c>
      <c r="AA2909" s="13">
        <f t="shared" si="382"/>
        <v>0</v>
      </c>
      <c r="AB2909" s="13">
        <f t="shared" si="383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 hidden="1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3333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80"/>
        <v>3721.5499999999993</v>
      </c>
      <c r="W2910" s="14">
        <f t="shared" si="381"/>
        <v>13018.61</v>
      </c>
      <c r="X2910" s="13"/>
      <c r="Y2910" s="14">
        <f t="shared" si="385"/>
        <v>0</v>
      </c>
      <c r="Z2910" s="16">
        <f t="shared" si="387"/>
        <v>13018.61</v>
      </c>
      <c r="AA2910" s="13">
        <f t="shared" si="382"/>
        <v>0</v>
      </c>
      <c r="AB2910" s="13">
        <f t="shared" si="383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 hidden="1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3333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80"/>
        <v>2751.08</v>
      </c>
      <c r="W2911" s="14">
        <f t="shared" si="381"/>
        <v>13095.93</v>
      </c>
      <c r="X2911" s="13"/>
      <c r="Y2911" s="14">
        <f t="shared" si="385"/>
        <v>0</v>
      </c>
      <c r="Z2911" s="16">
        <f t="shared" si="387"/>
        <v>13095.93</v>
      </c>
      <c r="AA2911" s="13">
        <f t="shared" si="382"/>
        <v>0</v>
      </c>
      <c r="AB2911" s="13">
        <f t="shared" si="383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 hidden="1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3333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80"/>
        <v>16084.39</v>
      </c>
      <c r="W2912" s="14">
        <f t="shared" si="381"/>
        <v>55214.039999999994</v>
      </c>
      <c r="X2912" s="13"/>
      <c r="Y2912" s="14">
        <f t="shared" si="385"/>
        <v>0</v>
      </c>
      <c r="Z2912" s="16">
        <f t="shared" si="387"/>
        <v>55214.039999999994</v>
      </c>
      <c r="AA2912" s="13">
        <f t="shared" si="382"/>
        <v>0</v>
      </c>
      <c r="AB2912" s="13">
        <f t="shared" si="383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 hidden="1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3333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80"/>
        <v>5674.7499999999964</v>
      </c>
      <c r="W2913" s="14">
        <f t="shared" si="381"/>
        <v>24596.960000000003</v>
      </c>
      <c r="X2913" s="13"/>
      <c r="Y2913" s="14">
        <f t="shared" si="385"/>
        <v>0</v>
      </c>
      <c r="Z2913" s="16">
        <f t="shared" si="387"/>
        <v>24596.960000000003</v>
      </c>
      <c r="AA2913" s="13">
        <f t="shared" si="382"/>
        <v>0</v>
      </c>
      <c r="AB2913" s="13">
        <f t="shared" si="383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 hidden="1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3333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80"/>
        <v>8409.6000000000058</v>
      </c>
      <c r="W2914" s="14">
        <f t="shared" si="381"/>
        <v>27768.309999999998</v>
      </c>
      <c r="X2914" s="13"/>
      <c r="Y2914" s="14">
        <f t="shared" si="385"/>
        <v>0</v>
      </c>
      <c r="Z2914" s="16">
        <f t="shared" si="387"/>
        <v>27768.309999999998</v>
      </c>
      <c r="AA2914" s="13">
        <f t="shared" si="382"/>
        <v>0</v>
      </c>
      <c r="AB2914" s="13">
        <f t="shared" si="383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 hidden="1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3333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80"/>
        <v>15316.26999999999</v>
      </c>
      <c r="W2915" s="14">
        <f t="shared" si="381"/>
        <v>40804.360000000008</v>
      </c>
      <c r="X2915" s="13"/>
      <c r="Y2915" s="14">
        <f t="shared" si="385"/>
        <v>0</v>
      </c>
      <c r="Z2915" s="16">
        <f t="shared" si="387"/>
        <v>40804.360000000008</v>
      </c>
      <c r="AA2915" s="13">
        <f t="shared" si="382"/>
        <v>0</v>
      </c>
      <c r="AB2915" s="13">
        <f t="shared" si="383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 hidden="1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3333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80"/>
        <v>4651.6200000000008</v>
      </c>
      <c r="W2916" s="14">
        <f t="shared" si="381"/>
        <v>14964.299999999997</v>
      </c>
      <c r="X2916" s="13"/>
      <c r="Y2916" s="14">
        <f t="shared" si="385"/>
        <v>0</v>
      </c>
      <c r="Z2916" s="16">
        <f t="shared" si="387"/>
        <v>14964.299999999997</v>
      </c>
      <c r="AA2916" s="13">
        <f t="shared" si="382"/>
        <v>0</v>
      </c>
      <c r="AB2916" s="13">
        <f t="shared" si="383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 hidden="1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3333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80"/>
        <v>11941.01999999999</v>
      </c>
      <c r="W2917" s="14">
        <f t="shared" si="381"/>
        <v>37733.87000000001</v>
      </c>
      <c r="X2917" s="13"/>
      <c r="Y2917" s="14">
        <f t="shared" si="385"/>
        <v>0</v>
      </c>
      <c r="Z2917" s="16">
        <f t="shared" si="387"/>
        <v>37733.87000000001</v>
      </c>
      <c r="AA2917" s="13">
        <f t="shared" si="382"/>
        <v>0</v>
      </c>
      <c r="AB2917" s="13">
        <f t="shared" si="383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 hidden="1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3333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80"/>
        <v>25848.149999999936</v>
      </c>
      <c r="W2918" s="14">
        <f t="shared" si="381"/>
        <v>234914.79000000007</v>
      </c>
      <c r="X2918" s="13"/>
      <c r="Y2918" s="14">
        <f t="shared" si="385"/>
        <v>0</v>
      </c>
      <c r="Z2918" s="16">
        <f t="shared" si="387"/>
        <v>234914.79000000007</v>
      </c>
      <c r="AA2918" s="13">
        <f t="shared" si="382"/>
        <v>0</v>
      </c>
      <c r="AB2918" s="13">
        <f t="shared" si="383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 hidden="1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3333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80"/>
        <v>6021.3800000000047</v>
      </c>
      <c r="W2919" s="14">
        <f t="shared" si="381"/>
        <v>35507.619999999995</v>
      </c>
      <c r="X2919" s="13"/>
      <c r="Y2919" s="14">
        <f t="shared" si="385"/>
        <v>0</v>
      </c>
      <c r="Z2919" s="16">
        <f t="shared" si="387"/>
        <v>35507.619999999995</v>
      </c>
      <c r="AA2919" s="13">
        <f t="shared" si="382"/>
        <v>0</v>
      </c>
      <c r="AB2919" s="13">
        <f t="shared" si="383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 hidden="1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3333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80"/>
        <v>36840.779999999912</v>
      </c>
      <c r="W2920" s="14">
        <f t="shared" si="381"/>
        <v>300118.52000000008</v>
      </c>
      <c r="X2920" s="13"/>
      <c r="Y2920" s="14">
        <f t="shared" si="385"/>
        <v>0</v>
      </c>
      <c r="Z2920" s="16">
        <f t="shared" si="387"/>
        <v>300118.52000000008</v>
      </c>
      <c r="AA2920" s="13">
        <f t="shared" si="382"/>
        <v>0</v>
      </c>
      <c r="AB2920" s="13">
        <f t="shared" si="383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 hidden="1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3333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80"/>
        <v>12279.780000000013</v>
      </c>
      <c r="W2921" s="14">
        <f t="shared" si="381"/>
        <v>128214.11</v>
      </c>
      <c r="X2921" s="13"/>
      <c r="Y2921" s="14">
        <f t="shared" si="385"/>
        <v>0</v>
      </c>
      <c r="Z2921" s="16">
        <f t="shared" si="387"/>
        <v>128214.11</v>
      </c>
      <c r="AA2921" s="13">
        <f t="shared" si="382"/>
        <v>0</v>
      </c>
      <c r="AB2921" s="13">
        <f t="shared" si="383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 hidden="1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3333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80"/>
        <v>27539.75999999998</v>
      </c>
      <c r="W2922" s="14">
        <f t="shared" si="381"/>
        <v>139295.85</v>
      </c>
      <c r="X2922" s="13"/>
      <c r="Y2922" s="14">
        <f t="shared" si="385"/>
        <v>0</v>
      </c>
      <c r="Z2922" s="16">
        <f t="shared" si="387"/>
        <v>139295.85</v>
      </c>
      <c r="AA2922" s="13">
        <f t="shared" si="382"/>
        <v>0</v>
      </c>
      <c r="AB2922" s="13">
        <f t="shared" si="383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 hidden="1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3333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80"/>
        <v>11424.190000000002</v>
      </c>
      <c r="W2923" s="14">
        <f t="shared" si="381"/>
        <v>66133.38</v>
      </c>
      <c r="X2923" s="13"/>
      <c r="Y2923" s="14">
        <f t="shared" si="385"/>
        <v>0</v>
      </c>
      <c r="Z2923" s="16">
        <f t="shared" si="387"/>
        <v>66133.38</v>
      </c>
      <c r="AA2923" s="13">
        <f t="shared" si="382"/>
        <v>0</v>
      </c>
      <c r="AB2923" s="13">
        <f t="shared" si="383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 hidden="1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3333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80"/>
        <v>6054.5000000000009</v>
      </c>
      <c r="W2924" s="14">
        <f t="shared" si="381"/>
        <v>7680.7</v>
      </c>
      <c r="X2924" s="13"/>
      <c r="Y2924" s="14">
        <f t="shared" si="385"/>
        <v>0</v>
      </c>
      <c r="Z2924" s="13"/>
      <c r="AA2924" s="13">
        <f t="shared" si="382"/>
        <v>0</v>
      </c>
      <c r="AB2924" s="13">
        <f t="shared" si="383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 hidden="1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3333</v>
      </c>
      <c r="K2925" s="73" t="s">
        <v>32</v>
      </c>
      <c r="L2925" s="73" t="s">
        <v>3442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3380</v>
      </c>
      <c r="S2925" s="13">
        <v>0</v>
      </c>
      <c r="T2925" s="13">
        <v>609</v>
      </c>
      <c r="U2925" s="13">
        <v>609</v>
      </c>
      <c r="V2925" s="13">
        <f t="shared" si="380"/>
        <v>0</v>
      </c>
      <c r="W2925" s="14">
        <v>0</v>
      </c>
      <c r="X2925" s="13"/>
      <c r="Y2925" s="14">
        <f t="shared" si="385"/>
        <v>0</v>
      </c>
      <c r="Z2925" s="13"/>
      <c r="AA2925" s="13">
        <f t="shared" si="382"/>
        <v>609</v>
      </c>
      <c r="AB2925" s="13">
        <f t="shared" si="383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 hidden="1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3333</v>
      </c>
      <c r="K2926" s="73" t="s">
        <v>32</v>
      </c>
      <c r="L2926" s="73" t="s">
        <v>3443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3380</v>
      </c>
      <c r="S2926" s="13">
        <v>0</v>
      </c>
      <c r="T2926" s="13">
        <v>0</v>
      </c>
      <c r="U2926" s="13">
        <v>0</v>
      </c>
      <c r="V2926" s="13">
        <f t="shared" ref="V2926:V2989" si="388">S2926+T2926-U2926</f>
        <v>0</v>
      </c>
      <c r="W2926" s="14">
        <f t="shared" ref="W2926:W2989" si="389">IF(O2926="返货",U2926/(1+P2926),IF(O2926="返现",U2926,IF(O2926="折扣",U2926*P2926,IF(O2926="无",U2926))))</f>
        <v>0</v>
      </c>
      <c r="X2926" s="13"/>
      <c r="Y2926" s="14">
        <f t="shared" si="385"/>
        <v>0</v>
      </c>
      <c r="Z2926" s="13"/>
      <c r="AA2926" s="13">
        <f t="shared" ref="AA2926:AA2989" si="390">U2926-W2926</f>
        <v>0</v>
      </c>
      <c r="AB2926" s="13">
        <f t="shared" si="383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 hidden="1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3333</v>
      </c>
      <c r="K2927" s="73" t="s">
        <v>32</v>
      </c>
      <c r="L2927" s="73" t="s">
        <v>3444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3380</v>
      </c>
      <c r="S2927" s="13">
        <v>0</v>
      </c>
      <c r="T2927" s="13">
        <v>607</v>
      </c>
      <c r="U2927" s="13">
        <v>607</v>
      </c>
      <c r="V2927" s="13">
        <f t="shared" si="388"/>
        <v>0</v>
      </c>
      <c r="W2927" s="14">
        <v>0</v>
      </c>
      <c r="X2927" s="13"/>
      <c r="Y2927" s="14">
        <f t="shared" si="385"/>
        <v>0</v>
      </c>
      <c r="Z2927" s="13"/>
      <c r="AA2927" s="13">
        <f t="shared" si="390"/>
        <v>607</v>
      </c>
      <c r="AB2927" s="13">
        <f t="shared" ref="AB2927:AB2990" si="391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 hidden="1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3333</v>
      </c>
      <c r="K2928" s="73" t="s">
        <v>32</v>
      </c>
      <c r="L2928" s="73" t="s">
        <v>3445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3380</v>
      </c>
      <c r="S2928" s="13">
        <v>0</v>
      </c>
      <c r="T2928" s="13">
        <v>593</v>
      </c>
      <c r="U2928" s="13">
        <v>593</v>
      </c>
      <c r="V2928" s="13">
        <f t="shared" si="388"/>
        <v>0</v>
      </c>
      <c r="W2928" s="14">
        <v>0</v>
      </c>
      <c r="X2928" s="13"/>
      <c r="Y2928" s="14">
        <f t="shared" si="385"/>
        <v>0</v>
      </c>
      <c r="Z2928" s="13"/>
      <c r="AA2928" s="13">
        <f t="shared" si="390"/>
        <v>593</v>
      </c>
      <c r="AB2928" s="13">
        <f t="shared" si="391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 hidden="1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3333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8"/>
        <v>25877.449999999997</v>
      </c>
      <c r="W2929" s="14">
        <f t="shared" si="389"/>
        <v>4041.715686274511</v>
      </c>
      <c r="X2929" s="13"/>
      <c r="Y2929" s="14">
        <f t="shared" si="385"/>
        <v>0</v>
      </c>
      <c r="Z2929" s="16">
        <f t="shared" ref="Z2929:Z2936" si="392">W2929+X2929</f>
        <v>4041.715686274511</v>
      </c>
      <c r="AA2929" s="13">
        <f t="shared" si="390"/>
        <v>80.834313725490119</v>
      </c>
      <c r="AB2929" s="13">
        <f t="shared" si="391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 hidden="1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3333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8"/>
        <v>44664.34</v>
      </c>
      <c r="W2930" s="14">
        <f t="shared" si="389"/>
        <v>216700.62000000002</v>
      </c>
      <c r="X2930" s="13"/>
      <c r="Y2930" s="14">
        <f t="shared" si="385"/>
        <v>0</v>
      </c>
      <c r="Z2930" s="16">
        <f t="shared" si="392"/>
        <v>216700.62000000002</v>
      </c>
      <c r="AA2930" s="13">
        <f t="shared" si="390"/>
        <v>0</v>
      </c>
      <c r="AB2930" s="13">
        <f t="shared" si="391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 hidden="1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3446</v>
      </c>
      <c r="F2931" s="73" t="s">
        <v>3446</v>
      </c>
      <c r="G2931" s="73" t="s">
        <v>3446</v>
      </c>
      <c r="H2931" s="122" t="s">
        <v>36</v>
      </c>
      <c r="I2931" s="73" t="s">
        <v>37</v>
      </c>
      <c r="J2931" s="74" t="s">
        <v>3333</v>
      </c>
      <c r="K2931" s="73" t="s">
        <v>32</v>
      </c>
      <c r="L2931" s="73" t="s">
        <v>3447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8"/>
        <v>0</v>
      </c>
      <c r="W2931" s="14">
        <f t="shared" si="389"/>
        <v>254807.69230769231</v>
      </c>
      <c r="X2931" s="13"/>
      <c r="Y2931" s="14">
        <f t="shared" si="385"/>
        <v>0</v>
      </c>
      <c r="Z2931" s="16">
        <f t="shared" si="392"/>
        <v>254807.69230769231</v>
      </c>
      <c r="AA2931" s="13">
        <f t="shared" si="390"/>
        <v>10192.307692307688</v>
      </c>
      <c r="AB2931" s="13">
        <f t="shared" si="391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 hidden="1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3446</v>
      </c>
      <c r="F2932" s="73" t="s">
        <v>3446</v>
      </c>
      <c r="G2932" s="73" t="s">
        <v>3446</v>
      </c>
      <c r="H2932" s="122" t="s">
        <v>36</v>
      </c>
      <c r="I2932" s="73" t="s">
        <v>37</v>
      </c>
      <c r="J2932" s="74" t="s">
        <v>3333</v>
      </c>
      <c r="K2932" s="73" t="s">
        <v>32</v>
      </c>
      <c r="L2932" s="73" t="s">
        <v>3448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8"/>
        <v>6869.21</v>
      </c>
      <c r="W2932" s="14">
        <f t="shared" si="389"/>
        <v>3010.375</v>
      </c>
      <c r="X2932" s="13"/>
      <c r="Y2932" s="14">
        <f t="shared" si="385"/>
        <v>0</v>
      </c>
      <c r="Z2932" s="16">
        <f t="shared" si="392"/>
        <v>3010.375</v>
      </c>
      <c r="AA2932" s="13">
        <f t="shared" si="390"/>
        <v>120.41499999999996</v>
      </c>
      <c r="AB2932" s="13">
        <f t="shared" si="391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 hidden="1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3446</v>
      </c>
      <c r="F2933" s="73" t="s">
        <v>3446</v>
      </c>
      <c r="G2933" s="73" t="s">
        <v>3446</v>
      </c>
      <c r="H2933" s="122" t="s">
        <v>36</v>
      </c>
      <c r="I2933" s="73" t="s">
        <v>37</v>
      </c>
      <c r="J2933" s="74" t="s">
        <v>3333</v>
      </c>
      <c r="K2933" s="73" t="s">
        <v>32</v>
      </c>
      <c r="L2933" s="73" t="s">
        <v>3449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8"/>
        <v>1486.9700000000003</v>
      </c>
      <c r="W2933" s="14">
        <f t="shared" si="389"/>
        <v>3377.913461538461</v>
      </c>
      <c r="X2933" s="13"/>
      <c r="Y2933" s="14">
        <f t="shared" si="385"/>
        <v>0</v>
      </c>
      <c r="Z2933" s="16">
        <f t="shared" si="392"/>
        <v>3377.913461538461</v>
      </c>
      <c r="AA2933" s="13">
        <f t="shared" si="390"/>
        <v>135.11653846153877</v>
      </c>
      <c r="AB2933" s="13">
        <f t="shared" si="391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 hidden="1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3333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8"/>
        <v>99410.10999999987</v>
      </c>
      <c r="W2934" s="14">
        <f t="shared" si="389"/>
        <v>574203.88679245289</v>
      </c>
      <c r="X2934" s="13"/>
      <c r="Y2934" s="14">
        <f t="shared" si="385"/>
        <v>0</v>
      </c>
      <c r="Z2934" s="16">
        <f t="shared" si="392"/>
        <v>574203.88679245289</v>
      </c>
      <c r="AA2934" s="13">
        <f t="shared" si="390"/>
        <v>34452.233207547222</v>
      </c>
      <c r="AB2934" s="13">
        <f t="shared" si="391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 hidden="1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3450</v>
      </c>
      <c r="F2935" s="73" t="s">
        <v>3450</v>
      </c>
      <c r="G2935" s="73" t="s">
        <v>3450</v>
      </c>
      <c r="H2935" s="122" t="s">
        <v>36</v>
      </c>
      <c r="I2935" s="73" t="s">
        <v>37</v>
      </c>
      <c r="J2935" s="74" t="s">
        <v>3333</v>
      </c>
      <c r="K2935" s="73" t="s">
        <v>32</v>
      </c>
      <c r="L2935" s="73" t="s">
        <v>3451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3380</v>
      </c>
      <c r="S2935" s="13">
        <v>0</v>
      </c>
      <c r="T2935" s="13">
        <v>500</v>
      </c>
      <c r="U2935" s="13">
        <v>500</v>
      </c>
      <c r="V2935" s="13">
        <f t="shared" si="388"/>
        <v>0</v>
      </c>
      <c r="W2935" s="14">
        <v>0</v>
      </c>
      <c r="X2935" s="13"/>
      <c r="Y2935" s="14">
        <f t="shared" si="385"/>
        <v>0</v>
      </c>
      <c r="Z2935" s="16">
        <f t="shared" si="392"/>
        <v>0</v>
      </c>
      <c r="AA2935" s="13">
        <f t="shared" si="390"/>
        <v>500</v>
      </c>
      <c r="AB2935" s="13">
        <f t="shared" si="391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 hidden="1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3333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8"/>
        <v>3006.0000000000018</v>
      </c>
      <c r="W2936" s="14">
        <f t="shared" si="389"/>
        <v>14967.599999999997</v>
      </c>
      <c r="X2936" s="13"/>
      <c r="Y2936" s="14">
        <f t="shared" si="385"/>
        <v>0</v>
      </c>
      <c r="Z2936" s="16">
        <f t="shared" si="392"/>
        <v>14967.599999999997</v>
      </c>
      <c r="AA2936" s="13">
        <f t="shared" si="390"/>
        <v>0</v>
      </c>
      <c r="AB2936" s="13">
        <f t="shared" si="391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 hidden="1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3333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8"/>
        <v>4498.1000000000058</v>
      </c>
      <c r="W2937" s="14">
        <f t="shared" si="389"/>
        <v>21321.799999999996</v>
      </c>
      <c r="X2937" s="13"/>
      <c r="Y2937" s="14">
        <f t="shared" si="385"/>
        <v>0</v>
      </c>
      <c r="Z2937" s="13">
        <v>10000</v>
      </c>
      <c r="AA2937" s="13">
        <f t="shared" si="390"/>
        <v>0</v>
      </c>
      <c r="AB2937" s="13">
        <f t="shared" si="391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 hidden="1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3333</v>
      </c>
      <c r="K2938" s="73" t="s">
        <v>32</v>
      </c>
      <c r="L2938" s="73" t="s">
        <v>3452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8"/>
        <v>7994.7</v>
      </c>
      <c r="W2938" s="14">
        <f t="shared" si="389"/>
        <v>2005.3000000000002</v>
      </c>
      <c r="X2938" s="13"/>
      <c r="Y2938" s="14">
        <f t="shared" si="385"/>
        <v>0</v>
      </c>
      <c r="Z2938" s="13"/>
      <c r="AA2938" s="13">
        <f t="shared" si="390"/>
        <v>0</v>
      </c>
      <c r="AB2938" s="13">
        <f t="shared" si="391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 hidden="1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3453</v>
      </c>
      <c r="F2939" s="73" t="s">
        <v>3453</v>
      </c>
      <c r="G2939" s="73" t="s">
        <v>3453</v>
      </c>
      <c r="H2939" s="122" t="s">
        <v>36</v>
      </c>
      <c r="I2939" s="73" t="s">
        <v>37</v>
      </c>
      <c r="J2939" s="74" t="s">
        <v>3333</v>
      </c>
      <c r="K2939" s="73" t="s">
        <v>32</v>
      </c>
      <c r="L2939" s="73" t="s">
        <v>3454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3380</v>
      </c>
      <c r="S2939" s="13">
        <v>0</v>
      </c>
      <c r="T2939" s="13">
        <v>500</v>
      </c>
      <c r="U2939" s="13">
        <v>500</v>
      </c>
      <c r="V2939" s="13">
        <f t="shared" si="388"/>
        <v>0</v>
      </c>
      <c r="W2939" s="14">
        <v>0</v>
      </c>
      <c r="X2939" s="13"/>
      <c r="Y2939" s="14">
        <f t="shared" si="385"/>
        <v>0</v>
      </c>
      <c r="Z2939" s="16">
        <f t="shared" ref="Z2939:Z2986" si="393">W2939+X2939</f>
        <v>0</v>
      </c>
      <c r="AA2939" s="13">
        <f t="shared" si="390"/>
        <v>500</v>
      </c>
      <c r="AB2939" s="13">
        <f t="shared" si="391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 hidden="1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3455</v>
      </c>
      <c r="G2940" s="73" t="s">
        <v>1087</v>
      </c>
      <c r="H2940" s="122" t="s">
        <v>36</v>
      </c>
      <c r="I2940" s="73" t="s">
        <v>37</v>
      </c>
      <c r="J2940" s="74" t="s">
        <v>3333</v>
      </c>
      <c r="K2940" s="73" t="s">
        <v>32</v>
      </c>
      <c r="L2940" s="73" t="s">
        <v>3456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8"/>
        <v>70109.72000000003</v>
      </c>
      <c r="W2940" s="14">
        <f t="shared" si="389"/>
        <v>128604.23762376234</v>
      </c>
      <c r="X2940" s="13"/>
      <c r="Y2940" s="14">
        <f t="shared" si="385"/>
        <v>0</v>
      </c>
      <c r="Z2940" s="16">
        <f t="shared" si="393"/>
        <v>128604.23762376234</v>
      </c>
      <c r="AA2940" s="13">
        <f t="shared" si="390"/>
        <v>1286.0423762376304</v>
      </c>
      <c r="AB2940" s="13">
        <f t="shared" si="391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 hidden="1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3333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8"/>
        <v>-2.0499999999883585</v>
      </c>
      <c r="W2941" s="14">
        <f t="shared" si="389"/>
        <v>313727.5</v>
      </c>
      <c r="X2941" s="13"/>
      <c r="Y2941" s="14">
        <f t="shared" si="385"/>
        <v>0</v>
      </c>
      <c r="Z2941" s="16">
        <f t="shared" si="393"/>
        <v>313727.5</v>
      </c>
      <c r="AA2941" s="13">
        <f t="shared" si="390"/>
        <v>6274.5499999999884</v>
      </c>
      <c r="AB2941" s="13">
        <f t="shared" si="391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 hidden="1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3333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8"/>
        <v>0</v>
      </c>
      <c r="W2942" s="14">
        <f t="shared" si="389"/>
        <v>324420.99019607838</v>
      </c>
      <c r="X2942" s="13"/>
      <c r="Y2942" s="14">
        <f t="shared" si="385"/>
        <v>0</v>
      </c>
      <c r="Z2942" s="16">
        <f t="shared" si="393"/>
        <v>324420.99019607838</v>
      </c>
      <c r="AA2942" s="13">
        <f t="shared" si="390"/>
        <v>6488.4198039215989</v>
      </c>
      <c r="AB2942" s="13">
        <f t="shared" si="391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 hidden="1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3333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8"/>
        <v>108745.26999999999</v>
      </c>
      <c r="W2943" s="14">
        <f t="shared" si="389"/>
        <v>213190.11764705883</v>
      </c>
      <c r="X2943" s="13"/>
      <c r="Y2943" s="14">
        <f t="shared" si="385"/>
        <v>0</v>
      </c>
      <c r="Z2943" s="16">
        <f t="shared" si="393"/>
        <v>213190.11764705883</v>
      </c>
      <c r="AA2943" s="13">
        <f t="shared" si="390"/>
        <v>4263.8023529411876</v>
      </c>
      <c r="AB2943" s="13">
        <f t="shared" si="391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 hidden="1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2952</v>
      </c>
      <c r="F2944" s="73" t="s">
        <v>2952</v>
      </c>
      <c r="G2944" s="73" t="s">
        <v>2952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3457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8"/>
        <v>4454.08</v>
      </c>
      <c r="W2944" s="14">
        <f t="shared" si="389"/>
        <v>5545.92</v>
      </c>
      <c r="X2944" s="13"/>
      <c r="Y2944" s="14">
        <f t="shared" si="385"/>
        <v>0</v>
      </c>
      <c r="Z2944" s="16">
        <f t="shared" si="393"/>
        <v>5545.92</v>
      </c>
      <c r="AA2944" s="13">
        <f t="shared" si="390"/>
        <v>0</v>
      </c>
      <c r="AB2944" s="13">
        <f t="shared" si="391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 hidden="1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3458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9"/>
        <v>19922.03</v>
      </c>
      <c r="X2945" s="13"/>
      <c r="Y2945" s="14">
        <f t="shared" si="385"/>
        <v>0</v>
      </c>
      <c r="Z2945" s="16">
        <f t="shared" si="393"/>
        <v>19922.03</v>
      </c>
      <c r="AA2945" s="13">
        <f t="shared" si="390"/>
        <v>0</v>
      </c>
      <c r="AB2945" s="13">
        <f t="shared" si="391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 hidden="1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3459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8"/>
        <v>1705.2800000000007</v>
      </c>
      <c r="W2946" s="14">
        <f t="shared" si="389"/>
        <v>8294.7199999999993</v>
      </c>
      <c r="X2946" s="13"/>
      <c r="Y2946" s="14">
        <f t="shared" si="385"/>
        <v>0</v>
      </c>
      <c r="Z2946" s="16">
        <f t="shared" si="393"/>
        <v>8294.7199999999993</v>
      </c>
      <c r="AA2946" s="13">
        <f t="shared" si="390"/>
        <v>0</v>
      </c>
      <c r="AB2946" s="13">
        <f t="shared" si="391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 hidden="1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8"/>
        <v>743456.1100000001</v>
      </c>
      <c r="W2947" s="14">
        <f t="shared" si="389"/>
        <v>0</v>
      </c>
      <c r="X2947" s="13"/>
      <c r="Y2947" s="14">
        <f t="shared" ref="Y2947:Y3010" si="394">IF(W2947-AB2947&lt;=0,0,IF(O2947="返现",MAX(W2947-AA2947-AB2947,0),MAX(W2947-AB2947,0)))</f>
        <v>0</v>
      </c>
      <c r="Z2947" s="16">
        <f t="shared" si="393"/>
        <v>0</v>
      </c>
      <c r="AA2947" s="13">
        <f t="shared" si="390"/>
        <v>0</v>
      </c>
      <c r="AB2947" s="13">
        <f t="shared" si="391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 hidden="1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3460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8"/>
        <v>0</v>
      </c>
      <c r="W2948" s="14">
        <f t="shared" si="389"/>
        <v>0</v>
      </c>
      <c r="X2948" s="13"/>
      <c r="Y2948" s="14">
        <f t="shared" si="394"/>
        <v>0</v>
      </c>
      <c r="Z2948" s="16">
        <f t="shared" si="393"/>
        <v>0</v>
      </c>
      <c r="AA2948" s="13">
        <f t="shared" si="390"/>
        <v>0</v>
      </c>
      <c r="AB2948" s="13">
        <f t="shared" si="391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 hidden="1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3461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8"/>
        <v>39662.520000000004</v>
      </c>
      <c r="W2949" s="14">
        <f t="shared" si="389"/>
        <v>31862.961538461532</v>
      </c>
      <c r="X2949" s="13"/>
      <c r="Y2949" s="14">
        <f t="shared" si="394"/>
        <v>0</v>
      </c>
      <c r="Z2949" s="16">
        <f t="shared" si="393"/>
        <v>31862.961538461532</v>
      </c>
      <c r="AA2949" s="13">
        <f t="shared" si="390"/>
        <v>1274.5184615384642</v>
      </c>
      <c r="AB2949" s="13">
        <f t="shared" si="391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 hidden="1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8"/>
        <v>79302.460000000006</v>
      </c>
      <c r="W2950" s="14">
        <f t="shared" si="389"/>
        <v>0</v>
      </c>
      <c r="X2950" s="13"/>
      <c r="Y2950" s="14">
        <f t="shared" si="394"/>
        <v>0</v>
      </c>
      <c r="Z2950" s="16">
        <f t="shared" si="393"/>
        <v>0</v>
      </c>
      <c r="AA2950" s="13">
        <f t="shared" si="390"/>
        <v>0</v>
      </c>
      <c r="AB2950" s="13">
        <f t="shared" si="391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 hidden="1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8"/>
        <v>42867.130000000005</v>
      </c>
      <c r="W2951" s="14">
        <f t="shared" si="389"/>
        <v>107132.87</v>
      </c>
      <c r="X2951" s="13"/>
      <c r="Y2951" s="14">
        <f t="shared" si="394"/>
        <v>0</v>
      </c>
      <c r="Z2951" s="16">
        <f t="shared" si="393"/>
        <v>107132.87</v>
      </c>
      <c r="AA2951" s="13">
        <f t="shared" si="390"/>
        <v>0</v>
      </c>
      <c r="AB2951" s="13">
        <f t="shared" si="391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 hidden="1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3462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8"/>
        <v>110000</v>
      </c>
      <c r="W2952" s="14">
        <f t="shared" si="389"/>
        <v>0</v>
      </c>
      <c r="X2952" s="13"/>
      <c r="Y2952" s="14">
        <f t="shared" si="394"/>
        <v>0</v>
      </c>
      <c r="Z2952" s="16">
        <f t="shared" si="393"/>
        <v>0</v>
      </c>
      <c r="AA2952" s="13">
        <f t="shared" si="390"/>
        <v>0</v>
      </c>
      <c r="AB2952" s="13">
        <f t="shared" si="391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 hidden="1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8"/>
        <v>0</v>
      </c>
      <c r="W2953" s="14">
        <f t="shared" si="389"/>
        <v>0</v>
      </c>
      <c r="X2953" s="13"/>
      <c r="Y2953" s="14">
        <f t="shared" si="394"/>
        <v>0</v>
      </c>
      <c r="Z2953" s="16">
        <f t="shared" si="393"/>
        <v>0</v>
      </c>
      <c r="AA2953" s="13">
        <f t="shared" si="390"/>
        <v>0</v>
      </c>
      <c r="AB2953" s="13">
        <f t="shared" si="391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 hidden="1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8"/>
        <v>230000</v>
      </c>
      <c r="W2954" s="14">
        <f t="shared" si="389"/>
        <v>0</v>
      </c>
      <c r="X2954" s="13"/>
      <c r="Y2954" s="14">
        <f t="shared" si="394"/>
        <v>0</v>
      </c>
      <c r="Z2954" s="16">
        <f t="shared" si="393"/>
        <v>0</v>
      </c>
      <c r="AA2954" s="13">
        <f t="shared" si="390"/>
        <v>0</v>
      </c>
      <c r="AB2954" s="13">
        <f t="shared" si="391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 hidden="1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3463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8"/>
        <v>400000</v>
      </c>
      <c r="W2955" s="14">
        <f t="shared" si="389"/>
        <v>0</v>
      </c>
      <c r="X2955" s="13"/>
      <c r="Y2955" s="14">
        <f t="shared" si="394"/>
        <v>0</v>
      </c>
      <c r="Z2955" s="16">
        <f t="shared" si="393"/>
        <v>0</v>
      </c>
      <c r="AA2955" s="13">
        <f t="shared" si="390"/>
        <v>0</v>
      </c>
      <c r="AB2955" s="13">
        <f t="shared" si="391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 hidden="1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3460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8"/>
        <v>-2858.5</v>
      </c>
      <c r="W2956" s="14">
        <f t="shared" si="389"/>
        <v>2858.5</v>
      </c>
      <c r="X2956" s="13"/>
      <c r="Y2956" s="14">
        <f t="shared" si="394"/>
        <v>0</v>
      </c>
      <c r="Z2956" s="16">
        <f t="shared" si="393"/>
        <v>2858.5</v>
      </c>
      <c r="AA2956" s="13">
        <f t="shared" si="390"/>
        <v>0</v>
      </c>
      <c r="AB2956" s="13">
        <f t="shared" si="391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 hidden="1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3464</v>
      </c>
      <c r="F2957" s="73" t="s">
        <v>3464</v>
      </c>
      <c r="G2957" s="73" t="s">
        <v>3464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3465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8"/>
        <v>16414.52</v>
      </c>
      <c r="W2957" s="14">
        <f t="shared" si="389"/>
        <v>3585.4799999999996</v>
      </c>
      <c r="X2957" s="13"/>
      <c r="Y2957" s="14">
        <f t="shared" si="394"/>
        <v>0</v>
      </c>
      <c r="Z2957" s="16">
        <f t="shared" si="393"/>
        <v>3585.4799999999996</v>
      </c>
      <c r="AA2957" s="13">
        <f t="shared" si="390"/>
        <v>0</v>
      </c>
      <c r="AB2957" s="13">
        <f t="shared" si="391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 hidden="1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8"/>
        <v>596436.68999999994</v>
      </c>
      <c r="W2958" s="14">
        <f t="shared" si="389"/>
        <v>0</v>
      </c>
      <c r="X2958" s="13"/>
      <c r="Y2958" s="14">
        <f t="shared" si="394"/>
        <v>0</v>
      </c>
      <c r="Z2958" s="16">
        <f t="shared" si="393"/>
        <v>0</v>
      </c>
      <c r="AA2958" s="13">
        <f t="shared" si="390"/>
        <v>0</v>
      </c>
      <c r="AB2958" s="13">
        <f t="shared" si="391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 hidden="1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3466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8"/>
        <v>0</v>
      </c>
      <c r="W2959" s="14">
        <f t="shared" si="389"/>
        <v>0</v>
      </c>
      <c r="X2959" s="13"/>
      <c r="Y2959" s="14">
        <f t="shared" si="394"/>
        <v>0</v>
      </c>
      <c r="Z2959" s="16">
        <f t="shared" si="393"/>
        <v>0</v>
      </c>
      <c r="AA2959" s="13">
        <f t="shared" si="390"/>
        <v>0</v>
      </c>
      <c r="AB2959" s="13">
        <f t="shared" si="391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 hidden="1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8"/>
        <v>542077.03</v>
      </c>
      <c r="W2960" s="14">
        <f t="shared" si="389"/>
        <v>0</v>
      </c>
      <c r="X2960" s="13"/>
      <c r="Y2960" s="14">
        <f t="shared" si="394"/>
        <v>0</v>
      </c>
      <c r="Z2960" s="16">
        <f t="shared" si="393"/>
        <v>0</v>
      </c>
      <c r="AA2960" s="13">
        <f t="shared" si="390"/>
        <v>0</v>
      </c>
      <c r="AB2960" s="13">
        <f t="shared" si="391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 hidden="1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2932</v>
      </c>
      <c r="F2961" s="73" t="s">
        <v>2932</v>
      </c>
      <c r="G2961" s="73" t="s">
        <v>2932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3467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8"/>
        <v>6625.32</v>
      </c>
      <c r="W2961" s="14">
        <f t="shared" si="389"/>
        <v>3374.6800000000003</v>
      </c>
      <c r="X2961" s="13"/>
      <c r="Y2961" s="14">
        <f t="shared" si="394"/>
        <v>0</v>
      </c>
      <c r="Z2961" s="16">
        <f t="shared" si="393"/>
        <v>3374.6800000000003</v>
      </c>
      <c r="AA2961" s="13">
        <f t="shared" si="390"/>
        <v>0</v>
      </c>
      <c r="AB2961" s="13">
        <f t="shared" si="391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 hidden="1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2932</v>
      </c>
      <c r="F2962" s="73" t="s">
        <v>2932</v>
      </c>
      <c r="G2962" s="73" t="s">
        <v>2932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3468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8"/>
        <v>0</v>
      </c>
      <c r="W2962" s="14">
        <f t="shared" si="389"/>
        <v>36591.570000000007</v>
      </c>
      <c r="X2962" s="13"/>
      <c r="Y2962" s="14">
        <f t="shared" si="394"/>
        <v>0</v>
      </c>
      <c r="Z2962" s="16">
        <f t="shared" si="393"/>
        <v>36591.570000000007</v>
      </c>
      <c r="AA2962" s="13">
        <f t="shared" si="390"/>
        <v>0</v>
      </c>
      <c r="AB2962" s="13">
        <f t="shared" si="391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 hidden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3333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8"/>
        <v>14240.56</v>
      </c>
      <c r="W2963" s="14">
        <f t="shared" si="389"/>
        <v>0</v>
      </c>
      <c r="X2963" s="13"/>
      <c r="Y2963" s="14">
        <f t="shared" si="394"/>
        <v>0</v>
      </c>
      <c r="Z2963" s="16">
        <f t="shared" si="393"/>
        <v>0</v>
      </c>
      <c r="AA2963" s="13">
        <f t="shared" si="390"/>
        <v>0</v>
      </c>
      <c r="AB2963" s="13">
        <f t="shared" si="391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 hidden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3333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8"/>
        <v>11576.1</v>
      </c>
      <c r="W2964" s="14">
        <f t="shared" si="389"/>
        <v>0</v>
      </c>
      <c r="X2964" s="13"/>
      <c r="Y2964" s="14">
        <f t="shared" si="394"/>
        <v>0</v>
      </c>
      <c r="Z2964" s="16">
        <f t="shared" si="393"/>
        <v>0</v>
      </c>
      <c r="AA2964" s="13">
        <f t="shared" si="390"/>
        <v>0</v>
      </c>
      <c r="AB2964" s="13">
        <f t="shared" si="391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 hidden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3333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8"/>
        <v>3153.85</v>
      </c>
      <c r="W2965" s="14">
        <f t="shared" si="389"/>
        <v>0</v>
      </c>
      <c r="X2965" s="13"/>
      <c r="Y2965" s="14">
        <f t="shared" si="394"/>
        <v>0</v>
      </c>
      <c r="Z2965" s="16">
        <f t="shared" si="393"/>
        <v>0</v>
      </c>
      <c r="AA2965" s="13">
        <f t="shared" si="390"/>
        <v>0</v>
      </c>
      <c r="AB2965" s="13">
        <f t="shared" si="391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 hidden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3333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8"/>
        <v>-0.479999999999563</v>
      </c>
      <c r="W2966" s="14">
        <f t="shared" si="389"/>
        <v>0</v>
      </c>
      <c r="X2966" s="13"/>
      <c r="Y2966" s="14">
        <f t="shared" si="394"/>
        <v>0</v>
      </c>
      <c r="Z2966" s="16">
        <f t="shared" si="393"/>
        <v>0</v>
      </c>
      <c r="AA2966" s="13">
        <f t="shared" si="390"/>
        <v>0</v>
      </c>
      <c r="AB2966" s="13">
        <f t="shared" si="391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 hidden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3333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8"/>
        <v>-0.36999999999898098</v>
      </c>
      <c r="W2967" s="14">
        <f t="shared" si="389"/>
        <v>0</v>
      </c>
      <c r="X2967" s="13"/>
      <c r="Y2967" s="14">
        <f t="shared" si="394"/>
        <v>0</v>
      </c>
      <c r="Z2967" s="16">
        <f t="shared" si="393"/>
        <v>0</v>
      </c>
      <c r="AA2967" s="13">
        <f t="shared" si="390"/>
        <v>0</v>
      </c>
      <c r="AB2967" s="13">
        <f t="shared" si="391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 hidden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3333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8"/>
        <v>4823.68</v>
      </c>
      <c r="W2968" s="14">
        <f t="shared" si="389"/>
        <v>0</v>
      </c>
      <c r="X2968" s="13"/>
      <c r="Y2968" s="14">
        <f t="shared" si="394"/>
        <v>0</v>
      </c>
      <c r="Z2968" s="16">
        <f t="shared" si="393"/>
        <v>0</v>
      </c>
      <c r="AA2968" s="13">
        <f t="shared" si="390"/>
        <v>0</v>
      </c>
      <c r="AB2968" s="13">
        <f t="shared" si="391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 hidden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3333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8"/>
        <v>4770.3999999999996</v>
      </c>
      <c r="W2969" s="14">
        <f t="shared" si="389"/>
        <v>0</v>
      </c>
      <c r="X2969" s="13"/>
      <c r="Y2969" s="14">
        <f t="shared" si="394"/>
        <v>0</v>
      </c>
      <c r="Z2969" s="16">
        <f t="shared" si="393"/>
        <v>0</v>
      </c>
      <c r="AA2969" s="13">
        <f t="shared" si="390"/>
        <v>0</v>
      </c>
      <c r="AB2969" s="13">
        <f t="shared" si="391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 hidden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3333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8"/>
        <v>4706.8999999999996</v>
      </c>
      <c r="W2970" s="14">
        <f t="shared" si="389"/>
        <v>0</v>
      </c>
      <c r="X2970" s="13"/>
      <c r="Y2970" s="14">
        <f t="shared" si="394"/>
        <v>0</v>
      </c>
      <c r="Z2970" s="16">
        <f t="shared" si="393"/>
        <v>0</v>
      </c>
      <c r="AA2970" s="13">
        <f t="shared" si="390"/>
        <v>0</v>
      </c>
      <c r="AB2970" s="13">
        <f t="shared" si="391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 hidden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3333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8"/>
        <v>0.17</v>
      </c>
      <c r="W2971" s="14">
        <f t="shared" si="389"/>
        <v>0</v>
      </c>
      <c r="X2971" s="13"/>
      <c r="Y2971" s="14">
        <f t="shared" si="394"/>
        <v>0</v>
      </c>
      <c r="Z2971" s="16">
        <f t="shared" si="393"/>
        <v>0</v>
      </c>
      <c r="AA2971" s="13">
        <f t="shared" si="390"/>
        <v>0</v>
      </c>
      <c r="AB2971" s="13">
        <f t="shared" si="391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 hidden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3333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8"/>
        <v>10172.64</v>
      </c>
      <c r="W2972" s="14">
        <f t="shared" si="389"/>
        <v>0</v>
      </c>
      <c r="X2972" s="13"/>
      <c r="Y2972" s="14">
        <f t="shared" si="394"/>
        <v>0</v>
      </c>
      <c r="Z2972" s="16">
        <f t="shared" si="393"/>
        <v>0</v>
      </c>
      <c r="AA2972" s="13">
        <f t="shared" si="390"/>
        <v>0</v>
      </c>
      <c r="AB2972" s="13">
        <f t="shared" si="391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 hidden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3333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8"/>
        <v>3500</v>
      </c>
      <c r="W2973" s="14">
        <f t="shared" si="389"/>
        <v>0</v>
      </c>
      <c r="X2973" s="13"/>
      <c r="Y2973" s="14">
        <f t="shared" si="394"/>
        <v>0</v>
      </c>
      <c r="Z2973" s="16">
        <f t="shared" si="393"/>
        <v>0</v>
      </c>
      <c r="AA2973" s="13">
        <f t="shared" si="390"/>
        <v>0</v>
      </c>
      <c r="AB2973" s="13">
        <f t="shared" si="391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 hidden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3333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8"/>
        <v>0.97</v>
      </c>
      <c r="W2974" s="14">
        <f t="shared" si="389"/>
        <v>0</v>
      </c>
      <c r="X2974" s="13"/>
      <c r="Y2974" s="14">
        <f t="shared" si="394"/>
        <v>0</v>
      </c>
      <c r="Z2974" s="16">
        <f t="shared" si="393"/>
        <v>0</v>
      </c>
      <c r="AA2974" s="13">
        <f t="shared" si="390"/>
        <v>0</v>
      </c>
      <c r="AB2974" s="13">
        <f t="shared" si="391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 hidden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3333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8"/>
        <v>97336.439999999944</v>
      </c>
      <c r="W2975" s="14">
        <f t="shared" si="389"/>
        <v>280304.35000000003</v>
      </c>
      <c r="X2975" s="13"/>
      <c r="Y2975" s="14">
        <f t="shared" si="394"/>
        <v>0</v>
      </c>
      <c r="Z2975" s="16">
        <f t="shared" si="393"/>
        <v>280304.35000000003</v>
      </c>
      <c r="AA2975" s="13">
        <f t="shared" si="390"/>
        <v>0</v>
      </c>
      <c r="AB2975" s="13">
        <f t="shared" si="391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 hidden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3333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8"/>
        <v>18046</v>
      </c>
      <c r="W2976" s="14">
        <f t="shared" si="389"/>
        <v>0</v>
      </c>
      <c r="X2976" s="13"/>
      <c r="Y2976" s="14">
        <f t="shared" si="394"/>
        <v>0</v>
      </c>
      <c r="Z2976" s="16">
        <f t="shared" si="393"/>
        <v>0</v>
      </c>
      <c r="AA2976" s="13">
        <f t="shared" si="390"/>
        <v>0</v>
      </c>
      <c r="AB2976" s="13">
        <f t="shared" si="391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 hidden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3333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8"/>
        <v>19672.349999999999</v>
      </c>
      <c r="W2977" s="14">
        <f t="shared" si="389"/>
        <v>0</v>
      </c>
      <c r="X2977" s="13"/>
      <c r="Y2977" s="14">
        <f t="shared" si="394"/>
        <v>0</v>
      </c>
      <c r="Z2977" s="16">
        <f t="shared" si="393"/>
        <v>0</v>
      </c>
      <c r="AA2977" s="13">
        <f t="shared" si="390"/>
        <v>0</v>
      </c>
      <c r="AB2977" s="13">
        <f t="shared" si="391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 hidden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3333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8"/>
        <v>6422</v>
      </c>
      <c r="W2978" s="14">
        <f t="shared" si="389"/>
        <v>0</v>
      </c>
      <c r="X2978" s="13"/>
      <c r="Y2978" s="14">
        <f t="shared" si="394"/>
        <v>0</v>
      </c>
      <c r="Z2978" s="16">
        <f t="shared" si="393"/>
        <v>0</v>
      </c>
      <c r="AA2978" s="13">
        <f t="shared" si="390"/>
        <v>0</v>
      </c>
      <c r="AB2978" s="13">
        <f t="shared" si="391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 hidden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3333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8"/>
        <v>971.2</v>
      </c>
      <c r="W2979" s="14">
        <f t="shared" si="389"/>
        <v>0</v>
      </c>
      <c r="X2979" s="13"/>
      <c r="Y2979" s="14">
        <f t="shared" si="394"/>
        <v>0</v>
      </c>
      <c r="Z2979" s="16">
        <f t="shared" si="393"/>
        <v>0</v>
      </c>
      <c r="AA2979" s="13">
        <f t="shared" si="390"/>
        <v>0</v>
      </c>
      <c r="AB2979" s="13">
        <f t="shared" si="391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 hidden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3333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8"/>
        <v>15309.18</v>
      </c>
      <c r="W2980" s="14">
        <f t="shared" si="389"/>
        <v>0</v>
      </c>
      <c r="X2980" s="13"/>
      <c r="Y2980" s="14">
        <f t="shared" si="394"/>
        <v>0</v>
      </c>
      <c r="Z2980" s="16">
        <f t="shared" si="393"/>
        <v>0</v>
      </c>
      <c r="AA2980" s="13">
        <f t="shared" si="390"/>
        <v>0</v>
      </c>
      <c r="AB2980" s="13">
        <f t="shared" si="391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 hidden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3333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8"/>
        <v>9705.75</v>
      </c>
      <c r="W2981" s="14">
        <f t="shared" si="389"/>
        <v>0</v>
      </c>
      <c r="X2981" s="13"/>
      <c r="Y2981" s="14">
        <f t="shared" si="394"/>
        <v>0</v>
      </c>
      <c r="Z2981" s="16">
        <f t="shared" si="393"/>
        <v>0</v>
      </c>
      <c r="AA2981" s="13">
        <f t="shared" si="390"/>
        <v>0</v>
      </c>
      <c r="AB2981" s="13">
        <f t="shared" si="391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 hidden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3333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8"/>
        <v>36787.019999999997</v>
      </c>
      <c r="W2982" s="14">
        <f t="shared" si="389"/>
        <v>0</v>
      </c>
      <c r="X2982" s="13"/>
      <c r="Y2982" s="14">
        <f t="shared" si="394"/>
        <v>0</v>
      </c>
      <c r="Z2982" s="16">
        <f t="shared" si="393"/>
        <v>0</v>
      </c>
      <c r="AA2982" s="13">
        <f t="shared" si="390"/>
        <v>0</v>
      </c>
      <c r="AB2982" s="13">
        <f t="shared" si="391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 hidden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3333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8"/>
        <v>2099.6</v>
      </c>
      <c r="W2983" s="14">
        <f t="shared" si="389"/>
        <v>0</v>
      </c>
      <c r="X2983" s="13"/>
      <c r="Y2983" s="14">
        <f t="shared" si="394"/>
        <v>0</v>
      </c>
      <c r="Z2983" s="16">
        <f t="shared" si="393"/>
        <v>0</v>
      </c>
      <c r="AA2983" s="13">
        <f t="shared" si="390"/>
        <v>0</v>
      </c>
      <c r="AB2983" s="13">
        <f t="shared" si="391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 hidden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3333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8"/>
        <v>193.16</v>
      </c>
      <c r="W2984" s="14">
        <f t="shared" si="389"/>
        <v>0</v>
      </c>
      <c r="X2984" s="13"/>
      <c r="Y2984" s="14">
        <f t="shared" si="394"/>
        <v>0</v>
      </c>
      <c r="Z2984" s="16">
        <f t="shared" si="393"/>
        <v>0</v>
      </c>
      <c r="AA2984" s="13">
        <f t="shared" si="390"/>
        <v>0</v>
      </c>
      <c r="AB2984" s="13">
        <f t="shared" si="391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 hidden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3333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8"/>
        <v>4000.15</v>
      </c>
      <c r="W2985" s="14">
        <f t="shared" si="389"/>
        <v>0</v>
      </c>
      <c r="X2985" s="13"/>
      <c r="Y2985" s="14">
        <f t="shared" si="394"/>
        <v>0</v>
      </c>
      <c r="Z2985" s="16">
        <f t="shared" si="393"/>
        <v>0</v>
      </c>
      <c r="AA2985" s="13">
        <f t="shared" si="390"/>
        <v>0</v>
      </c>
      <c r="AB2985" s="13">
        <f t="shared" si="391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 hidden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3333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8"/>
        <v>15691</v>
      </c>
      <c r="W2986" s="14">
        <f t="shared" si="389"/>
        <v>0</v>
      </c>
      <c r="X2986" s="13"/>
      <c r="Y2986" s="14">
        <f t="shared" si="394"/>
        <v>0</v>
      </c>
      <c r="Z2986" s="16">
        <f t="shared" si="393"/>
        <v>0</v>
      </c>
      <c r="AA2986" s="13">
        <f t="shared" si="390"/>
        <v>0</v>
      </c>
      <c r="AB2986" s="13">
        <f t="shared" si="391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 hidden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3333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8"/>
        <v>11980.1</v>
      </c>
      <c r="W2987" s="14">
        <f t="shared" si="389"/>
        <v>0</v>
      </c>
      <c r="X2987" s="13"/>
      <c r="Y2987" s="14">
        <f t="shared" si="394"/>
        <v>0</v>
      </c>
      <c r="Z2987" s="13"/>
      <c r="AA2987" s="13">
        <f t="shared" si="390"/>
        <v>0</v>
      </c>
      <c r="AB2987" s="13">
        <f t="shared" si="391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 hidden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3333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8"/>
        <v>1347.8</v>
      </c>
      <c r="W2988" s="14">
        <f t="shared" si="389"/>
        <v>0</v>
      </c>
      <c r="X2988" s="13"/>
      <c r="Y2988" s="14">
        <f t="shared" si="394"/>
        <v>0</v>
      </c>
      <c r="Z2988" s="13"/>
      <c r="AA2988" s="13">
        <f t="shared" si="390"/>
        <v>0</v>
      </c>
      <c r="AB2988" s="13">
        <f t="shared" si="391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 hidden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3333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8"/>
        <v>1000</v>
      </c>
      <c r="W2989" s="14">
        <f t="shared" si="389"/>
        <v>0</v>
      </c>
      <c r="X2989" s="13"/>
      <c r="Y2989" s="14">
        <f t="shared" si="394"/>
        <v>0</v>
      </c>
      <c r="Z2989" s="13"/>
      <c r="AA2989" s="13">
        <f t="shared" si="390"/>
        <v>0</v>
      </c>
      <c r="AB2989" s="13">
        <f t="shared" si="391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 hidden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3333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95">S2990+T2990-U2990</f>
        <v>3467.55</v>
      </c>
      <c r="W2990" s="14">
        <f t="shared" ref="W2990:W3053" si="396">IF(O2990="返货",U2990/(1+P2990),IF(O2990="返现",U2990,IF(O2990="折扣",U2990*P2990,IF(O2990="无",U2990))))</f>
        <v>0</v>
      </c>
      <c r="X2990" s="13"/>
      <c r="Y2990" s="14">
        <f t="shared" si="394"/>
        <v>0</v>
      </c>
      <c r="Z2990" s="13"/>
      <c r="AA2990" s="13">
        <f t="shared" ref="AA2990:AA2992" si="397">U2990-W2990</f>
        <v>0</v>
      </c>
      <c r="AB2990" s="13">
        <f t="shared" si="391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 hidden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3333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95"/>
        <v>2759.9</v>
      </c>
      <c r="W2991" s="14">
        <f t="shared" si="396"/>
        <v>0</v>
      </c>
      <c r="X2991" s="13"/>
      <c r="Y2991" s="14">
        <f t="shared" si="394"/>
        <v>0</v>
      </c>
      <c r="Z2991" s="13"/>
      <c r="AA2991" s="13">
        <f t="shared" si="397"/>
        <v>0</v>
      </c>
      <c r="AB2991" s="13">
        <f t="shared" ref="AB2991:AB3054" si="398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 hidden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3333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95"/>
        <v>-19.000000000019998</v>
      </c>
      <c r="W2992" s="14">
        <f t="shared" si="396"/>
        <v>0</v>
      </c>
      <c r="X2992" s="13"/>
      <c r="Y2992" s="14">
        <f t="shared" si="394"/>
        <v>0</v>
      </c>
      <c r="Z2992" s="16">
        <f t="shared" ref="Z2992:Z3035" si="399">W2992+X2992</f>
        <v>0</v>
      </c>
      <c r="AA2992" s="13">
        <f t="shared" si="397"/>
        <v>0</v>
      </c>
      <c r="AB2992" s="13">
        <f t="shared" si="398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 hidden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3333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95"/>
        <v>2312</v>
      </c>
      <c r="W2993" s="14">
        <f t="shared" si="396"/>
        <v>5855</v>
      </c>
      <c r="X2993" s="13"/>
      <c r="Y2993" s="14">
        <f t="shared" si="394"/>
        <v>0</v>
      </c>
      <c r="Z2993" s="16">
        <f t="shared" si="399"/>
        <v>5855</v>
      </c>
      <c r="AA2993" s="13">
        <f>W2993*P2993</f>
        <v>117.10000000000001</v>
      </c>
      <c r="AB2993" s="13">
        <f t="shared" si="398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 hidden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3333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95"/>
        <v>4469.6000000000004</v>
      </c>
      <c r="W2994" s="14">
        <f t="shared" si="396"/>
        <v>0</v>
      </c>
      <c r="X2994" s="13"/>
      <c r="Y2994" s="14">
        <f t="shared" si="394"/>
        <v>0</v>
      </c>
      <c r="Z2994" s="16">
        <f t="shared" si="399"/>
        <v>0</v>
      </c>
      <c r="AA2994" s="13">
        <f t="shared" ref="AA2994:AA3057" si="400">U2994-W2994</f>
        <v>0</v>
      </c>
      <c r="AB2994" s="13">
        <f t="shared" si="398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 hidden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3333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95"/>
        <v>18308.57</v>
      </c>
      <c r="W2995" s="14">
        <f t="shared" si="396"/>
        <v>0</v>
      </c>
      <c r="X2995" s="13"/>
      <c r="Y2995" s="14">
        <f t="shared" si="394"/>
        <v>0</v>
      </c>
      <c r="Z2995" s="16">
        <f t="shared" si="399"/>
        <v>0</v>
      </c>
      <c r="AA2995" s="13">
        <f t="shared" si="400"/>
        <v>0</v>
      </c>
      <c r="AB2995" s="13">
        <f t="shared" si="398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 hidden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3333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95"/>
        <v>1342.2</v>
      </c>
      <c r="W2996" s="14">
        <f t="shared" si="396"/>
        <v>0</v>
      </c>
      <c r="X2996" s="13"/>
      <c r="Y2996" s="14">
        <f t="shared" si="394"/>
        <v>0</v>
      </c>
      <c r="Z2996" s="16">
        <f t="shared" si="399"/>
        <v>0</v>
      </c>
      <c r="AA2996" s="13">
        <f t="shared" si="400"/>
        <v>0</v>
      </c>
      <c r="AB2996" s="13">
        <f t="shared" si="398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 hidden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3333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95"/>
        <v>6886.9</v>
      </c>
      <c r="W2997" s="14">
        <f t="shared" si="396"/>
        <v>0</v>
      </c>
      <c r="X2997" s="13"/>
      <c r="Y2997" s="14">
        <f t="shared" si="394"/>
        <v>0</v>
      </c>
      <c r="Z2997" s="16">
        <f t="shared" si="399"/>
        <v>0</v>
      </c>
      <c r="AA2997" s="13">
        <f t="shared" si="400"/>
        <v>0</v>
      </c>
      <c r="AB2997" s="13">
        <f t="shared" si="398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 hidden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3333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95"/>
        <v>2384.46</v>
      </c>
      <c r="W2998" s="14">
        <f t="shared" si="396"/>
        <v>0</v>
      </c>
      <c r="X2998" s="13"/>
      <c r="Y2998" s="14">
        <f t="shared" si="394"/>
        <v>0</v>
      </c>
      <c r="Z2998" s="16">
        <f t="shared" si="399"/>
        <v>0</v>
      </c>
      <c r="AA2998" s="13">
        <f t="shared" si="400"/>
        <v>0</v>
      </c>
      <c r="AB2998" s="13">
        <f t="shared" si="398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 hidden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3333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95"/>
        <v>27993.81</v>
      </c>
      <c r="W2999" s="14">
        <f t="shared" si="396"/>
        <v>0</v>
      </c>
      <c r="X2999" s="13"/>
      <c r="Y2999" s="14">
        <f t="shared" si="394"/>
        <v>0</v>
      </c>
      <c r="Z2999" s="16">
        <f t="shared" si="399"/>
        <v>0</v>
      </c>
      <c r="AA2999" s="13">
        <f t="shared" si="400"/>
        <v>0</v>
      </c>
      <c r="AB2999" s="13">
        <f t="shared" si="398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 hidden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3333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95"/>
        <v>768.6</v>
      </c>
      <c r="W3000" s="14">
        <f t="shared" si="396"/>
        <v>0</v>
      </c>
      <c r="X3000" s="13"/>
      <c r="Y3000" s="14">
        <f t="shared" si="394"/>
        <v>0</v>
      </c>
      <c r="Z3000" s="16">
        <f t="shared" si="399"/>
        <v>0</v>
      </c>
      <c r="AA3000" s="13">
        <f t="shared" si="400"/>
        <v>0</v>
      </c>
      <c r="AB3000" s="13">
        <f t="shared" si="398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 hidden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3333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95"/>
        <v>6557.88</v>
      </c>
      <c r="W3001" s="14">
        <f t="shared" si="396"/>
        <v>0</v>
      </c>
      <c r="X3001" s="13"/>
      <c r="Y3001" s="14">
        <f t="shared" si="394"/>
        <v>0</v>
      </c>
      <c r="Z3001" s="16">
        <f t="shared" si="399"/>
        <v>0</v>
      </c>
      <c r="AA3001" s="13">
        <f t="shared" si="400"/>
        <v>0</v>
      </c>
      <c r="AB3001" s="13">
        <f t="shared" si="398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 hidden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3333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95"/>
        <v>150.1</v>
      </c>
      <c r="W3002" s="14">
        <f t="shared" si="396"/>
        <v>0</v>
      </c>
      <c r="X3002" s="13"/>
      <c r="Y3002" s="14">
        <f t="shared" si="394"/>
        <v>0</v>
      </c>
      <c r="Z3002" s="16">
        <f t="shared" si="399"/>
        <v>0</v>
      </c>
      <c r="AA3002" s="13">
        <f t="shared" si="400"/>
        <v>0</v>
      </c>
      <c r="AB3002" s="13">
        <f t="shared" si="398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 hidden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3333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95"/>
        <v>1336.7</v>
      </c>
      <c r="W3003" s="14">
        <f t="shared" si="396"/>
        <v>0</v>
      </c>
      <c r="X3003" s="13"/>
      <c r="Y3003" s="14">
        <f t="shared" si="394"/>
        <v>0</v>
      </c>
      <c r="Z3003" s="16">
        <f t="shared" si="399"/>
        <v>0</v>
      </c>
      <c r="AA3003" s="13">
        <f t="shared" si="400"/>
        <v>0</v>
      </c>
      <c r="AB3003" s="13">
        <f t="shared" si="398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 hidden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3333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95"/>
        <v>356.31</v>
      </c>
      <c r="W3004" s="14">
        <f t="shared" si="396"/>
        <v>0</v>
      </c>
      <c r="X3004" s="13"/>
      <c r="Y3004" s="14">
        <f t="shared" si="394"/>
        <v>0</v>
      </c>
      <c r="Z3004" s="16">
        <f t="shared" si="399"/>
        <v>0</v>
      </c>
      <c r="AA3004" s="13">
        <f t="shared" si="400"/>
        <v>0</v>
      </c>
      <c r="AB3004" s="13">
        <f t="shared" si="398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 hidden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3333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95"/>
        <v>10166.4</v>
      </c>
      <c r="W3005" s="14">
        <f t="shared" si="396"/>
        <v>0</v>
      </c>
      <c r="X3005" s="13"/>
      <c r="Y3005" s="14">
        <f t="shared" si="394"/>
        <v>0</v>
      </c>
      <c r="Z3005" s="16">
        <f t="shared" si="399"/>
        <v>0</v>
      </c>
      <c r="AA3005" s="13">
        <f t="shared" si="400"/>
        <v>0</v>
      </c>
      <c r="AB3005" s="13">
        <f t="shared" si="398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 hidden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3333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95"/>
        <v>145.04</v>
      </c>
      <c r="W3006" s="14">
        <f t="shared" si="396"/>
        <v>0</v>
      </c>
      <c r="X3006" s="13"/>
      <c r="Y3006" s="14">
        <f t="shared" si="394"/>
        <v>0</v>
      </c>
      <c r="Z3006" s="16">
        <f t="shared" si="399"/>
        <v>0</v>
      </c>
      <c r="AA3006" s="13">
        <f t="shared" si="400"/>
        <v>0</v>
      </c>
      <c r="AB3006" s="13">
        <f t="shared" si="398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 hidden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3333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95"/>
        <v>-23.299999999993801</v>
      </c>
      <c r="W3007" s="14">
        <f t="shared" si="396"/>
        <v>0</v>
      </c>
      <c r="X3007" s="13"/>
      <c r="Y3007" s="14">
        <f t="shared" si="394"/>
        <v>0</v>
      </c>
      <c r="Z3007" s="16">
        <f t="shared" si="399"/>
        <v>0</v>
      </c>
      <c r="AA3007" s="13">
        <f t="shared" si="400"/>
        <v>0</v>
      </c>
      <c r="AB3007" s="13">
        <f t="shared" si="398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 hidden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3333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95"/>
        <v>5779.7000000000007</v>
      </c>
      <c r="W3008" s="14">
        <f t="shared" si="396"/>
        <v>22400.911764705881</v>
      </c>
      <c r="X3008" s="13"/>
      <c r="Y3008" s="14">
        <f t="shared" si="394"/>
        <v>0</v>
      </c>
      <c r="Z3008" s="16">
        <f t="shared" si="399"/>
        <v>22400.911764705881</v>
      </c>
      <c r="AA3008" s="13">
        <f t="shared" si="400"/>
        <v>448.01823529411922</v>
      </c>
      <c r="AB3008" s="13">
        <f t="shared" si="398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 hidden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3333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95"/>
        <v>4027.61</v>
      </c>
      <c r="W3009" s="14">
        <f t="shared" si="396"/>
        <v>0</v>
      </c>
      <c r="X3009" s="13"/>
      <c r="Y3009" s="14">
        <f t="shared" si="394"/>
        <v>0</v>
      </c>
      <c r="Z3009" s="16">
        <f t="shared" si="399"/>
        <v>0</v>
      </c>
      <c r="AA3009" s="13">
        <f t="shared" si="400"/>
        <v>0</v>
      </c>
      <c r="AB3009" s="13">
        <f t="shared" si="398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 hidden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3333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95"/>
        <v>-4466.1899999999996</v>
      </c>
      <c r="W3010" s="14">
        <f t="shared" si="396"/>
        <v>0</v>
      </c>
      <c r="X3010" s="13"/>
      <c r="Y3010" s="14">
        <f t="shared" si="394"/>
        <v>0</v>
      </c>
      <c r="Z3010" s="16">
        <f t="shared" si="399"/>
        <v>0</v>
      </c>
      <c r="AA3010" s="13">
        <f t="shared" si="400"/>
        <v>0</v>
      </c>
      <c r="AB3010" s="13">
        <f t="shared" si="398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 hidden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3333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95"/>
        <v>10083.370000000001</v>
      </c>
      <c r="W3011" s="14">
        <f t="shared" si="396"/>
        <v>0</v>
      </c>
      <c r="X3011" s="13"/>
      <c r="Y3011" s="14">
        <f t="shared" ref="Y3011:Y3074" si="401">IF(W3011-AB3011&lt;=0,0,IF(O3011="返现",MAX(W3011-AA3011-AB3011,0),MAX(W3011-AB3011,0)))</f>
        <v>0</v>
      </c>
      <c r="Z3011" s="16">
        <f t="shared" si="399"/>
        <v>0</v>
      </c>
      <c r="AA3011" s="13">
        <f t="shared" si="400"/>
        <v>0</v>
      </c>
      <c r="AB3011" s="13">
        <f t="shared" si="398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 hidden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3333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95"/>
        <v>8.6</v>
      </c>
      <c r="W3012" s="14">
        <f t="shared" si="396"/>
        <v>0</v>
      </c>
      <c r="X3012" s="13"/>
      <c r="Y3012" s="14">
        <f t="shared" si="401"/>
        <v>0</v>
      </c>
      <c r="Z3012" s="16">
        <f t="shared" si="399"/>
        <v>0</v>
      </c>
      <c r="AA3012" s="13">
        <f t="shared" si="400"/>
        <v>0</v>
      </c>
      <c r="AB3012" s="13">
        <f t="shared" si="398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 hidden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3333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95"/>
        <v>117244.06</v>
      </c>
      <c r="W3013" s="14">
        <f t="shared" si="396"/>
        <v>0</v>
      </c>
      <c r="X3013" s="13"/>
      <c r="Y3013" s="14">
        <f t="shared" si="401"/>
        <v>0</v>
      </c>
      <c r="Z3013" s="16">
        <f t="shared" si="399"/>
        <v>0</v>
      </c>
      <c r="AA3013" s="13">
        <f t="shared" si="400"/>
        <v>0</v>
      </c>
      <c r="AB3013" s="13">
        <f t="shared" si="398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 hidden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3333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95"/>
        <v>778.26</v>
      </c>
      <c r="W3014" s="14">
        <f t="shared" si="396"/>
        <v>0</v>
      </c>
      <c r="X3014" s="13"/>
      <c r="Y3014" s="14">
        <f t="shared" si="401"/>
        <v>0</v>
      </c>
      <c r="Z3014" s="16">
        <f t="shared" si="399"/>
        <v>0</v>
      </c>
      <c r="AA3014" s="13">
        <f t="shared" si="400"/>
        <v>0</v>
      </c>
      <c r="AB3014" s="13">
        <f t="shared" si="398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 hidden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3333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95"/>
        <v>10200</v>
      </c>
      <c r="W3015" s="14">
        <f t="shared" si="396"/>
        <v>0</v>
      </c>
      <c r="X3015" s="13"/>
      <c r="Y3015" s="14">
        <f t="shared" si="401"/>
        <v>0</v>
      </c>
      <c r="Z3015" s="16">
        <f t="shared" si="399"/>
        <v>0</v>
      </c>
      <c r="AA3015" s="13">
        <f t="shared" si="400"/>
        <v>0</v>
      </c>
      <c r="AB3015" s="13">
        <f t="shared" si="398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 hidden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3333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95"/>
        <v>484</v>
      </c>
      <c r="W3016" s="14">
        <f t="shared" si="396"/>
        <v>0</v>
      </c>
      <c r="X3016" s="13"/>
      <c r="Y3016" s="14">
        <f t="shared" si="401"/>
        <v>0</v>
      </c>
      <c r="Z3016" s="16">
        <f t="shared" si="399"/>
        <v>0</v>
      </c>
      <c r="AA3016" s="13">
        <f t="shared" si="400"/>
        <v>0</v>
      </c>
      <c r="AB3016" s="13">
        <f t="shared" si="398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 hidden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3333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95"/>
        <v>49.5</v>
      </c>
      <c r="W3017" s="14">
        <f t="shared" si="396"/>
        <v>0</v>
      </c>
      <c r="X3017" s="13"/>
      <c r="Y3017" s="14">
        <f t="shared" si="401"/>
        <v>0</v>
      </c>
      <c r="Z3017" s="16">
        <f t="shared" si="399"/>
        <v>0</v>
      </c>
      <c r="AA3017" s="13">
        <f t="shared" si="400"/>
        <v>0</v>
      </c>
      <c r="AB3017" s="13">
        <f t="shared" si="398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 hidden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3333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95"/>
        <v>3542.3</v>
      </c>
      <c r="W3018" s="14">
        <f t="shared" si="396"/>
        <v>0</v>
      </c>
      <c r="X3018" s="13"/>
      <c r="Y3018" s="14">
        <f t="shared" si="401"/>
        <v>0</v>
      </c>
      <c r="Z3018" s="16">
        <f t="shared" si="399"/>
        <v>0</v>
      </c>
      <c r="AA3018" s="13">
        <f t="shared" si="400"/>
        <v>0</v>
      </c>
      <c r="AB3018" s="13">
        <f t="shared" si="398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 hidden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3333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95"/>
        <v>4203.45</v>
      </c>
      <c r="W3019" s="14">
        <f t="shared" si="396"/>
        <v>0</v>
      </c>
      <c r="X3019" s="13"/>
      <c r="Y3019" s="14">
        <f t="shared" si="401"/>
        <v>0</v>
      </c>
      <c r="Z3019" s="16">
        <f t="shared" si="399"/>
        <v>0</v>
      </c>
      <c r="AA3019" s="13">
        <f t="shared" si="400"/>
        <v>0</v>
      </c>
      <c r="AB3019" s="13">
        <f t="shared" si="398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 hidden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3333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95"/>
        <v>-14.400000000000546</v>
      </c>
      <c r="W3020" s="14">
        <f t="shared" si="396"/>
        <v>6325.0588235294117</v>
      </c>
      <c r="X3020" s="13"/>
      <c r="Y3020" s="14">
        <f t="shared" si="401"/>
        <v>0</v>
      </c>
      <c r="Z3020" s="16">
        <f t="shared" si="399"/>
        <v>6325.0588235294117</v>
      </c>
      <c r="AA3020" s="13">
        <f t="shared" si="400"/>
        <v>126.50117647058869</v>
      </c>
      <c r="AB3020" s="13">
        <f t="shared" si="398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 hidden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3333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95"/>
        <v>3980.6999999999898</v>
      </c>
      <c r="W3021" s="14">
        <f t="shared" si="396"/>
        <v>0</v>
      </c>
      <c r="X3021" s="13"/>
      <c r="Y3021" s="14">
        <f t="shared" si="401"/>
        <v>0</v>
      </c>
      <c r="Z3021" s="16">
        <f t="shared" si="399"/>
        <v>0</v>
      </c>
      <c r="AA3021" s="13">
        <f t="shared" si="400"/>
        <v>0</v>
      </c>
      <c r="AB3021" s="13">
        <f t="shared" si="398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 hidden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3333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95"/>
        <v>2615.6699999999996</v>
      </c>
      <c r="W3022" s="14">
        <f t="shared" si="396"/>
        <v>3508.2000000000003</v>
      </c>
      <c r="X3022" s="13"/>
      <c r="Y3022" s="14">
        <f t="shared" si="401"/>
        <v>0</v>
      </c>
      <c r="Z3022" s="16">
        <f t="shared" si="399"/>
        <v>3508.2000000000003</v>
      </c>
      <c r="AA3022" s="13">
        <f t="shared" si="400"/>
        <v>0</v>
      </c>
      <c r="AB3022" s="13">
        <f t="shared" si="398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 hidden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3333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95"/>
        <v>33599.269999999997</v>
      </c>
      <c r="W3023" s="14">
        <f t="shared" si="396"/>
        <v>0</v>
      </c>
      <c r="X3023" s="13"/>
      <c r="Y3023" s="14">
        <f t="shared" si="401"/>
        <v>0</v>
      </c>
      <c r="Z3023" s="16">
        <f t="shared" si="399"/>
        <v>0</v>
      </c>
      <c r="AA3023" s="13">
        <f t="shared" si="400"/>
        <v>0</v>
      </c>
      <c r="AB3023" s="13">
        <f t="shared" si="398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 hidden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3333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95"/>
        <v>5730.1</v>
      </c>
      <c r="W3024" s="14">
        <f t="shared" si="396"/>
        <v>0</v>
      </c>
      <c r="X3024" s="13"/>
      <c r="Y3024" s="14">
        <f t="shared" si="401"/>
        <v>0</v>
      </c>
      <c r="Z3024" s="16">
        <f t="shared" si="399"/>
        <v>0</v>
      </c>
      <c r="AA3024" s="13">
        <f t="shared" si="400"/>
        <v>0</v>
      </c>
      <c r="AB3024" s="13">
        <f t="shared" si="398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 hidden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3333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95"/>
        <v>-11311.2</v>
      </c>
      <c r="W3025" s="14">
        <f t="shared" si="396"/>
        <v>0</v>
      </c>
      <c r="X3025" s="13"/>
      <c r="Y3025" s="14">
        <f t="shared" si="401"/>
        <v>0</v>
      </c>
      <c r="Z3025" s="16">
        <f t="shared" si="399"/>
        <v>0</v>
      </c>
      <c r="AA3025" s="13">
        <f t="shared" si="400"/>
        <v>0</v>
      </c>
      <c r="AB3025" s="13">
        <f t="shared" si="398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 hidden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3333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95"/>
        <v>839.21</v>
      </c>
      <c r="W3026" s="14">
        <f t="shared" si="396"/>
        <v>269.46153846153845</v>
      </c>
      <c r="X3026" s="13"/>
      <c r="Y3026" s="14">
        <f t="shared" si="401"/>
        <v>0</v>
      </c>
      <c r="Z3026" s="16">
        <f t="shared" si="399"/>
        <v>269.46153846153845</v>
      </c>
      <c r="AA3026" s="13">
        <f t="shared" si="400"/>
        <v>10.778461538461556</v>
      </c>
      <c r="AB3026" s="13">
        <f t="shared" si="398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 hidden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3333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95"/>
        <v>600000</v>
      </c>
      <c r="W3027" s="14">
        <f t="shared" si="396"/>
        <v>0</v>
      </c>
      <c r="X3027" s="13"/>
      <c r="Y3027" s="14">
        <f t="shared" si="401"/>
        <v>0</v>
      </c>
      <c r="Z3027" s="16">
        <f t="shared" si="399"/>
        <v>0</v>
      </c>
      <c r="AA3027" s="13">
        <f t="shared" si="400"/>
        <v>0</v>
      </c>
      <c r="AB3027" s="13">
        <f t="shared" si="398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 hidden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3333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95"/>
        <v>-111849.1</v>
      </c>
      <c r="W3028" s="14">
        <f t="shared" si="396"/>
        <v>0</v>
      </c>
      <c r="X3028" s="13"/>
      <c r="Y3028" s="14">
        <f t="shared" si="401"/>
        <v>0</v>
      </c>
      <c r="Z3028" s="16">
        <f t="shared" si="399"/>
        <v>0</v>
      </c>
      <c r="AA3028" s="13">
        <f t="shared" si="400"/>
        <v>0</v>
      </c>
      <c r="AB3028" s="13">
        <f t="shared" si="398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 hidden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3333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95"/>
        <v>4648.87</v>
      </c>
      <c r="W3029" s="14">
        <f t="shared" si="396"/>
        <v>0</v>
      </c>
      <c r="X3029" s="13"/>
      <c r="Y3029" s="14">
        <f t="shared" si="401"/>
        <v>0</v>
      </c>
      <c r="Z3029" s="16">
        <f t="shared" si="399"/>
        <v>0</v>
      </c>
      <c r="AA3029" s="13">
        <f t="shared" si="400"/>
        <v>0</v>
      </c>
      <c r="AB3029" s="13">
        <f t="shared" si="398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 hidden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3333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95"/>
        <v>110</v>
      </c>
      <c r="W3030" s="14">
        <f t="shared" si="396"/>
        <v>0</v>
      </c>
      <c r="X3030" s="13"/>
      <c r="Y3030" s="14">
        <f t="shared" si="401"/>
        <v>0</v>
      </c>
      <c r="Z3030" s="16">
        <f t="shared" si="399"/>
        <v>0</v>
      </c>
      <c r="AA3030" s="13">
        <f t="shared" si="400"/>
        <v>0</v>
      </c>
      <c r="AB3030" s="13">
        <f t="shared" si="398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 hidden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3333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95"/>
        <v>9231.0499999999993</v>
      </c>
      <c r="W3031" s="14">
        <f t="shared" si="396"/>
        <v>0</v>
      </c>
      <c r="X3031" s="13"/>
      <c r="Y3031" s="14">
        <f t="shared" si="401"/>
        <v>0</v>
      </c>
      <c r="Z3031" s="16">
        <f t="shared" si="399"/>
        <v>0</v>
      </c>
      <c r="AA3031" s="13">
        <f t="shared" si="400"/>
        <v>0</v>
      </c>
      <c r="AB3031" s="13">
        <f t="shared" si="398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 hidden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3333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95"/>
        <v>11400</v>
      </c>
      <c r="W3032" s="14">
        <f t="shared" si="396"/>
        <v>0</v>
      </c>
      <c r="X3032" s="13"/>
      <c r="Y3032" s="14">
        <f t="shared" si="401"/>
        <v>0</v>
      </c>
      <c r="Z3032" s="16">
        <f t="shared" si="399"/>
        <v>0</v>
      </c>
      <c r="AA3032" s="13">
        <f t="shared" si="400"/>
        <v>0</v>
      </c>
      <c r="AB3032" s="13">
        <f t="shared" si="398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 hidden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3333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95"/>
        <v>4500.8599999999997</v>
      </c>
      <c r="W3033" s="14">
        <f t="shared" si="396"/>
        <v>0</v>
      </c>
      <c r="X3033" s="13"/>
      <c r="Y3033" s="14">
        <f t="shared" si="401"/>
        <v>0</v>
      </c>
      <c r="Z3033" s="16">
        <f t="shared" si="399"/>
        <v>0</v>
      </c>
      <c r="AA3033" s="13">
        <f t="shared" si="400"/>
        <v>0</v>
      </c>
      <c r="AB3033" s="13">
        <f t="shared" si="398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 hidden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3333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95"/>
        <v>2266.21</v>
      </c>
      <c r="W3034" s="14">
        <f t="shared" si="396"/>
        <v>0</v>
      </c>
      <c r="X3034" s="13"/>
      <c r="Y3034" s="14">
        <f t="shared" si="401"/>
        <v>0</v>
      </c>
      <c r="Z3034" s="16">
        <f t="shared" si="399"/>
        <v>0</v>
      </c>
      <c r="AA3034" s="13">
        <f t="shared" si="400"/>
        <v>0</v>
      </c>
      <c r="AB3034" s="13">
        <f t="shared" si="398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 hidden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3333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95"/>
        <v>4932.3</v>
      </c>
      <c r="W3035" s="14">
        <f t="shared" si="396"/>
        <v>807.5</v>
      </c>
      <c r="X3035" s="13"/>
      <c r="Y3035" s="14">
        <f t="shared" si="401"/>
        <v>0</v>
      </c>
      <c r="Z3035" s="16">
        <f t="shared" si="399"/>
        <v>807.5</v>
      </c>
      <c r="AA3035" s="13">
        <f t="shared" si="400"/>
        <v>0</v>
      </c>
      <c r="AB3035" s="13">
        <f t="shared" si="398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 hidden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3333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95"/>
        <v>5000</v>
      </c>
      <c r="W3036" s="14">
        <f t="shared" si="396"/>
        <v>0</v>
      </c>
      <c r="X3036" s="13"/>
      <c r="Y3036" s="14">
        <f t="shared" si="401"/>
        <v>0</v>
      </c>
      <c r="Z3036" s="13"/>
      <c r="AA3036" s="13">
        <f t="shared" si="400"/>
        <v>0</v>
      </c>
      <c r="AB3036" s="13">
        <f t="shared" si="398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 hidden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3333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95"/>
        <v>4566.68</v>
      </c>
      <c r="W3037" s="14">
        <f t="shared" si="396"/>
        <v>0</v>
      </c>
      <c r="X3037" s="13"/>
      <c r="Y3037" s="14">
        <f t="shared" si="401"/>
        <v>0</v>
      </c>
      <c r="Z3037" s="13"/>
      <c r="AA3037" s="13">
        <f t="shared" si="400"/>
        <v>0</v>
      </c>
      <c r="AB3037" s="13">
        <f t="shared" si="398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 hidden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3333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95"/>
        <v>4893.2</v>
      </c>
      <c r="W3038" s="14">
        <f t="shared" si="396"/>
        <v>0</v>
      </c>
      <c r="X3038" s="13"/>
      <c r="Y3038" s="14">
        <f t="shared" si="401"/>
        <v>0</v>
      </c>
      <c r="Z3038" s="16">
        <f>W3038+X3038</f>
        <v>0</v>
      </c>
      <c r="AA3038" s="13">
        <f t="shared" si="400"/>
        <v>0</v>
      </c>
      <c r="AB3038" s="13">
        <f t="shared" si="398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 hidden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3333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95"/>
        <v>188113.3</v>
      </c>
      <c r="W3039" s="14">
        <f t="shared" si="396"/>
        <v>0</v>
      </c>
      <c r="X3039" s="13"/>
      <c r="Y3039" s="14">
        <f t="shared" si="401"/>
        <v>0</v>
      </c>
      <c r="Z3039" s="13"/>
      <c r="AA3039" s="13">
        <f t="shared" si="400"/>
        <v>0</v>
      </c>
      <c r="AB3039" s="13">
        <f t="shared" si="398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 hidden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3333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95"/>
        <v>9056.2000000000007</v>
      </c>
      <c r="W3040" s="14">
        <f t="shared" si="396"/>
        <v>0</v>
      </c>
      <c r="X3040" s="13"/>
      <c r="Y3040" s="14">
        <f t="shared" si="401"/>
        <v>0</v>
      </c>
      <c r="Z3040" s="16">
        <f>W3040+X3040</f>
        <v>0</v>
      </c>
      <c r="AA3040" s="13">
        <f t="shared" si="400"/>
        <v>0</v>
      </c>
      <c r="AB3040" s="13">
        <f t="shared" si="398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 hidden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3333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95"/>
        <v>3920.2</v>
      </c>
      <c r="W3041" s="14">
        <f t="shared" si="396"/>
        <v>0</v>
      </c>
      <c r="X3041" s="13"/>
      <c r="Y3041" s="14">
        <f t="shared" si="401"/>
        <v>0</v>
      </c>
      <c r="Z3041" s="13"/>
      <c r="AA3041" s="13">
        <f t="shared" si="400"/>
        <v>0</v>
      </c>
      <c r="AB3041" s="13">
        <f t="shared" si="398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 hidden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3333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95"/>
        <v>3210.89</v>
      </c>
      <c r="W3042" s="14">
        <f t="shared" si="396"/>
        <v>0</v>
      </c>
      <c r="X3042" s="13"/>
      <c r="Y3042" s="14">
        <f t="shared" si="401"/>
        <v>0</v>
      </c>
      <c r="Z3042" s="16">
        <f t="shared" ref="Z3042:Z3045" si="402">W3042+X3042</f>
        <v>0</v>
      </c>
      <c r="AA3042" s="13">
        <f t="shared" si="400"/>
        <v>0</v>
      </c>
      <c r="AB3042" s="13">
        <f t="shared" si="398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 hidden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3333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95"/>
        <v>32786.82</v>
      </c>
      <c r="W3043" s="14">
        <f t="shared" si="396"/>
        <v>0</v>
      </c>
      <c r="X3043" s="13"/>
      <c r="Y3043" s="14">
        <f t="shared" si="401"/>
        <v>0</v>
      </c>
      <c r="Z3043" s="16">
        <f t="shared" si="402"/>
        <v>0</v>
      </c>
      <c r="AA3043" s="13">
        <f t="shared" si="400"/>
        <v>0</v>
      </c>
      <c r="AB3043" s="13">
        <f t="shared" si="398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 hidden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3333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95"/>
        <v>494</v>
      </c>
      <c r="W3044" s="14">
        <f t="shared" si="396"/>
        <v>0</v>
      </c>
      <c r="X3044" s="13"/>
      <c r="Y3044" s="14">
        <f t="shared" si="401"/>
        <v>0</v>
      </c>
      <c r="Z3044" s="16">
        <f t="shared" si="402"/>
        <v>0</v>
      </c>
      <c r="AA3044" s="13">
        <f t="shared" si="400"/>
        <v>0</v>
      </c>
      <c r="AB3044" s="13">
        <f t="shared" si="398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 hidden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3333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95"/>
        <v>27822.3</v>
      </c>
      <c r="W3045" s="14">
        <f t="shared" si="396"/>
        <v>0</v>
      </c>
      <c r="X3045" s="13"/>
      <c r="Y3045" s="14">
        <f t="shared" si="401"/>
        <v>0</v>
      </c>
      <c r="Z3045" s="16">
        <f t="shared" si="402"/>
        <v>0</v>
      </c>
      <c r="AA3045" s="13">
        <f t="shared" si="400"/>
        <v>0</v>
      </c>
      <c r="AB3045" s="13">
        <f t="shared" si="398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 hidden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3333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95"/>
        <v>0.33</v>
      </c>
      <c r="W3046" s="14">
        <f t="shared" si="396"/>
        <v>0</v>
      </c>
      <c r="X3046" s="13"/>
      <c r="Y3046" s="14">
        <f t="shared" si="401"/>
        <v>0</v>
      </c>
      <c r="Z3046" s="13"/>
      <c r="AA3046" s="13">
        <f t="shared" si="400"/>
        <v>0</v>
      </c>
      <c r="AB3046" s="13">
        <f t="shared" si="398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 hidden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3333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95"/>
        <v>0.08</v>
      </c>
      <c r="W3047" s="14">
        <f t="shared" si="396"/>
        <v>0</v>
      </c>
      <c r="X3047" s="13"/>
      <c r="Y3047" s="14">
        <f t="shared" si="401"/>
        <v>0</v>
      </c>
      <c r="Z3047" s="13"/>
      <c r="AA3047" s="13">
        <f t="shared" si="400"/>
        <v>0</v>
      </c>
      <c r="AB3047" s="13">
        <f t="shared" si="398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 hidden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3333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95"/>
        <v>0.19</v>
      </c>
      <c r="W3048" s="14">
        <f t="shared" si="396"/>
        <v>0</v>
      </c>
      <c r="X3048" s="13"/>
      <c r="Y3048" s="14">
        <f t="shared" si="401"/>
        <v>0</v>
      </c>
      <c r="Z3048" s="13"/>
      <c r="AA3048" s="13">
        <f t="shared" si="400"/>
        <v>0</v>
      </c>
      <c r="AB3048" s="13">
        <f t="shared" si="398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 hidden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3333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95"/>
        <v>0.55000000000000004</v>
      </c>
      <c r="W3049" s="14">
        <f t="shared" si="396"/>
        <v>0</v>
      </c>
      <c r="X3049" s="13"/>
      <c r="Y3049" s="14">
        <f t="shared" si="401"/>
        <v>0</v>
      </c>
      <c r="Z3049" s="13"/>
      <c r="AA3049" s="13">
        <f t="shared" si="400"/>
        <v>0</v>
      </c>
      <c r="AB3049" s="13">
        <f t="shared" si="398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 hidden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3333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95"/>
        <v>0.53</v>
      </c>
      <c r="W3050" s="14">
        <f t="shared" si="396"/>
        <v>0</v>
      </c>
      <c r="X3050" s="13"/>
      <c r="Y3050" s="14">
        <f t="shared" si="401"/>
        <v>0</v>
      </c>
      <c r="Z3050" s="13"/>
      <c r="AA3050" s="13">
        <f t="shared" si="400"/>
        <v>0</v>
      </c>
      <c r="AB3050" s="13">
        <f t="shared" si="398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 hidden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3333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95"/>
        <v>7.0000000000000007E-2</v>
      </c>
      <c r="W3051" s="14">
        <f t="shared" si="396"/>
        <v>0</v>
      </c>
      <c r="X3051" s="13"/>
      <c r="Y3051" s="14">
        <f t="shared" si="401"/>
        <v>0</v>
      </c>
      <c r="Z3051" s="13"/>
      <c r="AA3051" s="13">
        <f t="shared" si="400"/>
        <v>0</v>
      </c>
      <c r="AB3051" s="13">
        <f t="shared" si="398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 hidden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3333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95"/>
        <v>0.57999999999999996</v>
      </c>
      <c r="W3052" s="14">
        <f t="shared" si="396"/>
        <v>0</v>
      </c>
      <c r="X3052" s="13"/>
      <c r="Y3052" s="14">
        <f t="shared" si="401"/>
        <v>0</v>
      </c>
      <c r="Z3052" s="13"/>
      <c r="AA3052" s="13">
        <f t="shared" si="400"/>
        <v>0</v>
      </c>
      <c r="AB3052" s="13">
        <f t="shared" si="398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 hidden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3333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95"/>
        <v>0.82</v>
      </c>
      <c r="W3053" s="14">
        <f t="shared" si="396"/>
        <v>0</v>
      </c>
      <c r="X3053" s="13"/>
      <c r="Y3053" s="14">
        <f t="shared" si="401"/>
        <v>0</v>
      </c>
      <c r="Z3053" s="13"/>
      <c r="AA3053" s="13">
        <f t="shared" si="400"/>
        <v>0</v>
      </c>
      <c r="AB3053" s="13">
        <f t="shared" si="398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 hidden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3333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403">S3054+T3054-U3054</f>
        <v>0.05</v>
      </c>
      <c r="W3054" s="14">
        <f t="shared" ref="W3054:W3117" si="404">IF(O3054="返货",U3054/(1+P3054),IF(O3054="返现",U3054,IF(O3054="折扣",U3054*P3054,IF(O3054="无",U3054))))</f>
        <v>0</v>
      </c>
      <c r="X3054" s="13"/>
      <c r="Y3054" s="14">
        <f t="shared" si="401"/>
        <v>0</v>
      </c>
      <c r="Z3054" s="13"/>
      <c r="AA3054" s="13">
        <f t="shared" si="400"/>
        <v>0</v>
      </c>
      <c r="AB3054" s="13">
        <f t="shared" si="398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 hidden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3333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403"/>
        <v>6673.14</v>
      </c>
      <c r="W3055" s="14">
        <f t="shared" si="404"/>
        <v>0</v>
      </c>
      <c r="X3055" s="13"/>
      <c r="Y3055" s="14">
        <f t="shared" si="401"/>
        <v>0</v>
      </c>
      <c r="Z3055" s="13"/>
      <c r="AA3055" s="13">
        <f t="shared" si="400"/>
        <v>0</v>
      </c>
      <c r="AB3055" s="13">
        <f t="shared" ref="AB3055:AB3118" si="405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 hidden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3333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403"/>
        <v>5730.63</v>
      </c>
      <c r="W3056" s="14">
        <f t="shared" si="404"/>
        <v>0</v>
      </c>
      <c r="X3056" s="13"/>
      <c r="Y3056" s="14">
        <f t="shared" si="401"/>
        <v>0</v>
      </c>
      <c r="Z3056" s="13"/>
      <c r="AA3056" s="13">
        <f t="shared" si="400"/>
        <v>0</v>
      </c>
      <c r="AB3056" s="13">
        <f t="shared" si="405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 hidden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3333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403"/>
        <v>7525.93</v>
      </c>
      <c r="W3057" s="14">
        <f t="shared" si="404"/>
        <v>0</v>
      </c>
      <c r="X3057" s="13"/>
      <c r="Y3057" s="14">
        <f t="shared" si="401"/>
        <v>0</v>
      </c>
      <c r="Z3057" s="16">
        <f t="shared" ref="Z3057:Z3078" si="406">W3057+X3057</f>
        <v>0</v>
      </c>
      <c r="AA3057" s="13">
        <f t="shared" si="400"/>
        <v>0</v>
      </c>
      <c r="AB3057" s="13">
        <f t="shared" si="405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 hidden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3333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403"/>
        <v>7172</v>
      </c>
      <c r="W3058" s="14">
        <f t="shared" si="404"/>
        <v>0</v>
      </c>
      <c r="X3058" s="13"/>
      <c r="Y3058" s="14">
        <f t="shared" si="401"/>
        <v>0</v>
      </c>
      <c r="Z3058" s="16">
        <f t="shared" si="406"/>
        <v>0</v>
      </c>
      <c r="AA3058" s="13">
        <f t="shared" ref="AA3058:AA3121" si="407">U3058-W3058</f>
        <v>0</v>
      </c>
      <c r="AB3058" s="13">
        <f t="shared" si="405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 hidden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3333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404"/>
        <v>25394.719999999998</v>
      </c>
      <c r="X3059" s="13"/>
      <c r="Y3059" s="14">
        <f t="shared" si="401"/>
        <v>0</v>
      </c>
      <c r="Z3059" s="16">
        <f t="shared" si="406"/>
        <v>25394.719999999998</v>
      </c>
      <c r="AA3059" s="13">
        <f t="shared" si="407"/>
        <v>0</v>
      </c>
      <c r="AB3059" s="13">
        <f t="shared" si="405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 hidden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3333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404"/>
        <v>1822.99</v>
      </c>
      <c r="X3060" s="13"/>
      <c r="Y3060" s="14">
        <f t="shared" si="401"/>
        <v>0</v>
      </c>
      <c r="Z3060" s="16">
        <f t="shared" si="406"/>
        <v>1822.99</v>
      </c>
      <c r="AA3060" s="13">
        <f t="shared" si="407"/>
        <v>0</v>
      </c>
      <c r="AB3060" s="13">
        <f t="shared" si="405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 hidden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3333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404"/>
        <v>19278.159999999996</v>
      </c>
      <c r="X3061" s="13"/>
      <c r="Y3061" s="14">
        <f t="shared" si="401"/>
        <v>0</v>
      </c>
      <c r="Z3061" s="16">
        <f t="shared" si="406"/>
        <v>19278.159999999996</v>
      </c>
      <c r="AA3061" s="13">
        <f t="shared" si="407"/>
        <v>0</v>
      </c>
      <c r="AB3061" s="13">
        <f t="shared" si="405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 hidden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3333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404"/>
        <v>0</v>
      </c>
      <c r="X3062" s="13"/>
      <c r="Y3062" s="14">
        <f t="shared" si="401"/>
        <v>0</v>
      </c>
      <c r="Z3062" s="16">
        <f t="shared" si="406"/>
        <v>0</v>
      </c>
      <c r="AA3062" s="13">
        <f t="shared" si="407"/>
        <v>0</v>
      </c>
      <c r="AB3062" s="13">
        <f t="shared" si="405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 hidden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3333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403"/>
        <v>870395.91999999993</v>
      </c>
      <c r="W3063" s="14">
        <f t="shared" si="404"/>
        <v>241916.62000000005</v>
      </c>
      <c r="X3063" s="13"/>
      <c r="Y3063" s="14">
        <f t="shared" si="401"/>
        <v>0</v>
      </c>
      <c r="Z3063" s="16">
        <f t="shared" si="406"/>
        <v>241916.62000000005</v>
      </c>
      <c r="AA3063" s="13">
        <f t="shared" si="407"/>
        <v>0</v>
      </c>
      <c r="AB3063" s="13">
        <f t="shared" si="405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 hidden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3333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403"/>
        <v>-4033.57</v>
      </c>
      <c r="W3064" s="14">
        <f t="shared" si="404"/>
        <v>0</v>
      </c>
      <c r="X3064" s="13"/>
      <c r="Y3064" s="14">
        <f t="shared" si="401"/>
        <v>0</v>
      </c>
      <c r="Z3064" s="16">
        <f t="shared" si="406"/>
        <v>0</v>
      </c>
      <c r="AA3064" s="13">
        <f t="shared" si="407"/>
        <v>0</v>
      </c>
      <c r="AB3064" s="13">
        <f t="shared" si="405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 hidden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3333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403"/>
        <v>28027.7</v>
      </c>
      <c r="W3065" s="14">
        <f t="shared" si="404"/>
        <v>0</v>
      </c>
      <c r="X3065" s="13"/>
      <c r="Y3065" s="14">
        <f t="shared" si="401"/>
        <v>0</v>
      </c>
      <c r="Z3065" s="16">
        <f t="shared" si="406"/>
        <v>0</v>
      </c>
      <c r="AA3065" s="13">
        <f t="shared" si="407"/>
        <v>0</v>
      </c>
      <c r="AB3065" s="13">
        <f t="shared" si="405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 hidden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3333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403"/>
        <v>35733.800000000003</v>
      </c>
      <c r="W3066" s="14">
        <f t="shared" si="404"/>
        <v>0</v>
      </c>
      <c r="X3066" s="13"/>
      <c r="Y3066" s="14">
        <f t="shared" si="401"/>
        <v>0</v>
      </c>
      <c r="Z3066" s="16">
        <f t="shared" si="406"/>
        <v>0</v>
      </c>
      <c r="AA3066" s="13">
        <f t="shared" si="407"/>
        <v>0</v>
      </c>
      <c r="AB3066" s="13">
        <f t="shared" si="405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 hidden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3333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403"/>
        <v>351</v>
      </c>
      <c r="W3067" s="14">
        <f t="shared" si="404"/>
        <v>0</v>
      </c>
      <c r="X3067" s="13"/>
      <c r="Y3067" s="14">
        <f t="shared" si="401"/>
        <v>0</v>
      </c>
      <c r="Z3067" s="16">
        <f t="shared" si="406"/>
        <v>0</v>
      </c>
      <c r="AA3067" s="13">
        <f t="shared" si="407"/>
        <v>0</v>
      </c>
      <c r="AB3067" s="13">
        <f t="shared" si="405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 hidden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3333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403"/>
        <v>32887.910000000003</v>
      </c>
      <c r="W3068" s="14">
        <f t="shared" si="404"/>
        <v>0</v>
      </c>
      <c r="X3068" s="13"/>
      <c r="Y3068" s="14">
        <f t="shared" si="401"/>
        <v>0</v>
      </c>
      <c r="Z3068" s="16">
        <f t="shared" si="406"/>
        <v>0</v>
      </c>
      <c r="AA3068" s="13">
        <f t="shared" si="407"/>
        <v>0</v>
      </c>
      <c r="AB3068" s="13">
        <f t="shared" si="405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 hidden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3333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403"/>
        <v>16499.900000000001</v>
      </c>
      <c r="W3069" s="14">
        <f t="shared" si="404"/>
        <v>0</v>
      </c>
      <c r="X3069" s="13"/>
      <c r="Y3069" s="14">
        <f t="shared" si="401"/>
        <v>0</v>
      </c>
      <c r="Z3069" s="16">
        <f t="shared" si="406"/>
        <v>0</v>
      </c>
      <c r="AA3069" s="13">
        <f t="shared" si="407"/>
        <v>0</v>
      </c>
      <c r="AB3069" s="13">
        <f t="shared" si="405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 hidden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3333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403"/>
        <v>0</v>
      </c>
      <c r="W3070" s="14">
        <f t="shared" si="404"/>
        <v>4485.37</v>
      </c>
      <c r="X3070" s="13"/>
      <c r="Y3070" s="14">
        <f t="shared" si="401"/>
        <v>0</v>
      </c>
      <c r="Z3070" s="16">
        <f t="shared" si="406"/>
        <v>4485.37</v>
      </c>
      <c r="AA3070" s="13">
        <f t="shared" si="407"/>
        <v>0</v>
      </c>
      <c r="AB3070" s="13">
        <f t="shared" si="405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 hidden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3333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403"/>
        <v>-1061.08</v>
      </c>
      <c r="W3071" s="14">
        <f t="shared" si="404"/>
        <v>0</v>
      </c>
      <c r="X3071" s="13"/>
      <c r="Y3071" s="14">
        <f t="shared" si="401"/>
        <v>0</v>
      </c>
      <c r="Z3071" s="16">
        <f t="shared" si="406"/>
        <v>0</v>
      </c>
      <c r="AA3071" s="13">
        <f t="shared" si="407"/>
        <v>0</v>
      </c>
      <c r="AB3071" s="13">
        <f t="shared" si="405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 hidden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3333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403"/>
        <v>1124.5999999999999</v>
      </c>
      <c r="W3072" s="14">
        <f t="shared" si="404"/>
        <v>0</v>
      </c>
      <c r="X3072" s="13"/>
      <c r="Y3072" s="14">
        <f t="shared" si="401"/>
        <v>0</v>
      </c>
      <c r="Z3072" s="16">
        <f t="shared" si="406"/>
        <v>0</v>
      </c>
      <c r="AA3072" s="13">
        <f t="shared" si="407"/>
        <v>0</v>
      </c>
      <c r="AB3072" s="13">
        <f t="shared" si="405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 hidden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3333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403"/>
        <v>15897.1</v>
      </c>
      <c r="W3073" s="14">
        <f t="shared" si="404"/>
        <v>0</v>
      </c>
      <c r="X3073" s="13"/>
      <c r="Y3073" s="14">
        <f t="shared" si="401"/>
        <v>0</v>
      </c>
      <c r="Z3073" s="16">
        <f t="shared" si="406"/>
        <v>0</v>
      </c>
      <c r="AA3073" s="13">
        <f t="shared" si="407"/>
        <v>0</v>
      </c>
      <c r="AB3073" s="13">
        <f t="shared" si="405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 hidden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3333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403"/>
        <v>2400</v>
      </c>
      <c r="W3074" s="14">
        <f t="shared" si="404"/>
        <v>0</v>
      </c>
      <c r="X3074" s="13"/>
      <c r="Y3074" s="14">
        <f t="shared" si="401"/>
        <v>0</v>
      </c>
      <c r="Z3074" s="16">
        <f t="shared" si="406"/>
        <v>0</v>
      </c>
      <c r="AA3074" s="13">
        <f t="shared" si="407"/>
        <v>0</v>
      </c>
      <c r="AB3074" s="13">
        <f t="shared" si="405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 hidden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3333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403"/>
        <v>144.779999999995</v>
      </c>
      <c r="W3075" s="14">
        <f t="shared" si="404"/>
        <v>0</v>
      </c>
      <c r="X3075" s="13"/>
      <c r="Y3075" s="14">
        <f t="shared" ref="Y3075:Y3138" si="408">IF(W3075-AB3075&lt;=0,0,IF(O3075="返现",MAX(W3075-AA3075-AB3075,0),MAX(W3075-AB3075,0)))</f>
        <v>0</v>
      </c>
      <c r="Z3075" s="16">
        <f t="shared" si="406"/>
        <v>0</v>
      </c>
      <c r="AA3075" s="13">
        <f t="shared" si="407"/>
        <v>0</v>
      </c>
      <c r="AB3075" s="13">
        <f t="shared" si="405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 hidden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3333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403"/>
        <v>8970.2999999999993</v>
      </c>
      <c r="W3076" s="14">
        <f t="shared" si="404"/>
        <v>28968.725490196081</v>
      </c>
      <c r="X3076" s="13"/>
      <c r="Y3076" s="14">
        <f t="shared" si="408"/>
        <v>0</v>
      </c>
      <c r="Z3076" s="16">
        <f t="shared" si="406"/>
        <v>28968.725490196081</v>
      </c>
      <c r="AA3076" s="13">
        <f t="shared" si="407"/>
        <v>579.37450980392168</v>
      </c>
      <c r="AB3076" s="13">
        <f t="shared" si="405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 hidden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3333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403"/>
        <v>-54.899999999990499</v>
      </c>
      <c r="W3077" s="14">
        <f t="shared" si="404"/>
        <v>0</v>
      </c>
      <c r="X3077" s="13"/>
      <c r="Y3077" s="14">
        <f t="shared" si="408"/>
        <v>0</v>
      </c>
      <c r="Z3077" s="16">
        <f t="shared" si="406"/>
        <v>0</v>
      </c>
      <c r="AA3077" s="13">
        <f t="shared" si="407"/>
        <v>0</v>
      </c>
      <c r="AB3077" s="13">
        <f t="shared" si="405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 hidden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3333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403"/>
        <v>499146.39</v>
      </c>
      <c r="W3078" s="14">
        <f t="shared" si="404"/>
        <v>0</v>
      </c>
      <c r="X3078" s="13"/>
      <c r="Y3078" s="14">
        <f t="shared" si="408"/>
        <v>0</v>
      </c>
      <c r="Z3078" s="16">
        <f t="shared" si="406"/>
        <v>0</v>
      </c>
      <c r="AA3078" s="13">
        <f t="shared" si="407"/>
        <v>0</v>
      </c>
      <c r="AB3078" s="13">
        <f t="shared" si="405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 hidden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3333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403"/>
        <v>3106.0800000000099</v>
      </c>
      <c r="W3079" s="14">
        <f t="shared" si="404"/>
        <v>0</v>
      </c>
      <c r="X3079" s="13"/>
      <c r="Y3079" s="14">
        <f t="shared" si="408"/>
        <v>0</v>
      </c>
      <c r="Z3079" s="13"/>
      <c r="AA3079" s="13">
        <f t="shared" si="407"/>
        <v>0</v>
      </c>
      <c r="AB3079" s="13">
        <f t="shared" si="405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 hidden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3333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403"/>
        <v>11295.84</v>
      </c>
      <c r="W3080" s="14">
        <f t="shared" si="404"/>
        <v>0</v>
      </c>
      <c r="X3080" s="13"/>
      <c r="Y3080" s="14">
        <f t="shared" si="408"/>
        <v>0</v>
      </c>
      <c r="Z3080" s="16">
        <f t="shared" ref="Z3080:Z3093" si="409">W3080+X3080</f>
        <v>0</v>
      </c>
      <c r="AA3080" s="13">
        <f t="shared" si="407"/>
        <v>0</v>
      </c>
      <c r="AB3080" s="13">
        <f t="shared" si="405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 hidden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3333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403"/>
        <v>8098.96</v>
      </c>
      <c r="W3081" s="14">
        <f t="shared" si="404"/>
        <v>0</v>
      </c>
      <c r="X3081" s="13"/>
      <c r="Y3081" s="14">
        <f t="shared" si="408"/>
        <v>0</v>
      </c>
      <c r="Z3081" s="16">
        <f t="shared" si="409"/>
        <v>0</v>
      </c>
      <c r="AA3081" s="13">
        <f t="shared" si="407"/>
        <v>0</v>
      </c>
      <c r="AB3081" s="13">
        <f t="shared" si="405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 hidden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3333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403"/>
        <v>-5126.5</v>
      </c>
      <c r="W3082" s="14">
        <f t="shared" si="404"/>
        <v>514</v>
      </c>
      <c r="X3082" s="13"/>
      <c r="Y3082" s="14">
        <f t="shared" si="408"/>
        <v>0</v>
      </c>
      <c r="Z3082" s="16">
        <f t="shared" si="409"/>
        <v>514</v>
      </c>
      <c r="AA3082" s="13">
        <f t="shared" si="407"/>
        <v>0</v>
      </c>
      <c r="AB3082" s="13">
        <f t="shared" si="405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 hidden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3333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403"/>
        <v>-1125.31</v>
      </c>
      <c r="W3083" s="14">
        <f t="shared" si="404"/>
        <v>36.36</v>
      </c>
      <c r="X3083" s="13"/>
      <c r="Y3083" s="14">
        <f t="shared" si="408"/>
        <v>0</v>
      </c>
      <c r="Z3083" s="16">
        <f t="shared" si="409"/>
        <v>36.36</v>
      </c>
      <c r="AA3083" s="13">
        <f t="shared" si="407"/>
        <v>0</v>
      </c>
      <c r="AB3083" s="13">
        <f t="shared" si="405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 hidden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3333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403"/>
        <v>3375.21</v>
      </c>
      <c r="W3084" s="14">
        <f t="shared" si="404"/>
        <v>0</v>
      </c>
      <c r="X3084" s="13"/>
      <c r="Y3084" s="14">
        <f t="shared" si="408"/>
        <v>0</v>
      </c>
      <c r="Z3084" s="16">
        <f t="shared" si="409"/>
        <v>0</v>
      </c>
      <c r="AA3084" s="13">
        <f t="shared" si="407"/>
        <v>0</v>
      </c>
      <c r="AB3084" s="13">
        <f t="shared" si="405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 hidden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3333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403"/>
        <v>32483.360000000001</v>
      </c>
      <c r="W3085" s="14">
        <f t="shared" si="404"/>
        <v>0</v>
      </c>
      <c r="X3085" s="13"/>
      <c r="Y3085" s="14">
        <f t="shared" si="408"/>
        <v>0</v>
      </c>
      <c r="Z3085" s="16">
        <f t="shared" si="409"/>
        <v>0</v>
      </c>
      <c r="AA3085" s="13">
        <f t="shared" si="407"/>
        <v>0</v>
      </c>
      <c r="AB3085" s="13">
        <f t="shared" si="405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 hidden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3333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403"/>
        <v>1442.58</v>
      </c>
      <c r="W3086" s="14">
        <f t="shared" si="404"/>
        <v>0</v>
      </c>
      <c r="X3086" s="13"/>
      <c r="Y3086" s="14">
        <f t="shared" si="408"/>
        <v>0</v>
      </c>
      <c r="Z3086" s="16">
        <f t="shared" si="409"/>
        <v>0</v>
      </c>
      <c r="AA3086" s="13">
        <f t="shared" si="407"/>
        <v>0</v>
      </c>
      <c r="AB3086" s="13">
        <f t="shared" si="405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 hidden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3333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403"/>
        <v>0</v>
      </c>
      <c r="W3087" s="14">
        <f t="shared" si="404"/>
        <v>1142.3599999999999</v>
      </c>
      <c r="X3087" s="13"/>
      <c r="Y3087" s="14">
        <f t="shared" si="408"/>
        <v>0</v>
      </c>
      <c r="Z3087" s="16">
        <f t="shared" si="409"/>
        <v>1142.3599999999999</v>
      </c>
      <c r="AA3087" s="13">
        <f t="shared" si="407"/>
        <v>0</v>
      </c>
      <c r="AB3087" s="13">
        <f t="shared" si="405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 hidden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3333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403"/>
        <v>38184.800000000003</v>
      </c>
      <c r="W3088" s="14">
        <f t="shared" si="404"/>
        <v>0</v>
      </c>
      <c r="X3088" s="13"/>
      <c r="Y3088" s="14">
        <f t="shared" si="408"/>
        <v>0</v>
      </c>
      <c r="Z3088" s="16">
        <f t="shared" si="409"/>
        <v>0</v>
      </c>
      <c r="AA3088" s="13">
        <f t="shared" si="407"/>
        <v>0</v>
      </c>
      <c r="AB3088" s="13">
        <f t="shared" si="405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 hidden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3333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403"/>
        <v>995.4</v>
      </c>
      <c r="W3089" s="14">
        <f t="shared" si="404"/>
        <v>0</v>
      </c>
      <c r="X3089" s="13"/>
      <c r="Y3089" s="14">
        <f t="shared" si="408"/>
        <v>0</v>
      </c>
      <c r="Z3089" s="16">
        <f t="shared" si="409"/>
        <v>0</v>
      </c>
      <c r="AA3089" s="13">
        <f t="shared" si="407"/>
        <v>0</v>
      </c>
      <c r="AB3089" s="13">
        <f t="shared" si="405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 hidden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3333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403"/>
        <v>9727.1</v>
      </c>
      <c r="W3090" s="14">
        <f t="shared" si="404"/>
        <v>0</v>
      </c>
      <c r="X3090" s="13"/>
      <c r="Y3090" s="14">
        <f t="shared" si="408"/>
        <v>0</v>
      </c>
      <c r="Z3090" s="16">
        <f t="shared" si="409"/>
        <v>0</v>
      </c>
      <c r="AA3090" s="13">
        <f t="shared" si="407"/>
        <v>0</v>
      </c>
      <c r="AB3090" s="13">
        <f t="shared" si="405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 hidden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3333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403"/>
        <v>0</v>
      </c>
      <c r="W3091" s="14">
        <f t="shared" si="404"/>
        <v>227840.56020000001</v>
      </c>
      <c r="X3091" s="13"/>
      <c r="Y3091" s="14">
        <f t="shared" si="408"/>
        <v>0</v>
      </c>
      <c r="Z3091" s="16">
        <f t="shared" si="409"/>
        <v>227840.56020000001</v>
      </c>
      <c r="AA3091" s="13">
        <f t="shared" si="407"/>
        <v>2301.4198000000033</v>
      </c>
      <c r="AB3091" s="13">
        <f t="shared" si="405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 hidden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3333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403"/>
        <v>8290.5199999999968</v>
      </c>
      <c r="W3092" s="14">
        <f t="shared" si="404"/>
        <v>22551.49</v>
      </c>
      <c r="X3092" s="13"/>
      <c r="Y3092" s="14">
        <f t="shared" si="408"/>
        <v>0</v>
      </c>
      <c r="Z3092" s="16">
        <f t="shared" si="409"/>
        <v>22551.49</v>
      </c>
      <c r="AA3092" s="13">
        <f t="shared" si="407"/>
        <v>0</v>
      </c>
      <c r="AB3092" s="13">
        <f t="shared" si="405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 hidden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3333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403"/>
        <v>-1682.29</v>
      </c>
      <c r="W3093" s="14">
        <f t="shared" si="404"/>
        <v>0</v>
      </c>
      <c r="X3093" s="13"/>
      <c r="Y3093" s="14">
        <f t="shared" si="408"/>
        <v>0</v>
      </c>
      <c r="Z3093" s="16">
        <f t="shared" si="409"/>
        <v>0</v>
      </c>
      <c r="AA3093" s="13">
        <f t="shared" si="407"/>
        <v>0</v>
      </c>
      <c r="AB3093" s="13">
        <f t="shared" si="405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 hidden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3333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404"/>
        <v>0</v>
      </c>
      <c r="X3094" s="13"/>
      <c r="Y3094" s="14">
        <f t="shared" si="408"/>
        <v>0</v>
      </c>
      <c r="Z3094" s="13"/>
      <c r="AA3094" s="13">
        <f t="shared" si="407"/>
        <v>0</v>
      </c>
      <c r="AB3094" s="13">
        <f t="shared" si="405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 hidden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3333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403"/>
        <v>0.01</v>
      </c>
      <c r="W3095" s="14">
        <f t="shared" si="404"/>
        <v>0</v>
      </c>
      <c r="X3095" s="13"/>
      <c r="Y3095" s="14">
        <f t="shared" si="408"/>
        <v>0</v>
      </c>
      <c r="Z3095" s="13"/>
      <c r="AA3095" s="13">
        <f t="shared" si="407"/>
        <v>0</v>
      </c>
      <c r="AB3095" s="13">
        <f t="shared" si="405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 hidden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3333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403"/>
        <v>927.57</v>
      </c>
      <c r="W3096" s="14">
        <f t="shared" si="404"/>
        <v>0</v>
      </c>
      <c r="X3096" s="13"/>
      <c r="Y3096" s="14">
        <f t="shared" si="408"/>
        <v>0</v>
      </c>
      <c r="Z3096" s="16">
        <f t="shared" ref="Z3096:Z3159" si="410">W3096+X3096</f>
        <v>0</v>
      </c>
      <c r="AA3096" s="13">
        <f t="shared" si="407"/>
        <v>0</v>
      </c>
      <c r="AB3096" s="13">
        <f t="shared" si="405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 hidden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3333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403"/>
        <v>1134.2</v>
      </c>
      <c r="W3097" s="14">
        <f t="shared" si="404"/>
        <v>0</v>
      </c>
      <c r="X3097" s="13"/>
      <c r="Y3097" s="14">
        <f t="shared" si="408"/>
        <v>0</v>
      </c>
      <c r="Z3097" s="16">
        <f t="shared" si="410"/>
        <v>0</v>
      </c>
      <c r="AA3097" s="13">
        <f t="shared" si="407"/>
        <v>0</v>
      </c>
      <c r="AB3097" s="13">
        <f t="shared" si="405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 hidden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3333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403"/>
        <v>14312.48</v>
      </c>
      <c r="W3098" s="14">
        <f t="shared" si="404"/>
        <v>0</v>
      </c>
      <c r="X3098" s="13"/>
      <c r="Y3098" s="14">
        <f t="shared" si="408"/>
        <v>0</v>
      </c>
      <c r="Z3098" s="16">
        <f t="shared" si="410"/>
        <v>0</v>
      </c>
      <c r="AA3098" s="13">
        <f t="shared" si="407"/>
        <v>0</v>
      </c>
      <c r="AB3098" s="13">
        <f t="shared" si="405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 hidden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3333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403"/>
        <v>85408.59</v>
      </c>
      <c r="W3099" s="14">
        <f t="shared" si="404"/>
        <v>0</v>
      </c>
      <c r="X3099" s="13"/>
      <c r="Y3099" s="14">
        <f t="shared" si="408"/>
        <v>0</v>
      </c>
      <c r="Z3099" s="16">
        <f t="shared" si="410"/>
        <v>0</v>
      </c>
      <c r="AA3099" s="13">
        <f t="shared" si="407"/>
        <v>0</v>
      </c>
      <c r="AB3099" s="13">
        <f t="shared" si="405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 hidden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3333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403"/>
        <v>655.38</v>
      </c>
      <c r="W3100" s="14">
        <f t="shared" si="404"/>
        <v>0</v>
      </c>
      <c r="X3100" s="13"/>
      <c r="Y3100" s="14">
        <f t="shared" si="408"/>
        <v>0</v>
      </c>
      <c r="Z3100" s="16">
        <f t="shared" si="410"/>
        <v>0</v>
      </c>
      <c r="AA3100" s="13">
        <f t="shared" si="407"/>
        <v>0</v>
      </c>
      <c r="AB3100" s="13">
        <f t="shared" si="405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 hidden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3333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403"/>
        <v>22900.07</v>
      </c>
      <c r="W3101" s="14">
        <f t="shared" si="404"/>
        <v>0</v>
      </c>
      <c r="X3101" s="13"/>
      <c r="Y3101" s="14">
        <f t="shared" si="408"/>
        <v>0</v>
      </c>
      <c r="Z3101" s="16">
        <f t="shared" si="410"/>
        <v>0</v>
      </c>
      <c r="AA3101" s="13">
        <f t="shared" si="407"/>
        <v>0</v>
      </c>
      <c r="AB3101" s="13">
        <f t="shared" si="405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 hidden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3333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403"/>
        <v>1</v>
      </c>
      <c r="W3102" s="14">
        <f t="shared" si="404"/>
        <v>0</v>
      </c>
      <c r="X3102" s="13"/>
      <c r="Y3102" s="14">
        <f t="shared" si="408"/>
        <v>0</v>
      </c>
      <c r="Z3102" s="16">
        <f t="shared" si="410"/>
        <v>0</v>
      </c>
      <c r="AA3102" s="13">
        <f t="shared" si="407"/>
        <v>0</v>
      </c>
      <c r="AB3102" s="13">
        <f t="shared" si="405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 hidden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3333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403"/>
        <v>971.7</v>
      </c>
      <c r="W3103" s="14">
        <f t="shared" si="404"/>
        <v>0</v>
      </c>
      <c r="X3103" s="13"/>
      <c r="Y3103" s="14">
        <f t="shared" si="408"/>
        <v>0</v>
      </c>
      <c r="Z3103" s="16">
        <f t="shared" si="410"/>
        <v>0</v>
      </c>
      <c r="AA3103" s="13">
        <f t="shared" si="407"/>
        <v>0</v>
      </c>
      <c r="AB3103" s="13">
        <f t="shared" si="405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 hidden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3333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403"/>
        <v>15112.89</v>
      </c>
      <c r="W3104" s="14">
        <f t="shared" si="404"/>
        <v>0</v>
      </c>
      <c r="X3104" s="13"/>
      <c r="Y3104" s="14">
        <f t="shared" si="408"/>
        <v>0</v>
      </c>
      <c r="Z3104" s="16">
        <f t="shared" si="410"/>
        <v>0</v>
      </c>
      <c r="AA3104" s="13">
        <f t="shared" si="407"/>
        <v>0</v>
      </c>
      <c r="AB3104" s="13">
        <f t="shared" si="405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 hidden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3333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403"/>
        <v>3564.8000000000029</v>
      </c>
      <c r="W3105" s="14">
        <f t="shared" si="404"/>
        <v>20212.415999999997</v>
      </c>
      <c r="X3105" s="13"/>
      <c r="Y3105" s="14">
        <f t="shared" si="408"/>
        <v>0</v>
      </c>
      <c r="Z3105" s="16">
        <f t="shared" si="410"/>
        <v>20212.415999999997</v>
      </c>
      <c r="AA3105" s="13">
        <f t="shared" si="407"/>
        <v>842.18400000000111</v>
      </c>
      <c r="AB3105" s="13">
        <f t="shared" si="405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 hidden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3333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403"/>
        <v>11.4</v>
      </c>
      <c r="W3106" s="14">
        <f t="shared" si="404"/>
        <v>0</v>
      </c>
      <c r="X3106" s="13"/>
      <c r="Y3106" s="14">
        <f t="shared" si="408"/>
        <v>0</v>
      </c>
      <c r="Z3106" s="16">
        <f t="shared" si="410"/>
        <v>0</v>
      </c>
      <c r="AA3106" s="13">
        <f t="shared" si="407"/>
        <v>0</v>
      </c>
      <c r="AB3106" s="13">
        <f t="shared" si="405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 hidden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3333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403"/>
        <v>-30</v>
      </c>
      <c r="W3107" s="14">
        <f t="shared" si="404"/>
        <v>0</v>
      </c>
      <c r="X3107" s="13"/>
      <c r="Y3107" s="14">
        <f t="shared" si="408"/>
        <v>0</v>
      </c>
      <c r="Z3107" s="16">
        <f t="shared" si="410"/>
        <v>0</v>
      </c>
      <c r="AA3107" s="13">
        <f t="shared" si="407"/>
        <v>0</v>
      </c>
      <c r="AB3107" s="13">
        <f t="shared" si="405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 hidden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3333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403"/>
        <v>9259.64</v>
      </c>
      <c r="W3108" s="14">
        <f t="shared" si="404"/>
        <v>0</v>
      </c>
      <c r="X3108" s="13"/>
      <c r="Y3108" s="14">
        <f t="shared" si="408"/>
        <v>0</v>
      </c>
      <c r="Z3108" s="16">
        <f t="shared" si="410"/>
        <v>0</v>
      </c>
      <c r="AA3108" s="13">
        <f t="shared" si="407"/>
        <v>0</v>
      </c>
      <c r="AB3108" s="13">
        <f t="shared" si="405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 hidden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3333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403"/>
        <v>48103.46</v>
      </c>
      <c r="W3109" s="14">
        <f t="shared" si="404"/>
        <v>0</v>
      </c>
      <c r="X3109" s="13"/>
      <c r="Y3109" s="14">
        <f t="shared" si="408"/>
        <v>0</v>
      </c>
      <c r="Z3109" s="16">
        <f t="shared" si="410"/>
        <v>0</v>
      </c>
      <c r="AA3109" s="13">
        <f t="shared" si="407"/>
        <v>0</v>
      </c>
      <c r="AB3109" s="13">
        <f t="shared" si="405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 hidden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3333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403"/>
        <v>49675.87</v>
      </c>
      <c r="W3110" s="14">
        <f t="shared" si="404"/>
        <v>0</v>
      </c>
      <c r="X3110" s="13"/>
      <c r="Y3110" s="14">
        <f t="shared" si="408"/>
        <v>0</v>
      </c>
      <c r="Z3110" s="16">
        <f t="shared" si="410"/>
        <v>0</v>
      </c>
      <c r="AA3110" s="13">
        <f t="shared" si="407"/>
        <v>0</v>
      </c>
      <c r="AB3110" s="13">
        <f t="shared" si="405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 hidden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3333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403"/>
        <v>1880.99</v>
      </c>
      <c r="W3111" s="14">
        <f t="shared" si="404"/>
        <v>0</v>
      </c>
      <c r="X3111" s="13"/>
      <c r="Y3111" s="14">
        <f t="shared" si="408"/>
        <v>0</v>
      </c>
      <c r="Z3111" s="16">
        <f t="shared" si="410"/>
        <v>0</v>
      </c>
      <c r="AA3111" s="13">
        <f t="shared" si="407"/>
        <v>0</v>
      </c>
      <c r="AB3111" s="13">
        <f t="shared" si="405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 hidden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3333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403"/>
        <v>14567.92</v>
      </c>
      <c r="W3112" s="14">
        <f t="shared" si="404"/>
        <v>0</v>
      </c>
      <c r="X3112" s="13"/>
      <c r="Y3112" s="14">
        <f t="shared" si="408"/>
        <v>0</v>
      </c>
      <c r="Z3112" s="16">
        <f t="shared" si="410"/>
        <v>0</v>
      </c>
      <c r="AA3112" s="13">
        <f t="shared" si="407"/>
        <v>0</v>
      </c>
      <c r="AB3112" s="13">
        <f t="shared" si="405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 hidden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3333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403"/>
        <v>14271.57</v>
      </c>
      <c r="W3113" s="14">
        <f t="shared" si="404"/>
        <v>0</v>
      </c>
      <c r="X3113" s="13"/>
      <c r="Y3113" s="14">
        <f t="shared" si="408"/>
        <v>0</v>
      </c>
      <c r="Z3113" s="16">
        <f t="shared" si="410"/>
        <v>0</v>
      </c>
      <c r="AA3113" s="13">
        <f t="shared" si="407"/>
        <v>0</v>
      </c>
      <c r="AB3113" s="13">
        <f t="shared" si="405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 hidden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3333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403"/>
        <v>63348.540000000023</v>
      </c>
      <c r="W3114" s="14">
        <f t="shared" si="404"/>
        <v>67855.612799999974</v>
      </c>
      <c r="X3114" s="13"/>
      <c r="Y3114" s="14">
        <f t="shared" si="408"/>
        <v>0</v>
      </c>
      <c r="Z3114" s="16">
        <f t="shared" si="410"/>
        <v>67855.612799999974</v>
      </c>
      <c r="AA3114" s="13">
        <f t="shared" si="407"/>
        <v>2827.317200000005</v>
      </c>
      <c r="AB3114" s="13">
        <f t="shared" si="405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 hidden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3333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403"/>
        <v>0</v>
      </c>
      <c r="W3115" s="14">
        <f t="shared" si="404"/>
        <v>0</v>
      </c>
      <c r="X3115" s="13"/>
      <c r="Y3115" s="14">
        <f t="shared" si="408"/>
        <v>0</v>
      </c>
      <c r="Z3115" s="16">
        <f t="shared" si="410"/>
        <v>0</v>
      </c>
      <c r="AA3115" s="13">
        <f t="shared" si="407"/>
        <v>0</v>
      </c>
      <c r="AB3115" s="13">
        <f t="shared" si="405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 hidden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3333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403"/>
        <v>1228.95</v>
      </c>
      <c r="W3116" s="14">
        <f t="shared" si="404"/>
        <v>0</v>
      </c>
      <c r="X3116" s="13"/>
      <c r="Y3116" s="14">
        <f t="shared" si="408"/>
        <v>0</v>
      </c>
      <c r="Z3116" s="16">
        <f t="shared" si="410"/>
        <v>0</v>
      </c>
      <c r="AA3116" s="13">
        <f t="shared" si="407"/>
        <v>0</v>
      </c>
      <c r="AB3116" s="13">
        <f t="shared" si="405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 hidden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3333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403"/>
        <v>4636.29</v>
      </c>
      <c r="W3117" s="14">
        <f t="shared" si="404"/>
        <v>0</v>
      </c>
      <c r="X3117" s="13"/>
      <c r="Y3117" s="14">
        <f t="shared" si="408"/>
        <v>0</v>
      </c>
      <c r="Z3117" s="16">
        <f t="shared" si="410"/>
        <v>0</v>
      </c>
      <c r="AA3117" s="13">
        <f t="shared" si="407"/>
        <v>0</v>
      </c>
      <c r="AB3117" s="13">
        <f t="shared" si="405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 hidden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3333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11">S3118+T3118-U3118</f>
        <v>9255.0999999999985</v>
      </c>
      <c r="W3118" s="14">
        <f t="shared" ref="W3118:W3181" si="412">IF(O3118="返货",U3118/(1+P3118),IF(O3118="返现",U3118,IF(O3118="折扣",U3118*P3118,IF(O3118="无",U3118))))</f>
        <v>5593.728000000001</v>
      </c>
      <c r="X3118" s="13"/>
      <c r="Y3118" s="14">
        <f t="shared" si="408"/>
        <v>0</v>
      </c>
      <c r="Z3118" s="16">
        <f t="shared" si="410"/>
        <v>5593.728000000001</v>
      </c>
      <c r="AA3118" s="13">
        <f t="shared" si="407"/>
        <v>233.07200000000012</v>
      </c>
      <c r="AB3118" s="13">
        <f t="shared" si="405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 hidden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3333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11"/>
        <v>11181.98</v>
      </c>
      <c r="W3119" s="14">
        <f t="shared" si="412"/>
        <v>0</v>
      </c>
      <c r="X3119" s="13"/>
      <c r="Y3119" s="14">
        <f t="shared" si="408"/>
        <v>0</v>
      </c>
      <c r="Z3119" s="16">
        <f t="shared" si="410"/>
        <v>0</v>
      </c>
      <c r="AA3119" s="13">
        <f t="shared" si="407"/>
        <v>0</v>
      </c>
      <c r="AB3119" s="13">
        <f t="shared" ref="AB3119:AB3182" si="413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 hidden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3333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11"/>
        <v>5000</v>
      </c>
      <c r="W3120" s="14">
        <f t="shared" si="412"/>
        <v>0</v>
      </c>
      <c r="X3120" s="13"/>
      <c r="Y3120" s="14">
        <f t="shared" si="408"/>
        <v>0</v>
      </c>
      <c r="Z3120" s="16">
        <f t="shared" si="410"/>
        <v>0</v>
      </c>
      <c r="AA3120" s="13">
        <f t="shared" si="407"/>
        <v>0</v>
      </c>
      <c r="AB3120" s="13">
        <f t="shared" si="413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 hidden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3333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11"/>
        <v>152.86000000000001</v>
      </c>
      <c r="W3121" s="14">
        <f t="shared" si="412"/>
        <v>0</v>
      </c>
      <c r="X3121" s="13"/>
      <c r="Y3121" s="14">
        <f t="shared" si="408"/>
        <v>0</v>
      </c>
      <c r="Z3121" s="16">
        <f t="shared" si="410"/>
        <v>0</v>
      </c>
      <c r="AA3121" s="13">
        <f t="shared" si="407"/>
        <v>0</v>
      </c>
      <c r="AB3121" s="13">
        <f t="shared" si="413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 hidden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3333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11"/>
        <v>70.8</v>
      </c>
      <c r="W3122" s="14">
        <f t="shared" si="412"/>
        <v>0</v>
      </c>
      <c r="X3122" s="13"/>
      <c r="Y3122" s="14">
        <f t="shared" si="408"/>
        <v>0</v>
      </c>
      <c r="Z3122" s="16">
        <f t="shared" si="410"/>
        <v>0</v>
      </c>
      <c r="AA3122" s="13">
        <f t="shared" ref="AA3122:AA3185" si="414">U3122-W3122</f>
        <v>0</v>
      </c>
      <c r="AB3122" s="13">
        <f t="shared" si="413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 hidden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3333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11"/>
        <v>3449.62</v>
      </c>
      <c r="W3123" s="14">
        <f t="shared" si="412"/>
        <v>0</v>
      </c>
      <c r="X3123" s="13"/>
      <c r="Y3123" s="14">
        <f t="shared" si="408"/>
        <v>0</v>
      </c>
      <c r="Z3123" s="16">
        <f t="shared" si="410"/>
        <v>0</v>
      </c>
      <c r="AA3123" s="13">
        <f t="shared" si="414"/>
        <v>0</v>
      </c>
      <c r="AB3123" s="13">
        <f t="shared" si="413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 hidden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3333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11"/>
        <v>21266.86</v>
      </c>
      <c r="W3124" s="14">
        <f t="shared" si="412"/>
        <v>0</v>
      </c>
      <c r="X3124" s="13"/>
      <c r="Y3124" s="14">
        <f t="shared" si="408"/>
        <v>0</v>
      </c>
      <c r="Z3124" s="16">
        <f t="shared" si="410"/>
        <v>0</v>
      </c>
      <c r="AA3124" s="13">
        <f t="shared" si="414"/>
        <v>0</v>
      </c>
      <c r="AB3124" s="13">
        <f t="shared" si="413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 hidden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3333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11"/>
        <v>8679.14</v>
      </c>
      <c r="W3125" s="14">
        <f t="shared" si="412"/>
        <v>0</v>
      </c>
      <c r="X3125" s="13"/>
      <c r="Y3125" s="14">
        <f t="shared" si="408"/>
        <v>0</v>
      </c>
      <c r="Z3125" s="16">
        <f t="shared" si="410"/>
        <v>0</v>
      </c>
      <c r="AA3125" s="13">
        <f t="shared" si="414"/>
        <v>0</v>
      </c>
      <c r="AB3125" s="13">
        <f t="shared" si="413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 hidden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3333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11"/>
        <v>35348.29</v>
      </c>
      <c r="W3126" s="14">
        <f t="shared" si="412"/>
        <v>0</v>
      </c>
      <c r="X3126" s="13"/>
      <c r="Y3126" s="14">
        <f t="shared" si="408"/>
        <v>0</v>
      </c>
      <c r="Z3126" s="16">
        <f t="shared" si="410"/>
        <v>0</v>
      </c>
      <c r="AA3126" s="13">
        <f t="shared" si="414"/>
        <v>0</v>
      </c>
      <c r="AB3126" s="13">
        <f t="shared" si="413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 hidden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3333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11"/>
        <v>7443.73</v>
      </c>
      <c r="W3127" s="14">
        <f t="shared" si="412"/>
        <v>0</v>
      </c>
      <c r="X3127" s="13"/>
      <c r="Y3127" s="14">
        <f t="shared" si="408"/>
        <v>0</v>
      </c>
      <c r="Z3127" s="16">
        <f t="shared" si="410"/>
        <v>0</v>
      </c>
      <c r="AA3127" s="13">
        <f t="shared" si="414"/>
        <v>0</v>
      </c>
      <c r="AB3127" s="13">
        <f t="shared" si="413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 hidden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3333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11"/>
        <v>17256</v>
      </c>
      <c r="W3128" s="14">
        <f t="shared" si="412"/>
        <v>0</v>
      </c>
      <c r="X3128" s="13"/>
      <c r="Y3128" s="14">
        <f t="shared" si="408"/>
        <v>0</v>
      </c>
      <c r="Z3128" s="16">
        <f t="shared" si="410"/>
        <v>0</v>
      </c>
      <c r="AA3128" s="13">
        <f t="shared" si="414"/>
        <v>0</v>
      </c>
      <c r="AB3128" s="13">
        <f t="shared" si="413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 hidden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3333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11"/>
        <v>30161.99</v>
      </c>
      <c r="W3129" s="14">
        <f t="shared" si="412"/>
        <v>0</v>
      </c>
      <c r="X3129" s="13"/>
      <c r="Y3129" s="14">
        <f t="shared" si="408"/>
        <v>0</v>
      </c>
      <c r="Z3129" s="16">
        <f t="shared" si="410"/>
        <v>0</v>
      </c>
      <c r="AA3129" s="13">
        <f t="shared" si="414"/>
        <v>0</v>
      </c>
      <c r="AB3129" s="13">
        <f t="shared" si="413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 hidden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3333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11"/>
        <v>2298.75</v>
      </c>
      <c r="W3130" s="14">
        <f t="shared" si="412"/>
        <v>0</v>
      </c>
      <c r="X3130" s="13"/>
      <c r="Y3130" s="14">
        <f t="shared" si="408"/>
        <v>0</v>
      </c>
      <c r="Z3130" s="16">
        <f t="shared" si="410"/>
        <v>0</v>
      </c>
      <c r="AA3130" s="13">
        <f t="shared" si="414"/>
        <v>0</v>
      </c>
      <c r="AB3130" s="13">
        <f t="shared" si="413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 hidden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3333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11"/>
        <v>9840.3700000000008</v>
      </c>
      <c r="W3131" s="14">
        <f t="shared" si="412"/>
        <v>0</v>
      </c>
      <c r="X3131" s="13"/>
      <c r="Y3131" s="14">
        <f t="shared" si="408"/>
        <v>0</v>
      </c>
      <c r="Z3131" s="16">
        <f t="shared" si="410"/>
        <v>0</v>
      </c>
      <c r="AA3131" s="13">
        <f t="shared" si="414"/>
        <v>0</v>
      </c>
      <c r="AB3131" s="13">
        <f t="shared" si="413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 hidden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3333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11"/>
        <v>1119.52</v>
      </c>
      <c r="W3132" s="14">
        <f t="shared" si="412"/>
        <v>0</v>
      </c>
      <c r="X3132" s="13"/>
      <c r="Y3132" s="14">
        <f t="shared" si="408"/>
        <v>0</v>
      </c>
      <c r="Z3132" s="16">
        <f t="shared" si="410"/>
        <v>0</v>
      </c>
      <c r="AA3132" s="13">
        <f t="shared" si="414"/>
        <v>0</v>
      </c>
      <c r="AB3132" s="13">
        <f t="shared" si="413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 hidden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3333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11"/>
        <v>51460.18</v>
      </c>
      <c r="W3133" s="14">
        <f t="shared" si="412"/>
        <v>0</v>
      </c>
      <c r="X3133" s="13"/>
      <c r="Y3133" s="14">
        <f t="shared" si="408"/>
        <v>0</v>
      </c>
      <c r="Z3133" s="16">
        <f t="shared" si="410"/>
        <v>0</v>
      </c>
      <c r="AA3133" s="13">
        <f t="shared" si="414"/>
        <v>0</v>
      </c>
      <c r="AB3133" s="13">
        <f t="shared" si="413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 hidden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3333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11"/>
        <v>2.99</v>
      </c>
      <c r="W3134" s="14">
        <f t="shared" si="412"/>
        <v>0</v>
      </c>
      <c r="X3134" s="13"/>
      <c r="Y3134" s="14">
        <f t="shared" si="408"/>
        <v>0</v>
      </c>
      <c r="Z3134" s="16">
        <f t="shared" si="410"/>
        <v>0</v>
      </c>
      <c r="AA3134" s="13">
        <f t="shared" si="414"/>
        <v>0</v>
      </c>
      <c r="AB3134" s="13">
        <f t="shared" si="413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 hidden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3333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11"/>
        <v>45802.78</v>
      </c>
      <c r="W3135" s="14">
        <f t="shared" si="412"/>
        <v>0</v>
      </c>
      <c r="X3135" s="13"/>
      <c r="Y3135" s="14">
        <f t="shared" si="408"/>
        <v>0</v>
      </c>
      <c r="Z3135" s="16">
        <f t="shared" si="410"/>
        <v>0</v>
      </c>
      <c r="AA3135" s="13">
        <f t="shared" si="414"/>
        <v>0</v>
      </c>
      <c r="AB3135" s="13">
        <f t="shared" si="413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 hidden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3333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11"/>
        <v>9902.91</v>
      </c>
      <c r="W3136" s="14">
        <f t="shared" si="412"/>
        <v>0</v>
      </c>
      <c r="X3136" s="13"/>
      <c r="Y3136" s="14">
        <f t="shared" si="408"/>
        <v>0</v>
      </c>
      <c r="Z3136" s="16">
        <f t="shared" si="410"/>
        <v>0</v>
      </c>
      <c r="AA3136" s="13">
        <f t="shared" si="414"/>
        <v>0</v>
      </c>
      <c r="AB3136" s="13">
        <f t="shared" si="413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 hidden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3333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11"/>
        <v>949.69</v>
      </c>
      <c r="W3137" s="14">
        <f t="shared" si="412"/>
        <v>0</v>
      </c>
      <c r="X3137" s="13"/>
      <c r="Y3137" s="14">
        <f t="shared" si="408"/>
        <v>0</v>
      </c>
      <c r="Z3137" s="16">
        <f t="shared" si="410"/>
        <v>0</v>
      </c>
      <c r="AA3137" s="13">
        <f t="shared" si="414"/>
        <v>0</v>
      </c>
      <c r="AB3137" s="13">
        <f t="shared" si="413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 hidden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3333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11"/>
        <v>17429.150000000001</v>
      </c>
      <c r="W3138" s="14">
        <f t="shared" si="412"/>
        <v>0</v>
      </c>
      <c r="X3138" s="13"/>
      <c r="Y3138" s="14">
        <f t="shared" si="408"/>
        <v>0</v>
      </c>
      <c r="Z3138" s="16">
        <f t="shared" si="410"/>
        <v>0</v>
      </c>
      <c r="AA3138" s="13">
        <f t="shared" si="414"/>
        <v>0</v>
      </c>
      <c r="AB3138" s="13">
        <f t="shared" si="413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 hidden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3333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11"/>
        <v>7440.88</v>
      </c>
      <c r="W3139" s="14">
        <f t="shared" si="412"/>
        <v>0</v>
      </c>
      <c r="X3139" s="13"/>
      <c r="Y3139" s="14">
        <f t="shared" ref="Y3139:Y3202" si="415">IF(W3139-AB3139&lt;=0,0,IF(O3139="返现",MAX(W3139-AA3139-AB3139,0),MAX(W3139-AB3139,0)))</f>
        <v>0</v>
      </c>
      <c r="Z3139" s="16">
        <f t="shared" si="410"/>
        <v>0</v>
      </c>
      <c r="AA3139" s="13">
        <f t="shared" si="414"/>
        <v>0</v>
      </c>
      <c r="AB3139" s="13">
        <f t="shared" si="413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 hidden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3333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11"/>
        <v>772.05</v>
      </c>
      <c r="W3140" s="14">
        <f t="shared" si="412"/>
        <v>0</v>
      </c>
      <c r="X3140" s="13"/>
      <c r="Y3140" s="14">
        <f t="shared" si="415"/>
        <v>0</v>
      </c>
      <c r="Z3140" s="16">
        <f t="shared" si="410"/>
        <v>0</v>
      </c>
      <c r="AA3140" s="13">
        <f t="shared" si="414"/>
        <v>0</v>
      </c>
      <c r="AB3140" s="13">
        <f t="shared" si="413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 hidden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3333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11"/>
        <v>9008.7199999999993</v>
      </c>
      <c r="W3141" s="14">
        <f t="shared" si="412"/>
        <v>0</v>
      </c>
      <c r="X3141" s="13"/>
      <c r="Y3141" s="14">
        <f t="shared" si="415"/>
        <v>0</v>
      </c>
      <c r="Z3141" s="16">
        <f t="shared" si="410"/>
        <v>0</v>
      </c>
      <c r="AA3141" s="13">
        <f t="shared" si="414"/>
        <v>0</v>
      </c>
      <c r="AB3141" s="13">
        <f t="shared" si="413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 hidden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3333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11"/>
        <v>3525.29</v>
      </c>
      <c r="W3142" s="14">
        <f t="shared" si="412"/>
        <v>0</v>
      </c>
      <c r="X3142" s="13"/>
      <c r="Y3142" s="14">
        <f t="shared" si="415"/>
        <v>0</v>
      </c>
      <c r="Z3142" s="16">
        <f t="shared" si="410"/>
        <v>0</v>
      </c>
      <c r="AA3142" s="13">
        <f t="shared" si="414"/>
        <v>0</v>
      </c>
      <c r="AB3142" s="13">
        <f t="shared" si="413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 hidden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3333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11"/>
        <v>14679.7</v>
      </c>
      <c r="W3143" s="14">
        <f t="shared" si="412"/>
        <v>0</v>
      </c>
      <c r="X3143" s="13"/>
      <c r="Y3143" s="14">
        <f t="shared" si="415"/>
        <v>0</v>
      </c>
      <c r="Z3143" s="16">
        <f t="shared" si="410"/>
        <v>0</v>
      </c>
      <c r="AA3143" s="13">
        <f t="shared" si="414"/>
        <v>0</v>
      </c>
      <c r="AB3143" s="13">
        <f t="shared" si="413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 hidden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3333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11"/>
        <v>7509.07</v>
      </c>
      <c r="W3144" s="14">
        <f t="shared" si="412"/>
        <v>0</v>
      </c>
      <c r="X3144" s="13"/>
      <c r="Y3144" s="14">
        <f t="shared" si="415"/>
        <v>0</v>
      </c>
      <c r="Z3144" s="16">
        <f t="shared" si="410"/>
        <v>0</v>
      </c>
      <c r="AA3144" s="13">
        <f t="shared" si="414"/>
        <v>0</v>
      </c>
      <c r="AB3144" s="13">
        <f t="shared" si="413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 hidden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3333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11"/>
        <v>357.45</v>
      </c>
      <c r="W3145" s="14">
        <f t="shared" si="412"/>
        <v>0</v>
      </c>
      <c r="X3145" s="13"/>
      <c r="Y3145" s="14">
        <f t="shared" si="415"/>
        <v>0</v>
      </c>
      <c r="Z3145" s="16">
        <f t="shared" si="410"/>
        <v>0</v>
      </c>
      <c r="AA3145" s="13">
        <f t="shared" si="414"/>
        <v>0</v>
      </c>
      <c r="AB3145" s="13">
        <f t="shared" si="413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 hidden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3333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11"/>
        <v>73667.62</v>
      </c>
      <c r="W3146" s="14">
        <f t="shared" si="412"/>
        <v>0</v>
      </c>
      <c r="X3146" s="13"/>
      <c r="Y3146" s="14">
        <f t="shared" si="415"/>
        <v>0</v>
      </c>
      <c r="Z3146" s="16">
        <f t="shared" si="410"/>
        <v>0</v>
      </c>
      <c r="AA3146" s="13">
        <f t="shared" si="414"/>
        <v>0</v>
      </c>
      <c r="AB3146" s="13">
        <f t="shared" si="413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 hidden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3333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11"/>
        <v>3171.92</v>
      </c>
      <c r="W3147" s="14">
        <f t="shared" si="412"/>
        <v>0</v>
      </c>
      <c r="X3147" s="13"/>
      <c r="Y3147" s="14">
        <f t="shared" si="415"/>
        <v>0</v>
      </c>
      <c r="Z3147" s="16">
        <f t="shared" si="410"/>
        <v>0</v>
      </c>
      <c r="AA3147" s="13">
        <f t="shared" si="414"/>
        <v>0</v>
      </c>
      <c r="AB3147" s="13">
        <f t="shared" si="413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 hidden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3333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11"/>
        <v>28952.38</v>
      </c>
      <c r="W3148" s="14">
        <f t="shared" si="412"/>
        <v>0</v>
      </c>
      <c r="X3148" s="13"/>
      <c r="Y3148" s="14">
        <f t="shared" si="415"/>
        <v>0</v>
      </c>
      <c r="Z3148" s="16">
        <f t="shared" si="410"/>
        <v>0</v>
      </c>
      <c r="AA3148" s="13">
        <f t="shared" si="414"/>
        <v>0</v>
      </c>
      <c r="AB3148" s="13">
        <f t="shared" si="413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 hidden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3333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11"/>
        <v>15479.3299999999</v>
      </c>
      <c r="W3149" s="14">
        <f t="shared" si="412"/>
        <v>0</v>
      </c>
      <c r="X3149" s="13"/>
      <c r="Y3149" s="14">
        <f t="shared" si="415"/>
        <v>0</v>
      </c>
      <c r="Z3149" s="16">
        <f t="shared" si="410"/>
        <v>0</v>
      </c>
      <c r="AA3149" s="13">
        <f t="shared" si="414"/>
        <v>0</v>
      </c>
      <c r="AB3149" s="13">
        <f t="shared" si="413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 hidden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3333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11"/>
        <v>9988.56</v>
      </c>
      <c r="W3150" s="14">
        <f t="shared" si="412"/>
        <v>0</v>
      </c>
      <c r="X3150" s="13"/>
      <c r="Y3150" s="14">
        <f t="shared" si="415"/>
        <v>0</v>
      </c>
      <c r="Z3150" s="16">
        <f t="shared" si="410"/>
        <v>0</v>
      </c>
      <c r="AA3150" s="13">
        <f t="shared" si="414"/>
        <v>0</v>
      </c>
      <c r="AB3150" s="13">
        <f t="shared" si="413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 hidden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3333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11"/>
        <v>35245.699999999997</v>
      </c>
      <c r="W3151" s="14">
        <f t="shared" si="412"/>
        <v>0</v>
      </c>
      <c r="X3151" s="13"/>
      <c r="Y3151" s="14">
        <f t="shared" si="415"/>
        <v>0</v>
      </c>
      <c r="Z3151" s="16">
        <f t="shared" si="410"/>
        <v>0</v>
      </c>
      <c r="AA3151" s="13">
        <f t="shared" si="414"/>
        <v>0</v>
      </c>
      <c r="AB3151" s="13">
        <f t="shared" si="413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 hidden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3333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11"/>
        <v>7171.85</v>
      </c>
      <c r="W3152" s="14">
        <f t="shared" si="412"/>
        <v>0</v>
      </c>
      <c r="X3152" s="13"/>
      <c r="Y3152" s="14">
        <f t="shared" si="415"/>
        <v>0</v>
      </c>
      <c r="Z3152" s="16">
        <f t="shared" si="410"/>
        <v>0</v>
      </c>
      <c r="AA3152" s="13">
        <f t="shared" si="414"/>
        <v>0</v>
      </c>
      <c r="AB3152" s="13">
        <f t="shared" si="413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 hidden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3333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11"/>
        <v>16751.8</v>
      </c>
      <c r="W3153" s="14">
        <f t="shared" si="412"/>
        <v>0</v>
      </c>
      <c r="X3153" s="13"/>
      <c r="Y3153" s="14">
        <f t="shared" si="415"/>
        <v>0</v>
      </c>
      <c r="Z3153" s="16">
        <f t="shared" si="410"/>
        <v>0</v>
      </c>
      <c r="AA3153" s="13">
        <f t="shared" si="414"/>
        <v>0</v>
      </c>
      <c r="AB3153" s="13">
        <f t="shared" si="413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 hidden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3333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11"/>
        <v>0</v>
      </c>
      <c r="W3154" s="14">
        <f t="shared" si="412"/>
        <v>10465.460784313726</v>
      </c>
      <c r="X3154" s="13"/>
      <c r="Y3154" s="14">
        <f t="shared" si="415"/>
        <v>0</v>
      </c>
      <c r="Z3154" s="16">
        <f t="shared" si="410"/>
        <v>10465.460784313726</v>
      </c>
      <c r="AA3154" s="13">
        <f t="shared" si="414"/>
        <v>209.30921568627491</v>
      </c>
      <c r="AB3154" s="13">
        <f t="shared" si="413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 hidden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3333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11"/>
        <v>4204.8999999999996</v>
      </c>
      <c r="W3155" s="14">
        <f t="shared" si="412"/>
        <v>0</v>
      </c>
      <c r="X3155" s="13"/>
      <c r="Y3155" s="14">
        <f t="shared" si="415"/>
        <v>0</v>
      </c>
      <c r="Z3155" s="16">
        <f t="shared" si="410"/>
        <v>0</v>
      </c>
      <c r="AA3155" s="13">
        <f t="shared" si="414"/>
        <v>0</v>
      </c>
      <c r="AB3155" s="13">
        <f t="shared" si="413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 hidden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3333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11"/>
        <v>4252.8</v>
      </c>
      <c r="W3156" s="14">
        <f t="shared" si="412"/>
        <v>0</v>
      </c>
      <c r="X3156" s="13"/>
      <c r="Y3156" s="14">
        <f t="shared" si="415"/>
        <v>0</v>
      </c>
      <c r="Z3156" s="16">
        <f t="shared" si="410"/>
        <v>0</v>
      </c>
      <c r="AA3156" s="13">
        <f t="shared" si="414"/>
        <v>0</v>
      </c>
      <c r="AB3156" s="13">
        <f t="shared" si="413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 hidden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3333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11"/>
        <v>8256.9</v>
      </c>
      <c r="W3157" s="14">
        <f t="shared" si="412"/>
        <v>0</v>
      </c>
      <c r="X3157" s="13"/>
      <c r="Y3157" s="14">
        <f t="shared" si="415"/>
        <v>0</v>
      </c>
      <c r="Z3157" s="16">
        <f t="shared" si="410"/>
        <v>0</v>
      </c>
      <c r="AA3157" s="13">
        <f t="shared" si="414"/>
        <v>0</v>
      </c>
      <c r="AB3157" s="13">
        <f t="shared" si="413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 hidden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3333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11"/>
        <v>5081.22</v>
      </c>
      <c r="W3158" s="14">
        <f t="shared" si="412"/>
        <v>0</v>
      </c>
      <c r="X3158" s="13"/>
      <c r="Y3158" s="14">
        <f t="shared" si="415"/>
        <v>0</v>
      </c>
      <c r="Z3158" s="16">
        <f t="shared" si="410"/>
        <v>0</v>
      </c>
      <c r="AA3158" s="13">
        <f t="shared" si="414"/>
        <v>0</v>
      </c>
      <c r="AB3158" s="13">
        <f t="shared" si="413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 hidden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3333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11"/>
        <v>12602.69</v>
      </c>
      <c r="W3159" s="14">
        <f t="shared" si="412"/>
        <v>0</v>
      </c>
      <c r="X3159" s="13"/>
      <c r="Y3159" s="14">
        <f t="shared" si="415"/>
        <v>0</v>
      </c>
      <c r="Z3159" s="16">
        <f t="shared" si="410"/>
        <v>0</v>
      </c>
      <c r="AA3159" s="13">
        <f t="shared" si="414"/>
        <v>0</v>
      </c>
      <c r="AB3159" s="13">
        <f t="shared" si="413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 hidden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3333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11"/>
        <v>0</v>
      </c>
      <c r="W3160" s="14">
        <f t="shared" si="412"/>
        <v>1181769.8627450981</v>
      </c>
      <c r="X3160" s="13"/>
      <c r="Y3160" s="14">
        <f t="shared" si="415"/>
        <v>0</v>
      </c>
      <c r="Z3160" s="16">
        <f t="shared" ref="Z3160:Z3212" si="416">W3160+X3160</f>
        <v>1181769.8627450981</v>
      </c>
      <c r="AA3160" s="13">
        <f t="shared" si="414"/>
        <v>23635.397254901938</v>
      </c>
      <c r="AB3160" s="13">
        <f t="shared" si="413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 hidden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3333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11"/>
        <v>4718.3999999999996</v>
      </c>
      <c r="W3161" s="14">
        <f t="shared" si="412"/>
        <v>0</v>
      </c>
      <c r="X3161" s="13"/>
      <c r="Y3161" s="14">
        <f t="shared" si="415"/>
        <v>0</v>
      </c>
      <c r="Z3161" s="16">
        <f t="shared" si="416"/>
        <v>0</v>
      </c>
      <c r="AA3161" s="13">
        <f t="shared" si="414"/>
        <v>0</v>
      </c>
      <c r="AB3161" s="13">
        <f t="shared" si="413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 hidden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3333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11"/>
        <v>253.9</v>
      </c>
      <c r="W3162" s="14">
        <f t="shared" si="412"/>
        <v>0</v>
      </c>
      <c r="X3162" s="13"/>
      <c r="Y3162" s="14">
        <f t="shared" si="415"/>
        <v>0</v>
      </c>
      <c r="Z3162" s="16">
        <f t="shared" si="416"/>
        <v>0</v>
      </c>
      <c r="AA3162" s="13">
        <f t="shared" si="414"/>
        <v>0</v>
      </c>
      <c r="AB3162" s="13">
        <f t="shared" si="413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 hidden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3333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11"/>
        <v>240898.10000000003</v>
      </c>
      <c r="W3163" s="14">
        <f t="shared" si="412"/>
        <v>147660.20999999996</v>
      </c>
      <c r="X3163" s="13"/>
      <c r="Y3163" s="14">
        <f t="shared" si="415"/>
        <v>0</v>
      </c>
      <c r="Z3163" s="16">
        <f t="shared" si="416"/>
        <v>147660.20999999996</v>
      </c>
      <c r="AA3163" s="13">
        <f t="shared" si="414"/>
        <v>0</v>
      </c>
      <c r="AB3163" s="13">
        <f t="shared" si="413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 hidden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3333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11"/>
        <v>15705</v>
      </c>
      <c r="W3164" s="14">
        <f t="shared" si="412"/>
        <v>0</v>
      </c>
      <c r="X3164" s="13"/>
      <c r="Y3164" s="14">
        <f t="shared" si="415"/>
        <v>0</v>
      </c>
      <c r="Z3164" s="16">
        <f t="shared" si="416"/>
        <v>0</v>
      </c>
      <c r="AA3164" s="13">
        <f t="shared" si="414"/>
        <v>0</v>
      </c>
      <c r="AB3164" s="13">
        <f t="shared" si="413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 hidden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3333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11"/>
        <v>37.9</v>
      </c>
      <c r="W3165" s="14">
        <f t="shared" si="412"/>
        <v>0</v>
      </c>
      <c r="X3165" s="13"/>
      <c r="Y3165" s="14">
        <f t="shared" si="415"/>
        <v>0</v>
      </c>
      <c r="Z3165" s="16">
        <f t="shared" si="416"/>
        <v>0</v>
      </c>
      <c r="AA3165" s="13">
        <f t="shared" si="414"/>
        <v>0</v>
      </c>
      <c r="AB3165" s="13">
        <f t="shared" si="413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 hidden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3333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11"/>
        <v>-42</v>
      </c>
      <c r="W3166" s="14">
        <f t="shared" si="412"/>
        <v>0</v>
      </c>
      <c r="X3166" s="13"/>
      <c r="Y3166" s="14">
        <f t="shared" si="415"/>
        <v>0</v>
      </c>
      <c r="Z3166" s="16">
        <f t="shared" si="416"/>
        <v>0</v>
      </c>
      <c r="AA3166" s="13">
        <f t="shared" si="414"/>
        <v>0</v>
      </c>
      <c r="AB3166" s="13">
        <f t="shared" si="413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 hidden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3333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11"/>
        <v>29251.9</v>
      </c>
      <c r="W3167" s="14">
        <f t="shared" si="412"/>
        <v>0</v>
      </c>
      <c r="X3167" s="13"/>
      <c r="Y3167" s="14">
        <f t="shared" si="415"/>
        <v>0</v>
      </c>
      <c r="Z3167" s="16">
        <f t="shared" si="416"/>
        <v>0</v>
      </c>
      <c r="AA3167" s="13">
        <f t="shared" si="414"/>
        <v>0</v>
      </c>
      <c r="AB3167" s="13">
        <f t="shared" si="413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 hidden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3333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11"/>
        <v>33947.06</v>
      </c>
      <c r="W3168" s="14">
        <f t="shared" si="412"/>
        <v>0</v>
      </c>
      <c r="X3168" s="13"/>
      <c r="Y3168" s="14">
        <f t="shared" si="415"/>
        <v>0</v>
      </c>
      <c r="Z3168" s="16">
        <f t="shared" si="416"/>
        <v>0</v>
      </c>
      <c r="AA3168" s="13">
        <f t="shared" si="414"/>
        <v>0</v>
      </c>
      <c r="AB3168" s="13">
        <f t="shared" si="413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 hidden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3333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11"/>
        <v>2000</v>
      </c>
      <c r="W3169" s="14">
        <f t="shared" si="412"/>
        <v>0</v>
      </c>
      <c r="X3169" s="13"/>
      <c r="Y3169" s="14">
        <f t="shared" si="415"/>
        <v>0</v>
      </c>
      <c r="Z3169" s="16">
        <f t="shared" si="416"/>
        <v>0</v>
      </c>
      <c r="AA3169" s="13">
        <f t="shared" si="414"/>
        <v>0</v>
      </c>
      <c r="AB3169" s="13">
        <f t="shared" si="413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 hidden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3333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11"/>
        <v>0</v>
      </c>
      <c r="W3170" s="14">
        <f t="shared" si="412"/>
        <v>9943.99</v>
      </c>
      <c r="X3170" s="13"/>
      <c r="Y3170" s="14">
        <f t="shared" si="415"/>
        <v>0</v>
      </c>
      <c r="Z3170" s="16">
        <f t="shared" si="416"/>
        <v>9943.99</v>
      </c>
      <c r="AA3170" s="13">
        <f t="shared" si="414"/>
        <v>0</v>
      </c>
      <c r="AB3170" s="13">
        <f t="shared" si="413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 hidden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3333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11"/>
        <v>2000</v>
      </c>
      <c r="W3171" s="14">
        <f t="shared" si="412"/>
        <v>0</v>
      </c>
      <c r="X3171" s="13"/>
      <c r="Y3171" s="14">
        <f t="shared" si="415"/>
        <v>0</v>
      </c>
      <c r="Z3171" s="16">
        <f t="shared" si="416"/>
        <v>0</v>
      </c>
      <c r="AA3171" s="13">
        <f t="shared" si="414"/>
        <v>0</v>
      </c>
      <c r="AB3171" s="13">
        <f t="shared" si="413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 hidden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3333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11"/>
        <v>43170.3</v>
      </c>
      <c r="W3172" s="14">
        <f t="shared" si="412"/>
        <v>0</v>
      </c>
      <c r="X3172" s="13"/>
      <c r="Y3172" s="14">
        <f t="shared" si="415"/>
        <v>0</v>
      </c>
      <c r="Z3172" s="16">
        <f t="shared" si="416"/>
        <v>0</v>
      </c>
      <c r="AA3172" s="13">
        <f t="shared" si="414"/>
        <v>0</v>
      </c>
      <c r="AB3172" s="13">
        <f t="shared" si="413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 hidden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3333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11"/>
        <v>2492.4699999999721</v>
      </c>
      <c r="W3173" s="14">
        <f t="shared" si="412"/>
        <v>55551.020000000026</v>
      </c>
      <c r="X3173" s="13"/>
      <c r="Y3173" s="14">
        <f t="shared" si="415"/>
        <v>0</v>
      </c>
      <c r="Z3173" s="16">
        <f t="shared" si="416"/>
        <v>55551.020000000026</v>
      </c>
      <c r="AA3173" s="13">
        <f t="shared" si="414"/>
        <v>0</v>
      </c>
      <c r="AB3173" s="13">
        <f t="shared" si="413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 hidden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3333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11"/>
        <v>10000</v>
      </c>
      <c r="W3174" s="14">
        <f t="shared" si="412"/>
        <v>0</v>
      </c>
      <c r="X3174" s="13"/>
      <c r="Y3174" s="14">
        <f t="shared" si="415"/>
        <v>0</v>
      </c>
      <c r="Z3174" s="16">
        <f t="shared" si="416"/>
        <v>0</v>
      </c>
      <c r="AA3174" s="13">
        <f t="shared" si="414"/>
        <v>0</v>
      </c>
      <c r="AB3174" s="13">
        <f t="shared" si="413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 hidden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3333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11"/>
        <v>266206.90000000002</v>
      </c>
      <c r="W3175" s="14">
        <f t="shared" si="412"/>
        <v>0</v>
      </c>
      <c r="X3175" s="13"/>
      <c r="Y3175" s="14">
        <f t="shared" si="415"/>
        <v>0</v>
      </c>
      <c r="Z3175" s="16">
        <f t="shared" si="416"/>
        <v>0</v>
      </c>
      <c r="AA3175" s="13">
        <f t="shared" si="414"/>
        <v>0</v>
      </c>
      <c r="AB3175" s="13">
        <f t="shared" si="413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 hidden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3333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11"/>
        <v>10398.74</v>
      </c>
      <c r="W3176" s="14">
        <f t="shared" si="412"/>
        <v>0</v>
      </c>
      <c r="X3176" s="13"/>
      <c r="Y3176" s="14">
        <f t="shared" si="415"/>
        <v>0</v>
      </c>
      <c r="Z3176" s="16">
        <f t="shared" si="416"/>
        <v>0</v>
      </c>
      <c r="AA3176" s="13">
        <f t="shared" si="414"/>
        <v>0</v>
      </c>
      <c r="AB3176" s="13">
        <f t="shared" si="413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 hidden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3333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11"/>
        <v>10221.219999999999</v>
      </c>
      <c r="W3177" s="14">
        <f t="shared" si="412"/>
        <v>0</v>
      </c>
      <c r="X3177" s="13"/>
      <c r="Y3177" s="14">
        <f t="shared" si="415"/>
        <v>0</v>
      </c>
      <c r="Z3177" s="16">
        <f t="shared" si="416"/>
        <v>0</v>
      </c>
      <c r="AA3177" s="13">
        <f t="shared" si="414"/>
        <v>0</v>
      </c>
      <c r="AB3177" s="13">
        <f t="shared" si="413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 hidden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3333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11"/>
        <v>7366.43</v>
      </c>
      <c r="W3178" s="14">
        <f t="shared" si="412"/>
        <v>5190.5882352941171</v>
      </c>
      <c r="X3178" s="13"/>
      <c r="Y3178" s="14">
        <f t="shared" si="415"/>
        <v>0</v>
      </c>
      <c r="Z3178" s="16">
        <f t="shared" si="416"/>
        <v>5190.5882352941171</v>
      </c>
      <c r="AA3178" s="13">
        <f t="shared" si="414"/>
        <v>103.81176470588252</v>
      </c>
      <c r="AB3178" s="13">
        <f t="shared" si="413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 hidden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3333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11"/>
        <v>138788.48000000001</v>
      </c>
      <c r="W3179" s="14">
        <f t="shared" si="412"/>
        <v>0</v>
      </c>
      <c r="X3179" s="13"/>
      <c r="Y3179" s="14">
        <f t="shared" si="415"/>
        <v>0</v>
      </c>
      <c r="Z3179" s="16">
        <f t="shared" si="416"/>
        <v>0</v>
      </c>
      <c r="AA3179" s="13">
        <f t="shared" si="414"/>
        <v>0</v>
      </c>
      <c r="AB3179" s="13">
        <f t="shared" si="413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 hidden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3333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11"/>
        <v>12179.5</v>
      </c>
      <c r="W3180" s="14">
        <f t="shared" si="412"/>
        <v>0</v>
      </c>
      <c r="X3180" s="13"/>
      <c r="Y3180" s="14">
        <f t="shared" si="415"/>
        <v>0</v>
      </c>
      <c r="Z3180" s="16">
        <f t="shared" si="416"/>
        <v>0</v>
      </c>
      <c r="AA3180" s="13">
        <f t="shared" si="414"/>
        <v>0</v>
      </c>
      <c r="AB3180" s="13">
        <f t="shared" si="413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 hidden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3333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11"/>
        <v>42894.64</v>
      </c>
      <c r="W3181" s="14">
        <f t="shared" si="412"/>
        <v>0</v>
      </c>
      <c r="X3181" s="13"/>
      <c r="Y3181" s="14">
        <f t="shared" si="415"/>
        <v>0</v>
      </c>
      <c r="Z3181" s="16">
        <f t="shared" si="416"/>
        <v>0</v>
      </c>
      <c r="AA3181" s="13">
        <f t="shared" si="414"/>
        <v>0</v>
      </c>
      <c r="AB3181" s="13">
        <f t="shared" si="413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 hidden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3333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7">S3182+T3182-U3182</f>
        <v>59610.79</v>
      </c>
      <c r="W3182" s="14">
        <f t="shared" ref="W3182:W3245" si="418">IF(O3182="返货",U3182/(1+P3182),IF(O3182="返现",U3182,IF(O3182="折扣",U3182*P3182,IF(O3182="无",U3182))))</f>
        <v>0</v>
      </c>
      <c r="X3182" s="13"/>
      <c r="Y3182" s="14">
        <f t="shared" si="415"/>
        <v>0</v>
      </c>
      <c r="Z3182" s="16">
        <f t="shared" si="416"/>
        <v>0</v>
      </c>
      <c r="AA3182" s="13">
        <f t="shared" si="414"/>
        <v>0</v>
      </c>
      <c r="AB3182" s="13">
        <f t="shared" si="413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 hidden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3333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7"/>
        <v>11632.97</v>
      </c>
      <c r="W3183" s="14">
        <f t="shared" si="418"/>
        <v>0</v>
      </c>
      <c r="X3183" s="13"/>
      <c r="Y3183" s="14">
        <f t="shared" si="415"/>
        <v>0</v>
      </c>
      <c r="Z3183" s="16">
        <f t="shared" si="416"/>
        <v>0</v>
      </c>
      <c r="AA3183" s="13">
        <f t="shared" si="414"/>
        <v>0</v>
      </c>
      <c r="AB3183" s="13">
        <f t="shared" ref="AB3183:AB3246" si="419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 hidden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3333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7"/>
        <v>4625.51</v>
      </c>
      <c r="W3184" s="14">
        <f t="shared" si="418"/>
        <v>0</v>
      </c>
      <c r="X3184" s="13"/>
      <c r="Y3184" s="14">
        <f t="shared" si="415"/>
        <v>0</v>
      </c>
      <c r="Z3184" s="16">
        <f t="shared" si="416"/>
        <v>0</v>
      </c>
      <c r="AA3184" s="13">
        <f t="shared" si="414"/>
        <v>0</v>
      </c>
      <c r="AB3184" s="13">
        <f t="shared" si="419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 hidden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3333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7"/>
        <v>9703.2000000000007</v>
      </c>
      <c r="W3185" s="14">
        <f t="shared" si="418"/>
        <v>0</v>
      </c>
      <c r="X3185" s="13"/>
      <c r="Y3185" s="14">
        <f t="shared" si="415"/>
        <v>0</v>
      </c>
      <c r="Z3185" s="16">
        <f t="shared" si="416"/>
        <v>0</v>
      </c>
      <c r="AA3185" s="13">
        <f t="shared" si="414"/>
        <v>0</v>
      </c>
      <c r="AB3185" s="13">
        <f t="shared" si="419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 hidden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3333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7"/>
        <v>8223.7000000000007</v>
      </c>
      <c r="W3186" s="14">
        <f t="shared" si="418"/>
        <v>0</v>
      </c>
      <c r="X3186" s="13"/>
      <c r="Y3186" s="14">
        <f t="shared" si="415"/>
        <v>0</v>
      </c>
      <c r="Z3186" s="16">
        <f t="shared" si="416"/>
        <v>0</v>
      </c>
      <c r="AA3186" s="13">
        <f t="shared" ref="AA3186:AA3249" si="420">U3186-W3186</f>
        <v>0</v>
      </c>
      <c r="AB3186" s="13">
        <f t="shared" si="419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 hidden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3333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7"/>
        <v>2453</v>
      </c>
      <c r="W3187" s="14">
        <f t="shared" si="418"/>
        <v>0</v>
      </c>
      <c r="X3187" s="13"/>
      <c r="Y3187" s="14">
        <f t="shared" si="415"/>
        <v>0</v>
      </c>
      <c r="Z3187" s="16">
        <f t="shared" si="416"/>
        <v>0</v>
      </c>
      <c r="AA3187" s="13">
        <f t="shared" si="420"/>
        <v>0</v>
      </c>
      <c r="AB3187" s="13">
        <f t="shared" si="419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 hidden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3333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7"/>
        <v>56690.719999999987</v>
      </c>
      <c r="W3188" s="14">
        <f t="shared" si="418"/>
        <v>49044.647058823539</v>
      </c>
      <c r="X3188" s="13"/>
      <c r="Y3188" s="14">
        <f t="shared" si="415"/>
        <v>0</v>
      </c>
      <c r="Z3188" s="16">
        <f t="shared" si="416"/>
        <v>49044.647058823539</v>
      </c>
      <c r="AA3188" s="13">
        <f t="shared" si="420"/>
        <v>980.89294117646932</v>
      </c>
      <c r="AB3188" s="13">
        <f t="shared" si="419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 hidden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3333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7"/>
        <v>2557785.5500000003</v>
      </c>
      <c r="W3189" s="14">
        <f t="shared" si="418"/>
        <v>1351427.4</v>
      </c>
      <c r="X3189" s="13"/>
      <c r="Y3189" s="14">
        <f t="shared" si="415"/>
        <v>0</v>
      </c>
      <c r="Z3189" s="16">
        <f t="shared" si="416"/>
        <v>1351427.4</v>
      </c>
      <c r="AA3189" s="13">
        <f t="shared" si="420"/>
        <v>0</v>
      </c>
      <c r="AB3189" s="13">
        <f t="shared" si="419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 hidden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3333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7"/>
        <v>149255.79</v>
      </c>
      <c r="W3190" s="14">
        <f t="shared" si="418"/>
        <v>744.21</v>
      </c>
      <c r="X3190" s="13"/>
      <c r="Y3190" s="14">
        <f t="shared" si="415"/>
        <v>0</v>
      </c>
      <c r="Z3190" s="16">
        <f t="shared" si="416"/>
        <v>744.21</v>
      </c>
      <c r="AA3190" s="13">
        <f t="shared" si="420"/>
        <v>0</v>
      </c>
      <c r="AB3190" s="13">
        <f t="shared" si="419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 hidden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3333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7"/>
        <v>50000</v>
      </c>
      <c r="W3191" s="14">
        <f t="shared" si="418"/>
        <v>0</v>
      </c>
      <c r="X3191" s="13"/>
      <c r="Y3191" s="14">
        <f t="shared" si="415"/>
        <v>0</v>
      </c>
      <c r="Z3191" s="16">
        <f t="shared" si="416"/>
        <v>0</v>
      </c>
      <c r="AA3191" s="13">
        <f t="shared" si="420"/>
        <v>0</v>
      </c>
      <c r="AB3191" s="13">
        <f t="shared" si="419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 hidden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3333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7"/>
        <v>50000</v>
      </c>
      <c r="W3192" s="14">
        <f t="shared" si="418"/>
        <v>0</v>
      </c>
      <c r="X3192" s="13"/>
      <c r="Y3192" s="14">
        <f t="shared" si="415"/>
        <v>0</v>
      </c>
      <c r="Z3192" s="16">
        <f t="shared" si="416"/>
        <v>0</v>
      </c>
      <c r="AA3192" s="13">
        <f t="shared" si="420"/>
        <v>0</v>
      </c>
      <c r="AB3192" s="13">
        <f t="shared" si="419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 hidden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3333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7"/>
        <v>10200</v>
      </c>
      <c r="W3193" s="14">
        <f t="shared" si="418"/>
        <v>0</v>
      </c>
      <c r="X3193" s="13"/>
      <c r="Y3193" s="14">
        <f t="shared" si="415"/>
        <v>0</v>
      </c>
      <c r="Z3193" s="16">
        <f t="shared" si="416"/>
        <v>0</v>
      </c>
      <c r="AA3193" s="13">
        <f t="shared" si="420"/>
        <v>0</v>
      </c>
      <c r="AB3193" s="13">
        <f t="shared" si="419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 hidden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3333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7"/>
        <v>7949</v>
      </c>
      <c r="W3194" s="14">
        <f t="shared" si="418"/>
        <v>0</v>
      </c>
      <c r="X3194" s="13"/>
      <c r="Y3194" s="14">
        <f t="shared" si="415"/>
        <v>0</v>
      </c>
      <c r="Z3194" s="16">
        <f t="shared" si="416"/>
        <v>0</v>
      </c>
      <c r="AA3194" s="13">
        <f t="shared" si="420"/>
        <v>0</v>
      </c>
      <c r="AB3194" s="13">
        <f t="shared" si="419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 hidden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3333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7"/>
        <v>272.2</v>
      </c>
      <c r="W3195" s="14">
        <f t="shared" si="418"/>
        <v>0</v>
      </c>
      <c r="X3195" s="13"/>
      <c r="Y3195" s="14">
        <f t="shared" si="415"/>
        <v>0</v>
      </c>
      <c r="Z3195" s="16">
        <f t="shared" si="416"/>
        <v>0</v>
      </c>
      <c r="AA3195" s="13">
        <f t="shared" si="420"/>
        <v>0</v>
      </c>
      <c r="AB3195" s="13">
        <f t="shared" si="419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 hidden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3333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7"/>
        <v>6212.97</v>
      </c>
      <c r="W3196" s="14">
        <f t="shared" si="418"/>
        <v>0</v>
      </c>
      <c r="X3196" s="13"/>
      <c r="Y3196" s="14">
        <f t="shared" si="415"/>
        <v>0</v>
      </c>
      <c r="Z3196" s="16">
        <f t="shared" si="416"/>
        <v>0</v>
      </c>
      <c r="AA3196" s="13">
        <f t="shared" si="420"/>
        <v>0</v>
      </c>
      <c r="AB3196" s="13">
        <f t="shared" si="419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 hidden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3333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7"/>
        <v>1.99999999999818E-2</v>
      </c>
      <c r="W3197" s="14">
        <f t="shared" si="418"/>
        <v>0</v>
      </c>
      <c r="X3197" s="13"/>
      <c r="Y3197" s="14">
        <f t="shared" si="415"/>
        <v>0</v>
      </c>
      <c r="Z3197" s="16">
        <f t="shared" si="416"/>
        <v>0</v>
      </c>
      <c r="AA3197" s="13">
        <f t="shared" si="420"/>
        <v>0</v>
      </c>
      <c r="AB3197" s="13">
        <f t="shared" si="419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 hidden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3333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7"/>
        <v>79482.7</v>
      </c>
      <c r="W3198" s="14">
        <f t="shared" si="418"/>
        <v>0</v>
      </c>
      <c r="X3198" s="13"/>
      <c r="Y3198" s="14">
        <f t="shared" si="415"/>
        <v>0</v>
      </c>
      <c r="Z3198" s="16">
        <f t="shared" si="416"/>
        <v>0</v>
      </c>
      <c r="AA3198" s="13">
        <f t="shared" si="420"/>
        <v>0</v>
      </c>
      <c r="AB3198" s="13">
        <f t="shared" si="419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 hidden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3333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7"/>
        <v>3.9999999999054098E-2</v>
      </c>
      <c r="W3199" s="14">
        <f t="shared" si="418"/>
        <v>0</v>
      </c>
      <c r="X3199" s="13"/>
      <c r="Y3199" s="14">
        <f t="shared" si="415"/>
        <v>0</v>
      </c>
      <c r="Z3199" s="16">
        <f t="shared" si="416"/>
        <v>0</v>
      </c>
      <c r="AA3199" s="13">
        <f t="shared" si="420"/>
        <v>0</v>
      </c>
      <c r="AB3199" s="13">
        <f t="shared" si="419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 hidden="1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3333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7"/>
        <v>4982</v>
      </c>
      <c r="W3200" s="14">
        <f t="shared" si="418"/>
        <v>0</v>
      </c>
      <c r="X3200" s="13"/>
      <c r="Y3200" s="14">
        <f t="shared" si="415"/>
        <v>0</v>
      </c>
      <c r="Z3200" s="16">
        <f t="shared" si="416"/>
        <v>0</v>
      </c>
      <c r="AA3200" s="13">
        <f t="shared" si="420"/>
        <v>0</v>
      </c>
      <c r="AB3200" s="13">
        <f t="shared" si="419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 hidden="1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3333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7"/>
        <v>10184.5</v>
      </c>
      <c r="W3201" s="14">
        <f t="shared" si="418"/>
        <v>0</v>
      </c>
      <c r="X3201" s="13"/>
      <c r="Y3201" s="14">
        <f t="shared" si="415"/>
        <v>0</v>
      </c>
      <c r="Z3201" s="16">
        <f t="shared" si="416"/>
        <v>0</v>
      </c>
      <c r="AA3201" s="13">
        <f t="shared" si="420"/>
        <v>0</v>
      </c>
      <c r="AB3201" s="13">
        <f t="shared" si="419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 hidden="1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3333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7"/>
        <v>5201.8</v>
      </c>
      <c r="W3202" s="14">
        <f t="shared" si="418"/>
        <v>0</v>
      </c>
      <c r="X3202" s="13"/>
      <c r="Y3202" s="14">
        <f t="shared" si="415"/>
        <v>0</v>
      </c>
      <c r="Z3202" s="16">
        <f t="shared" si="416"/>
        <v>0</v>
      </c>
      <c r="AA3202" s="13">
        <f t="shared" si="420"/>
        <v>0</v>
      </c>
      <c r="AB3202" s="13">
        <f t="shared" si="419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 hidden="1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3333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7"/>
        <v>15067.62</v>
      </c>
      <c r="W3203" s="14">
        <f t="shared" si="418"/>
        <v>0</v>
      </c>
      <c r="X3203" s="13"/>
      <c r="Y3203" s="14">
        <f t="shared" ref="Y3203:Y3266" si="421">IF(W3203-AB3203&lt;=0,0,IF(O3203="返现",MAX(W3203-AA3203-AB3203,0),MAX(W3203-AB3203,0)))</f>
        <v>0</v>
      </c>
      <c r="Z3203" s="16">
        <f t="shared" si="416"/>
        <v>0</v>
      </c>
      <c r="AA3203" s="13">
        <f t="shared" si="420"/>
        <v>0</v>
      </c>
      <c r="AB3203" s="13">
        <f t="shared" si="419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 hidden="1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3333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7"/>
        <v>1779.71</v>
      </c>
      <c r="W3204" s="14">
        <f t="shared" si="418"/>
        <v>0</v>
      </c>
      <c r="X3204" s="13"/>
      <c r="Y3204" s="14">
        <f t="shared" si="421"/>
        <v>0</v>
      </c>
      <c r="Z3204" s="16">
        <f t="shared" si="416"/>
        <v>0</v>
      </c>
      <c r="AA3204" s="13">
        <f t="shared" si="420"/>
        <v>0</v>
      </c>
      <c r="AB3204" s="13">
        <f t="shared" si="419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 hidden="1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3333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7"/>
        <v>223.099999999999</v>
      </c>
      <c r="W3205" s="14">
        <f t="shared" si="418"/>
        <v>0</v>
      </c>
      <c r="X3205" s="13"/>
      <c r="Y3205" s="14">
        <f t="shared" si="421"/>
        <v>0</v>
      </c>
      <c r="Z3205" s="16">
        <f t="shared" si="416"/>
        <v>0</v>
      </c>
      <c r="AA3205" s="13">
        <f t="shared" si="420"/>
        <v>0</v>
      </c>
      <c r="AB3205" s="13">
        <f t="shared" si="419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 hidden="1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3333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7"/>
        <v>19143.72</v>
      </c>
      <c r="W3206" s="14">
        <f t="shared" si="418"/>
        <v>0</v>
      </c>
      <c r="X3206" s="13"/>
      <c r="Y3206" s="14">
        <f t="shared" si="421"/>
        <v>0</v>
      </c>
      <c r="Z3206" s="16">
        <f t="shared" si="416"/>
        <v>0</v>
      </c>
      <c r="AA3206" s="13">
        <f t="shared" si="420"/>
        <v>0</v>
      </c>
      <c r="AB3206" s="13">
        <f t="shared" si="419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 hidden="1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3333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7"/>
        <v>1964.27</v>
      </c>
      <c r="W3207" s="14">
        <f t="shared" si="418"/>
        <v>0</v>
      </c>
      <c r="X3207" s="13"/>
      <c r="Y3207" s="14">
        <f t="shared" si="421"/>
        <v>0</v>
      </c>
      <c r="Z3207" s="16">
        <f t="shared" si="416"/>
        <v>0</v>
      </c>
      <c r="AA3207" s="13">
        <f t="shared" si="420"/>
        <v>0</v>
      </c>
      <c r="AB3207" s="13">
        <f t="shared" si="419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 hidden="1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3333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7"/>
        <v>0</v>
      </c>
      <c r="W3208" s="14">
        <f t="shared" si="418"/>
        <v>12409.899999999998</v>
      </c>
      <c r="X3208" s="13"/>
      <c r="Y3208" s="14">
        <f t="shared" si="421"/>
        <v>0</v>
      </c>
      <c r="Z3208" s="16">
        <f t="shared" si="416"/>
        <v>12409.899999999998</v>
      </c>
      <c r="AA3208" s="13">
        <f t="shared" si="420"/>
        <v>0</v>
      </c>
      <c r="AB3208" s="13">
        <f t="shared" si="419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 hidden="1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3333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7"/>
        <v>26772.82</v>
      </c>
      <c r="W3209" s="14">
        <f t="shared" si="418"/>
        <v>0</v>
      </c>
      <c r="X3209" s="13"/>
      <c r="Y3209" s="14">
        <f t="shared" si="421"/>
        <v>0</v>
      </c>
      <c r="Z3209" s="16">
        <f t="shared" si="416"/>
        <v>0</v>
      </c>
      <c r="AA3209" s="13">
        <f t="shared" si="420"/>
        <v>0</v>
      </c>
      <c r="AB3209" s="13">
        <f t="shared" si="419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 hidden="1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3333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7"/>
        <v>17675.510000000002</v>
      </c>
      <c r="W3210" s="14">
        <f t="shared" si="418"/>
        <v>4326.5686274509808</v>
      </c>
      <c r="X3210" s="13"/>
      <c r="Y3210" s="14">
        <f t="shared" si="421"/>
        <v>0</v>
      </c>
      <c r="Z3210" s="16">
        <f t="shared" si="416"/>
        <v>4326.5686274509808</v>
      </c>
      <c r="AA3210" s="13">
        <f t="shared" si="420"/>
        <v>86.531372549019579</v>
      </c>
      <c r="AB3210" s="13">
        <f t="shared" si="419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 hidden="1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3333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7"/>
        <v>7743.1</v>
      </c>
      <c r="W3211" s="14">
        <f t="shared" si="418"/>
        <v>0</v>
      </c>
      <c r="X3211" s="13"/>
      <c r="Y3211" s="14">
        <f t="shared" si="421"/>
        <v>0</v>
      </c>
      <c r="Z3211" s="16">
        <f t="shared" si="416"/>
        <v>0</v>
      </c>
      <c r="AA3211" s="13">
        <f t="shared" si="420"/>
        <v>0</v>
      </c>
      <c r="AB3211" s="13">
        <f t="shared" si="419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 hidden="1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3333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7"/>
        <v>14812.24</v>
      </c>
      <c r="W3212" s="14">
        <f t="shared" si="418"/>
        <v>0</v>
      </c>
      <c r="X3212" s="13"/>
      <c r="Y3212" s="14">
        <f t="shared" si="421"/>
        <v>0</v>
      </c>
      <c r="Z3212" s="16">
        <f t="shared" si="416"/>
        <v>0</v>
      </c>
      <c r="AA3212" s="13">
        <f t="shared" si="420"/>
        <v>0</v>
      </c>
      <c r="AB3212" s="13">
        <f t="shared" si="419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 hidden="1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3333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7"/>
        <v>816</v>
      </c>
      <c r="W3213" s="14">
        <f t="shared" si="418"/>
        <v>0</v>
      </c>
      <c r="X3213" s="13"/>
      <c r="Y3213" s="14">
        <f t="shared" si="421"/>
        <v>0</v>
      </c>
      <c r="Z3213" s="13"/>
      <c r="AA3213" s="13">
        <f t="shared" si="420"/>
        <v>0</v>
      </c>
      <c r="AB3213" s="13">
        <f t="shared" si="419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 hidden="1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3333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7"/>
        <v>1651.5</v>
      </c>
      <c r="W3214" s="14">
        <f t="shared" si="418"/>
        <v>0</v>
      </c>
      <c r="X3214" s="13"/>
      <c r="Y3214" s="14">
        <f t="shared" si="421"/>
        <v>0</v>
      </c>
      <c r="Z3214" s="13"/>
      <c r="AA3214" s="13">
        <f t="shared" si="420"/>
        <v>0</v>
      </c>
      <c r="AB3214" s="13">
        <f t="shared" si="419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 hidden="1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3333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7"/>
        <v>1.00000000002183E-2</v>
      </c>
      <c r="W3215" s="14">
        <f t="shared" si="418"/>
        <v>0</v>
      </c>
      <c r="X3215" s="13"/>
      <c r="Y3215" s="14">
        <f t="shared" si="421"/>
        <v>0</v>
      </c>
      <c r="Z3215" s="16">
        <f>W3215+X3215</f>
        <v>0</v>
      </c>
      <c r="AA3215" s="13">
        <f t="shared" si="420"/>
        <v>0</v>
      </c>
      <c r="AB3215" s="13">
        <f t="shared" si="419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 hidden="1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3333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7"/>
        <v>6069.2</v>
      </c>
      <c r="W3216" s="14">
        <f t="shared" si="418"/>
        <v>4484.2718446601939</v>
      </c>
      <c r="X3216" s="13"/>
      <c r="Y3216" s="14">
        <f t="shared" si="421"/>
        <v>0</v>
      </c>
      <c r="Z3216" s="13"/>
      <c r="AA3216" s="13">
        <f t="shared" si="420"/>
        <v>134.52815533980629</v>
      </c>
      <c r="AB3216" s="13">
        <f t="shared" si="419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 hidden="1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3333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7"/>
        <v>0</v>
      </c>
      <c r="W3217" s="14">
        <f t="shared" si="418"/>
        <v>1899.3203883495144</v>
      </c>
      <c r="X3217" s="13"/>
      <c r="Y3217" s="14">
        <f t="shared" si="421"/>
        <v>0</v>
      </c>
      <c r="Z3217" s="13"/>
      <c r="AA3217" s="13">
        <f t="shared" si="420"/>
        <v>56.979611650485595</v>
      </c>
      <c r="AB3217" s="13">
        <f t="shared" si="419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 hidden="1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3333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7"/>
        <v>5296.7</v>
      </c>
      <c r="W3218" s="14">
        <f t="shared" si="418"/>
        <v>0</v>
      </c>
      <c r="X3218" s="13"/>
      <c r="Y3218" s="14">
        <f t="shared" si="421"/>
        <v>0</v>
      </c>
      <c r="Z3218" s="16">
        <f t="shared" ref="Z3218:Z3242" si="422">W3218+X3218</f>
        <v>0</v>
      </c>
      <c r="AA3218" s="13">
        <f t="shared" si="420"/>
        <v>0</v>
      </c>
      <c r="AB3218" s="13">
        <f t="shared" si="419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 hidden="1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3333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7"/>
        <v>2010.07</v>
      </c>
      <c r="W3219" s="14">
        <f t="shared" si="418"/>
        <v>0</v>
      </c>
      <c r="X3219" s="13"/>
      <c r="Y3219" s="14">
        <f t="shared" si="421"/>
        <v>0</v>
      </c>
      <c r="Z3219" s="16">
        <f t="shared" si="422"/>
        <v>0</v>
      </c>
      <c r="AA3219" s="13">
        <f t="shared" si="420"/>
        <v>0</v>
      </c>
      <c r="AB3219" s="13">
        <f t="shared" si="419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 hidden="1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3333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7"/>
        <v>44382.7</v>
      </c>
      <c r="W3220" s="14">
        <f t="shared" si="418"/>
        <v>0</v>
      </c>
      <c r="X3220" s="13"/>
      <c r="Y3220" s="14">
        <f t="shared" si="421"/>
        <v>0</v>
      </c>
      <c r="Z3220" s="16">
        <f t="shared" si="422"/>
        <v>0</v>
      </c>
      <c r="AA3220" s="13">
        <f t="shared" si="420"/>
        <v>0</v>
      </c>
      <c r="AB3220" s="13">
        <f t="shared" si="419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 hidden="1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3333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7"/>
        <v>653.5</v>
      </c>
      <c r="W3221" s="14">
        <f t="shared" si="418"/>
        <v>0</v>
      </c>
      <c r="X3221" s="13"/>
      <c r="Y3221" s="14">
        <f t="shared" si="421"/>
        <v>0</v>
      </c>
      <c r="Z3221" s="16">
        <f t="shared" si="422"/>
        <v>0</v>
      </c>
      <c r="AA3221" s="13">
        <f t="shared" si="420"/>
        <v>0</v>
      </c>
      <c r="AB3221" s="13">
        <f t="shared" si="419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 hidden="1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3333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7"/>
        <v>3515.75</v>
      </c>
      <c r="W3222" s="14">
        <f t="shared" si="418"/>
        <v>0</v>
      </c>
      <c r="X3222" s="13"/>
      <c r="Y3222" s="14">
        <f t="shared" si="421"/>
        <v>0</v>
      </c>
      <c r="Z3222" s="16">
        <f t="shared" si="422"/>
        <v>0</v>
      </c>
      <c r="AA3222" s="13">
        <f t="shared" si="420"/>
        <v>0</v>
      </c>
      <c r="AB3222" s="13">
        <f t="shared" si="419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 hidden="1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3333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7"/>
        <v>7.25</v>
      </c>
      <c r="W3223" s="14">
        <f t="shared" si="418"/>
        <v>0</v>
      </c>
      <c r="X3223" s="13"/>
      <c r="Y3223" s="14">
        <f t="shared" si="421"/>
        <v>0</v>
      </c>
      <c r="Z3223" s="16">
        <f t="shared" si="422"/>
        <v>0</v>
      </c>
      <c r="AA3223" s="13">
        <f t="shared" si="420"/>
        <v>0</v>
      </c>
      <c r="AB3223" s="13">
        <f t="shared" si="419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 hidden="1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3333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7"/>
        <v>4515.43</v>
      </c>
      <c r="W3224" s="14">
        <f t="shared" si="418"/>
        <v>0</v>
      </c>
      <c r="X3224" s="13"/>
      <c r="Y3224" s="14">
        <f t="shared" si="421"/>
        <v>0</v>
      </c>
      <c r="Z3224" s="16">
        <f t="shared" si="422"/>
        <v>0</v>
      </c>
      <c r="AA3224" s="13">
        <f t="shared" si="420"/>
        <v>0</v>
      </c>
      <c r="AB3224" s="13">
        <f t="shared" si="419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 hidden="1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3333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7"/>
        <v>10100.4</v>
      </c>
      <c r="W3225" s="14">
        <f t="shared" si="418"/>
        <v>0</v>
      </c>
      <c r="X3225" s="13"/>
      <c r="Y3225" s="14">
        <f t="shared" si="421"/>
        <v>0</v>
      </c>
      <c r="Z3225" s="16">
        <f t="shared" si="422"/>
        <v>0</v>
      </c>
      <c r="AA3225" s="13">
        <f t="shared" si="420"/>
        <v>0</v>
      </c>
      <c r="AB3225" s="13">
        <f t="shared" si="419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 hidden="1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3333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7"/>
        <v>19075.55</v>
      </c>
      <c r="W3226" s="14">
        <f t="shared" si="418"/>
        <v>0</v>
      </c>
      <c r="X3226" s="13"/>
      <c r="Y3226" s="14">
        <f t="shared" si="421"/>
        <v>0</v>
      </c>
      <c r="Z3226" s="16">
        <f t="shared" si="422"/>
        <v>0</v>
      </c>
      <c r="AA3226" s="13">
        <f t="shared" si="420"/>
        <v>0</v>
      </c>
      <c r="AB3226" s="13">
        <f t="shared" si="419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 hidden="1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3333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7"/>
        <v>5207.93</v>
      </c>
      <c r="W3227" s="14">
        <f t="shared" si="418"/>
        <v>0</v>
      </c>
      <c r="X3227" s="13"/>
      <c r="Y3227" s="14">
        <f t="shared" si="421"/>
        <v>0</v>
      </c>
      <c r="Z3227" s="16">
        <f t="shared" si="422"/>
        <v>0</v>
      </c>
      <c r="AA3227" s="13">
        <f t="shared" si="420"/>
        <v>0</v>
      </c>
      <c r="AB3227" s="13">
        <f t="shared" si="419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 hidden="1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3333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7"/>
        <v>30000</v>
      </c>
      <c r="W3228" s="14">
        <f t="shared" si="418"/>
        <v>0</v>
      </c>
      <c r="X3228" s="13"/>
      <c r="Y3228" s="14">
        <f t="shared" si="421"/>
        <v>0</v>
      </c>
      <c r="Z3228" s="16">
        <f t="shared" si="422"/>
        <v>0</v>
      </c>
      <c r="AA3228" s="13">
        <f t="shared" si="420"/>
        <v>0</v>
      </c>
      <c r="AB3228" s="13">
        <f t="shared" si="419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 hidden="1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3333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7"/>
        <v>0</v>
      </c>
      <c r="W3229" s="14">
        <f t="shared" si="418"/>
        <v>187838.9126213592</v>
      </c>
      <c r="X3229" s="13"/>
      <c r="Y3229" s="14">
        <f t="shared" si="421"/>
        <v>0</v>
      </c>
      <c r="Z3229" s="16">
        <f t="shared" si="422"/>
        <v>187838.9126213592</v>
      </c>
      <c r="AA3229" s="13">
        <f t="shared" si="420"/>
        <v>5635.1673786407919</v>
      </c>
      <c r="AB3229" s="13">
        <f t="shared" si="419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 hidden="1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3333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7"/>
        <v>21000</v>
      </c>
      <c r="W3230" s="14">
        <f t="shared" si="418"/>
        <v>0</v>
      </c>
      <c r="X3230" s="13"/>
      <c r="Y3230" s="14">
        <f t="shared" si="421"/>
        <v>0</v>
      </c>
      <c r="Z3230" s="16">
        <f t="shared" si="422"/>
        <v>0</v>
      </c>
      <c r="AA3230" s="13">
        <f t="shared" si="420"/>
        <v>0</v>
      </c>
      <c r="AB3230" s="13">
        <f t="shared" si="419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 hidden="1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3333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7"/>
        <v>1898.42</v>
      </c>
      <c r="W3231" s="14">
        <f t="shared" si="418"/>
        <v>0</v>
      </c>
      <c r="X3231" s="13"/>
      <c r="Y3231" s="14">
        <f t="shared" si="421"/>
        <v>0</v>
      </c>
      <c r="Z3231" s="16">
        <f t="shared" si="422"/>
        <v>0</v>
      </c>
      <c r="AA3231" s="13">
        <f t="shared" si="420"/>
        <v>0</v>
      </c>
      <c r="AB3231" s="13">
        <f t="shared" si="419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 hidden="1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3333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7"/>
        <v>30</v>
      </c>
      <c r="W3232" s="14">
        <f t="shared" si="418"/>
        <v>0</v>
      </c>
      <c r="X3232" s="13"/>
      <c r="Y3232" s="14">
        <f t="shared" si="421"/>
        <v>0</v>
      </c>
      <c r="Z3232" s="16">
        <f t="shared" si="422"/>
        <v>0</v>
      </c>
      <c r="AA3232" s="13">
        <f t="shared" si="420"/>
        <v>0</v>
      </c>
      <c r="AB3232" s="13">
        <f t="shared" si="419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 hidden="1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3333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7"/>
        <v>6124.3</v>
      </c>
      <c r="W3233" s="14">
        <f t="shared" si="418"/>
        <v>0</v>
      </c>
      <c r="X3233" s="13"/>
      <c r="Y3233" s="14">
        <f t="shared" si="421"/>
        <v>0</v>
      </c>
      <c r="Z3233" s="16">
        <f t="shared" si="422"/>
        <v>0</v>
      </c>
      <c r="AA3233" s="13">
        <f t="shared" si="420"/>
        <v>0</v>
      </c>
      <c r="AB3233" s="13">
        <f t="shared" si="419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 hidden="1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3333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7"/>
        <v>20000</v>
      </c>
      <c r="W3234" s="14">
        <f t="shared" si="418"/>
        <v>0</v>
      </c>
      <c r="X3234" s="13"/>
      <c r="Y3234" s="14">
        <f t="shared" si="421"/>
        <v>0</v>
      </c>
      <c r="Z3234" s="16">
        <f t="shared" si="422"/>
        <v>0</v>
      </c>
      <c r="AA3234" s="13">
        <f t="shared" si="420"/>
        <v>0</v>
      </c>
      <c r="AB3234" s="13">
        <f t="shared" si="419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 hidden="1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3333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7"/>
        <v>45016.38</v>
      </c>
      <c r="W3235" s="14">
        <f t="shared" si="418"/>
        <v>0</v>
      </c>
      <c r="X3235" s="13"/>
      <c r="Y3235" s="14">
        <f t="shared" si="421"/>
        <v>0</v>
      </c>
      <c r="Z3235" s="16">
        <f t="shared" si="422"/>
        <v>0</v>
      </c>
      <c r="AA3235" s="13">
        <f t="shared" si="420"/>
        <v>0</v>
      </c>
      <c r="AB3235" s="13">
        <f t="shared" si="419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 hidden="1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3333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7"/>
        <v>258.99999999999898</v>
      </c>
      <c r="W3236" s="14">
        <f t="shared" si="418"/>
        <v>0</v>
      </c>
      <c r="X3236" s="13"/>
      <c r="Y3236" s="14">
        <f t="shared" si="421"/>
        <v>0</v>
      </c>
      <c r="Z3236" s="16">
        <f t="shared" si="422"/>
        <v>0</v>
      </c>
      <c r="AA3236" s="13">
        <f t="shared" si="420"/>
        <v>0</v>
      </c>
      <c r="AB3236" s="13">
        <f t="shared" si="419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 hidden="1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3333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7"/>
        <v>4243.2</v>
      </c>
      <c r="W3237" s="14">
        <f t="shared" si="418"/>
        <v>0</v>
      </c>
      <c r="X3237" s="13"/>
      <c r="Y3237" s="14">
        <f t="shared" si="421"/>
        <v>0</v>
      </c>
      <c r="Z3237" s="16">
        <f t="shared" si="422"/>
        <v>0</v>
      </c>
      <c r="AA3237" s="13">
        <f t="shared" si="420"/>
        <v>0</v>
      </c>
      <c r="AB3237" s="13">
        <f t="shared" si="419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 hidden="1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3333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7"/>
        <v>11743.3</v>
      </c>
      <c r="W3238" s="14">
        <f t="shared" si="418"/>
        <v>0</v>
      </c>
      <c r="X3238" s="13"/>
      <c r="Y3238" s="14">
        <f t="shared" si="421"/>
        <v>0</v>
      </c>
      <c r="Z3238" s="16">
        <f t="shared" si="422"/>
        <v>0</v>
      </c>
      <c r="AA3238" s="13">
        <f t="shared" si="420"/>
        <v>0</v>
      </c>
      <c r="AB3238" s="13">
        <f t="shared" si="419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 hidden="1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3333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7"/>
        <v>9789.67</v>
      </c>
      <c r="W3239" s="14">
        <f t="shared" si="418"/>
        <v>0</v>
      </c>
      <c r="X3239" s="13"/>
      <c r="Y3239" s="14">
        <f t="shared" si="421"/>
        <v>0</v>
      </c>
      <c r="Z3239" s="16">
        <f t="shared" si="422"/>
        <v>0</v>
      </c>
      <c r="AA3239" s="13">
        <f t="shared" si="420"/>
        <v>0</v>
      </c>
      <c r="AB3239" s="13">
        <f t="shared" si="419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 hidden="1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3333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7"/>
        <v>9614</v>
      </c>
      <c r="W3240" s="14">
        <f t="shared" si="418"/>
        <v>0</v>
      </c>
      <c r="X3240" s="13"/>
      <c r="Y3240" s="14">
        <f t="shared" si="421"/>
        <v>0</v>
      </c>
      <c r="Z3240" s="16">
        <f t="shared" si="422"/>
        <v>0</v>
      </c>
      <c r="AA3240" s="13">
        <f t="shared" si="420"/>
        <v>0</v>
      </c>
      <c r="AB3240" s="13">
        <f t="shared" si="419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 hidden="1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3333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7"/>
        <v>4677.2</v>
      </c>
      <c r="W3241" s="14">
        <f t="shared" si="418"/>
        <v>0</v>
      </c>
      <c r="X3241" s="13"/>
      <c r="Y3241" s="14">
        <f t="shared" si="421"/>
        <v>0</v>
      </c>
      <c r="Z3241" s="16">
        <f t="shared" si="422"/>
        <v>0</v>
      </c>
      <c r="AA3241" s="13">
        <f t="shared" si="420"/>
        <v>0</v>
      </c>
      <c r="AB3241" s="13">
        <f t="shared" si="419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 hidden="1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3333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7"/>
        <v>55301.7</v>
      </c>
      <c r="W3242" s="14">
        <f t="shared" si="418"/>
        <v>0</v>
      </c>
      <c r="X3242" s="13"/>
      <c r="Y3242" s="14">
        <f t="shared" si="421"/>
        <v>0</v>
      </c>
      <c r="Z3242" s="16">
        <f t="shared" si="422"/>
        <v>0</v>
      </c>
      <c r="AA3242" s="13">
        <f t="shared" si="420"/>
        <v>0</v>
      </c>
      <c r="AB3242" s="13">
        <f t="shared" si="419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 hidden="1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3333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7"/>
        <v>1777.7000000000007</v>
      </c>
      <c r="W3243" s="14">
        <f t="shared" si="418"/>
        <v>6216.4</v>
      </c>
      <c r="X3243" s="13"/>
      <c r="Y3243" s="14">
        <f t="shared" si="421"/>
        <v>0</v>
      </c>
      <c r="Z3243" s="13"/>
      <c r="AA3243" s="13">
        <f t="shared" si="420"/>
        <v>0</v>
      </c>
      <c r="AB3243" s="13">
        <f t="shared" si="419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 hidden="1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3333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7"/>
        <v>2962.2000000000007</v>
      </c>
      <c r="W3244" s="14">
        <f t="shared" si="418"/>
        <v>5212.3999999999996</v>
      </c>
      <c r="X3244" s="13"/>
      <c r="Y3244" s="14">
        <f t="shared" si="421"/>
        <v>0</v>
      </c>
      <c r="Z3244" s="13"/>
      <c r="AA3244" s="13">
        <f t="shared" si="420"/>
        <v>0</v>
      </c>
      <c r="AB3244" s="13">
        <f t="shared" si="419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 hidden="1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3333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7"/>
        <v>10200</v>
      </c>
      <c r="W3245" s="14">
        <f t="shared" si="418"/>
        <v>0</v>
      </c>
      <c r="X3245" s="13"/>
      <c r="Y3245" s="14">
        <f t="shared" si="421"/>
        <v>0</v>
      </c>
      <c r="Z3245" s="16">
        <f t="shared" ref="Z3245:Z3246" si="423">W3245+X3245</f>
        <v>0</v>
      </c>
      <c r="AA3245" s="13">
        <f t="shared" si="420"/>
        <v>0</v>
      </c>
      <c r="AB3245" s="13">
        <f t="shared" si="419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 hidden="1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3333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24">S3246+T3246-U3246</f>
        <v>5853.04</v>
      </c>
      <c r="W3246" s="14">
        <f t="shared" ref="W3246:W3309" si="425">IF(O3246="返货",U3246/(1+P3246),IF(O3246="返现",U3246,IF(O3246="折扣",U3246*P3246,IF(O3246="无",U3246))))</f>
        <v>0</v>
      </c>
      <c r="X3246" s="13"/>
      <c r="Y3246" s="14">
        <f t="shared" si="421"/>
        <v>0</v>
      </c>
      <c r="Z3246" s="16">
        <f t="shared" si="423"/>
        <v>0</v>
      </c>
      <c r="AA3246" s="13">
        <f t="shared" si="420"/>
        <v>0</v>
      </c>
      <c r="AB3246" s="13">
        <f t="shared" si="419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 hidden="1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3333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24"/>
        <v>2261.71</v>
      </c>
      <c r="W3247" s="14">
        <f t="shared" si="425"/>
        <v>0</v>
      </c>
      <c r="X3247" s="13"/>
      <c r="Y3247" s="14">
        <f t="shared" si="421"/>
        <v>0</v>
      </c>
      <c r="Z3247" s="13"/>
      <c r="AA3247" s="13">
        <f t="shared" si="420"/>
        <v>0</v>
      </c>
      <c r="AB3247" s="13">
        <f t="shared" ref="AB3247:AB3310" si="426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 hidden="1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3333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24"/>
        <v>70.17</v>
      </c>
      <c r="W3248" s="14">
        <f t="shared" si="425"/>
        <v>0</v>
      </c>
      <c r="X3248" s="13"/>
      <c r="Y3248" s="14">
        <f t="shared" si="421"/>
        <v>0</v>
      </c>
      <c r="Z3248" s="16">
        <f t="shared" ref="Z3248:Z3251" si="427">W3248+X3248</f>
        <v>0</v>
      </c>
      <c r="AA3248" s="13">
        <f t="shared" si="420"/>
        <v>0</v>
      </c>
      <c r="AB3248" s="13">
        <f t="shared" si="426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 hidden="1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3333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24"/>
        <v>22667.23</v>
      </c>
      <c r="W3249" s="14">
        <f t="shared" si="425"/>
        <v>0</v>
      </c>
      <c r="X3249" s="13"/>
      <c r="Y3249" s="14">
        <f t="shared" si="421"/>
        <v>0</v>
      </c>
      <c r="Z3249" s="16">
        <f t="shared" si="427"/>
        <v>0</v>
      </c>
      <c r="AA3249" s="13">
        <f t="shared" si="420"/>
        <v>0</v>
      </c>
      <c r="AB3249" s="13">
        <f t="shared" si="426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 hidden="1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3333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24"/>
        <v>3016.8</v>
      </c>
      <c r="W3250" s="14">
        <f t="shared" si="425"/>
        <v>0</v>
      </c>
      <c r="X3250" s="13"/>
      <c r="Y3250" s="14">
        <f t="shared" si="421"/>
        <v>0</v>
      </c>
      <c r="Z3250" s="16">
        <f t="shared" si="427"/>
        <v>0</v>
      </c>
      <c r="AA3250" s="13">
        <f t="shared" ref="AA3250:AA3317" si="428">U3250-W3250</f>
        <v>0</v>
      </c>
      <c r="AB3250" s="13">
        <f t="shared" si="426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 hidden="1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3333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24"/>
        <v>396.2</v>
      </c>
      <c r="W3251" s="14">
        <f t="shared" si="425"/>
        <v>0</v>
      </c>
      <c r="X3251" s="13"/>
      <c r="Y3251" s="14">
        <f t="shared" si="421"/>
        <v>0</v>
      </c>
      <c r="Z3251" s="16">
        <f t="shared" si="427"/>
        <v>0</v>
      </c>
      <c r="AA3251" s="13">
        <f t="shared" si="428"/>
        <v>0</v>
      </c>
      <c r="AB3251" s="13">
        <f t="shared" si="426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 hidden="1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3333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24"/>
        <v>9020.9599999999991</v>
      </c>
      <c r="W3252" s="14">
        <f t="shared" si="425"/>
        <v>17230.8</v>
      </c>
      <c r="X3252" s="13"/>
      <c r="Y3252" s="14">
        <f t="shared" si="421"/>
        <v>0</v>
      </c>
      <c r="Z3252" s="13"/>
      <c r="AA3252" s="13">
        <f t="shared" si="428"/>
        <v>0</v>
      </c>
      <c r="AB3252" s="13">
        <f t="shared" si="426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 hidden="1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3333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24"/>
        <v>760.45999999999913</v>
      </c>
      <c r="W3253" s="14">
        <f t="shared" si="425"/>
        <v>31429.120000000003</v>
      </c>
      <c r="X3253" s="13"/>
      <c r="Y3253" s="14">
        <f t="shared" si="421"/>
        <v>0</v>
      </c>
      <c r="Z3253" s="13"/>
      <c r="AA3253" s="13">
        <f t="shared" si="428"/>
        <v>0</v>
      </c>
      <c r="AB3253" s="13">
        <f t="shared" si="426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 hidden="1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3333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24"/>
        <v>127.88</v>
      </c>
      <c r="W3254" s="14">
        <f t="shared" si="425"/>
        <v>0</v>
      </c>
      <c r="X3254" s="13"/>
      <c r="Y3254" s="14">
        <f t="shared" si="421"/>
        <v>0</v>
      </c>
      <c r="Z3254" s="13"/>
      <c r="AA3254" s="13">
        <f t="shared" si="428"/>
        <v>0</v>
      </c>
      <c r="AB3254" s="13">
        <f t="shared" si="426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 hidden="1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3333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24"/>
        <v>687973.44000000006</v>
      </c>
      <c r="W3255" s="14">
        <f t="shared" si="425"/>
        <v>184663.725490196</v>
      </c>
      <c r="X3255" s="13"/>
      <c r="Y3255" s="14">
        <f t="shared" si="421"/>
        <v>0</v>
      </c>
      <c r="Z3255" s="16">
        <f t="shared" ref="Z3255:Z3318" si="429">W3255+X3255</f>
        <v>184663.725490196</v>
      </c>
      <c r="AA3255" s="13">
        <f t="shared" si="428"/>
        <v>3693.2745098039159</v>
      </c>
      <c r="AB3255" s="13">
        <f t="shared" si="426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 hidden="1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3333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24"/>
        <v>0</v>
      </c>
      <c r="W3256" s="14">
        <f t="shared" si="425"/>
        <v>12473.33</v>
      </c>
      <c r="X3256" s="13"/>
      <c r="Y3256" s="14">
        <f t="shared" si="421"/>
        <v>0</v>
      </c>
      <c r="Z3256" s="16">
        <f t="shared" si="429"/>
        <v>12473.33</v>
      </c>
      <c r="AA3256" s="13">
        <f t="shared" si="428"/>
        <v>0</v>
      </c>
      <c r="AB3256" s="13">
        <f t="shared" si="426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 hidden="1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3333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24"/>
        <v>1615.52</v>
      </c>
      <c r="W3257" s="14">
        <f t="shared" si="425"/>
        <v>0</v>
      </c>
      <c r="X3257" s="13"/>
      <c r="Y3257" s="14">
        <f t="shared" si="421"/>
        <v>0</v>
      </c>
      <c r="Z3257" s="16">
        <f t="shared" si="429"/>
        <v>0</v>
      </c>
      <c r="AA3257" s="13">
        <f t="shared" si="428"/>
        <v>0</v>
      </c>
      <c r="AB3257" s="13">
        <f t="shared" si="426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 hidden="1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3333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24"/>
        <v>160.54</v>
      </c>
      <c r="W3258" s="14">
        <f t="shared" si="425"/>
        <v>0</v>
      </c>
      <c r="X3258" s="13"/>
      <c r="Y3258" s="14">
        <f t="shared" si="421"/>
        <v>0</v>
      </c>
      <c r="Z3258" s="16">
        <f t="shared" si="429"/>
        <v>0</v>
      </c>
      <c r="AA3258" s="13">
        <f t="shared" si="428"/>
        <v>0</v>
      </c>
      <c r="AB3258" s="13">
        <f t="shared" si="426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 hidden="1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3333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24"/>
        <v>5.08</v>
      </c>
      <c r="W3259" s="14">
        <f t="shared" si="425"/>
        <v>0</v>
      </c>
      <c r="X3259" s="13"/>
      <c r="Y3259" s="14">
        <f t="shared" si="421"/>
        <v>0</v>
      </c>
      <c r="Z3259" s="16">
        <f t="shared" si="429"/>
        <v>0</v>
      </c>
      <c r="AA3259" s="13">
        <f t="shared" si="428"/>
        <v>0</v>
      </c>
      <c r="AB3259" s="13">
        <f t="shared" si="426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 hidden="1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3333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24"/>
        <v>580.39</v>
      </c>
      <c r="W3260" s="14">
        <f t="shared" si="425"/>
        <v>0</v>
      </c>
      <c r="X3260" s="13"/>
      <c r="Y3260" s="14">
        <f t="shared" si="421"/>
        <v>0</v>
      </c>
      <c r="Z3260" s="16">
        <f t="shared" si="429"/>
        <v>0</v>
      </c>
      <c r="AA3260" s="13">
        <f t="shared" si="428"/>
        <v>0</v>
      </c>
      <c r="AB3260" s="13">
        <f t="shared" si="426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 hidden="1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3333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24"/>
        <v>172.33</v>
      </c>
      <c r="W3261" s="14">
        <f t="shared" si="425"/>
        <v>0</v>
      </c>
      <c r="X3261" s="13"/>
      <c r="Y3261" s="14">
        <f t="shared" si="421"/>
        <v>0</v>
      </c>
      <c r="Z3261" s="16">
        <f t="shared" si="429"/>
        <v>0</v>
      </c>
      <c r="AA3261" s="13">
        <f t="shared" si="428"/>
        <v>0</v>
      </c>
      <c r="AB3261" s="13">
        <f t="shared" si="426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 hidden="1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3333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24"/>
        <v>68.290000000000006</v>
      </c>
      <c r="W3262" s="14">
        <f t="shared" si="425"/>
        <v>0</v>
      </c>
      <c r="X3262" s="13"/>
      <c r="Y3262" s="14">
        <f t="shared" si="421"/>
        <v>0</v>
      </c>
      <c r="Z3262" s="16">
        <f t="shared" si="429"/>
        <v>0</v>
      </c>
      <c r="AA3262" s="13">
        <f t="shared" si="428"/>
        <v>0</v>
      </c>
      <c r="AB3262" s="13">
        <f t="shared" si="426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 hidden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3333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24"/>
        <v>28964.959999999999</v>
      </c>
      <c r="W3263" s="14">
        <f t="shared" si="425"/>
        <v>0</v>
      </c>
      <c r="X3263" s="13"/>
      <c r="Y3263" s="14">
        <f t="shared" si="421"/>
        <v>0</v>
      </c>
      <c r="Z3263" s="16">
        <f t="shared" si="429"/>
        <v>0</v>
      </c>
      <c r="AA3263" s="13">
        <f t="shared" si="428"/>
        <v>0</v>
      </c>
      <c r="AB3263" s="13">
        <f t="shared" si="426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 hidden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3333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24"/>
        <v>20.149999999999999</v>
      </c>
      <c r="W3264" s="14">
        <f t="shared" si="425"/>
        <v>0</v>
      </c>
      <c r="X3264" s="13"/>
      <c r="Y3264" s="14">
        <f t="shared" si="421"/>
        <v>0</v>
      </c>
      <c r="Z3264" s="16">
        <f t="shared" si="429"/>
        <v>0</v>
      </c>
      <c r="AA3264" s="13">
        <f t="shared" si="428"/>
        <v>0</v>
      </c>
      <c r="AB3264" s="13">
        <f t="shared" si="426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 hidden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3333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24"/>
        <v>14781</v>
      </c>
      <c r="W3265" s="14">
        <f t="shared" si="425"/>
        <v>0</v>
      </c>
      <c r="X3265" s="13"/>
      <c r="Y3265" s="14">
        <f t="shared" si="421"/>
        <v>0</v>
      </c>
      <c r="Z3265" s="16">
        <f t="shared" si="429"/>
        <v>0</v>
      </c>
      <c r="AA3265" s="13">
        <f t="shared" si="428"/>
        <v>0</v>
      </c>
      <c r="AB3265" s="13">
        <f t="shared" si="426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 hidden="1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24"/>
        <v>7970.96</v>
      </c>
      <c r="W3266" s="14">
        <f t="shared" si="425"/>
        <v>0</v>
      </c>
      <c r="X3266" s="13"/>
      <c r="Y3266" s="14">
        <f t="shared" si="421"/>
        <v>0</v>
      </c>
      <c r="Z3266" s="16">
        <f t="shared" si="429"/>
        <v>0</v>
      </c>
      <c r="AA3266" s="13">
        <f t="shared" si="428"/>
        <v>0</v>
      </c>
      <c r="AB3266" s="13">
        <f t="shared" si="426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 hidden="1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24"/>
        <v>-3477.1499999999996</v>
      </c>
      <c r="W3267" s="14">
        <f t="shared" si="425"/>
        <v>354.18</v>
      </c>
      <c r="X3267" s="13"/>
      <c r="Y3267" s="14">
        <f t="shared" ref="Y3267:Y3330" si="430">IF(W3267-AB3267&lt;=0,0,IF(O3267="返现",MAX(W3267-AA3267-AB3267,0),MAX(W3267-AB3267,0)))</f>
        <v>0</v>
      </c>
      <c r="Z3267" s="16">
        <f t="shared" si="429"/>
        <v>354.18</v>
      </c>
      <c r="AA3267" s="13">
        <f t="shared" si="428"/>
        <v>0</v>
      </c>
      <c r="AB3267" s="13">
        <f t="shared" si="426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 hidden="1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25"/>
        <v>0</v>
      </c>
      <c r="X3268" s="13"/>
      <c r="Y3268" s="14">
        <f t="shared" si="430"/>
        <v>0</v>
      </c>
      <c r="Z3268" s="16">
        <f t="shared" si="429"/>
        <v>0</v>
      </c>
      <c r="AA3268" s="13">
        <f t="shared" si="428"/>
        <v>0</v>
      </c>
      <c r="AB3268" s="13">
        <f t="shared" si="426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 hidden="1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25"/>
        <v>0</v>
      </c>
      <c r="X3269" s="13"/>
      <c r="Y3269" s="14">
        <f t="shared" si="430"/>
        <v>0</v>
      </c>
      <c r="Z3269" s="16">
        <f t="shared" si="429"/>
        <v>0</v>
      </c>
      <c r="AA3269" s="13">
        <f t="shared" si="428"/>
        <v>0</v>
      </c>
      <c r="AB3269" s="13">
        <f t="shared" si="426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 hidden="1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24"/>
        <v>-638301.43000000005</v>
      </c>
      <c r="W3270" s="14">
        <f t="shared" si="425"/>
        <v>527317.28</v>
      </c>
      <c r="X3270" s="13"/>
      <c r="Y3270" s="14">
        <f t="shared" si="430"/>
        <v>0</v>
      </c>
      <c r="Z3270" s="16">
        <f t="shared" si="429"/>
        <v>527317.28</v>
      </c>
      <c r="AA3270" s="13">
        <f t="shared" si="428"/>
        <v>0</v>
      </c>
      <c r="AB3270" s="13">
        <f t="shared" si="426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 hidden="1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24"/>
        <v>-72018.159999999974</v>
      </c>
      <c r="W3271" s="14">
        <f t="shared" si="425"/>
        <v>67585.849999999977</v>
      </c>
      <c r="X3271" s="13"/>
      <c r="Y3271" s="14">
        <f t="shared" si="430"/>
        <v>0</v>
      </c>
      <c r="Z3271" s="16">
        <f t="shared" si="429"/>
        <v>67585.849999999977</v>
      </c>
      <c r="AA3271" s="13">
        <f t="shared" si="428"/>
        <v>0</v>
      </c>
      <c r="AB3271" s="13">
        <f t="shared" si="426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 hidden="1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24"/>
        <v>-229828.44</v>
      </c>
      <c r="W3272" s="14">
        <f t="shared" si="425"/>
        <v>137650.16</v>
      </c>
      <c r="X3272" s="13"/>
      <c r="Y3272" s="14">
        <f t="shared" si="430"/>
        <v>0</v>
      </c>
      <c r="Z3272" s="16">
        <f t="shared" si="429"/>
        <v>137650.16</v>
      </c>
      <c r="AA3272" s="13">
        <f t="shared" si="428"/>
        <v>0</v>
      </c>
      <c r="AB3272" s="13">
        <f t="shared" si="426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 hidden="1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24"/>
        <v>0</v>
      </c>
      <c r="W3273" s="14">
        <f t="shared" si="425"/>
        <v>-19922.03</v>
      </c>
      <c r="X3273" s="13"/>
      <c r="Y3273" s="14">
        <f t="shared" si="430"/>
        <v>0</v>
      </c>
      <c r="Z3273" s="16">
        <f t="shared" si="429"/>
        <v>-19922.03</v>
      </c>
      <c r="AA3273" s="13">
        <f t="shared" si="428"/>
        <v>0</v>
      </c>
      <c r="AB3273" s="13">
        <f t="shared" si="426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 hidden="1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24"/>
        <v>0</v>
      </c>
      <c r="W3274" s="14">
        <f t="shared" si="425"/>
        <v>30466.370000000006</v>
      </c>
      <c r="X3274" s="13"/>
      <c r="Y3274" s="14">
        <f t="shared" si="430"/>
        <v>0</v>
      </c>
      <c r="Z3274" s="16">
        <f t="shared" si="429"/>
        <v>30466.370000000006</v>
      </c>
      <c r="AA3274" s="13">
        <f t="shared" si="428"/>
        <v>0</v>
      </c>
      <c r="AB3274" s="13">
        <f t="shared" si="426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 hidden="1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24"/>
        <v>-335241.19999999995</v>
      </c>
      <c r="W3275" s="14">
        <f t="shared" si="425"/>
        <v>345507.39999999997</v>
      </c>
      <c r="X3275" s="13"/>
      <c r="Y3275" s="14">
        <f t="shared" si="430"/>
        <v>0</v>
      </c>
      <c r="Z3275" s="16">
        <f t="shared" si="429"/>
        <v>345507.39999999997</v>
      </c>
      <c r="AA3275" s="13">
        <f t="shared" si="428"/>
        <v>0</v>
      </c>
      <c r="AB3275" s="13">
        <f t="shared" si="426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 hidden="1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24"/>
        <v>9162.73</v>
      </c>
      <c r="W3276" s="14">
        <f t="shared" si="425"/>
        <v>0.02</v>
      </c>
      <c r="X3276" s="13"/>
      <c r="Y3276" s="14">
        <f t="shared" si="430"/>
        <v>0</v>
      </c>
      <c r="Z3276" s="16">
        <f t="shared" si="429"/>
        <v>0.02</v>
      </c>
      <c r="AA3276" s="13">
        <f t="shared" si="428"/>
        <v>0</v>
      </c>
      <c r="AB3276" s="13">
        <f t="shared" si="426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 hidden="1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24"/>
        <v>28456.5</v>
      </c>
      <c r="W3277" s="14">
        <f t="shared" si="425"/>
        <v>0</v>
      </c>
      <c r="X3277" s="13"/>
      <c r="Y3277" s="14">
        <f t="shared" si="430"/>
        <v>0</v>
      </c>
      <c r="Z3277" s="16">
        <f t="shared" si="429"/>
        <v>0</v>
      </c>
      <c r="AA3277" s="13">
        <f t="shared" si="428"/>
        <v>0</v>
      </c>
      <c r="AB3277" s="13">
        <f t="shared" si="426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 hidden="1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25"/>
        <v>0</v>
      </c>
      <c r="X3278" s="13"/>
      <c r="Y3278" s="14">
        <f t="shared" si="430"/>
        <v>0</v>
      </c>
      <c r="Z3278" s="16">
        <f t="shared" si="429"/>
        <v>0</v>
      </c>
      <c r="AA3278" s="13">
        <f t="shared" si="428"/>
        <v>0</v>
      </c>
      <c r="AB3278" s="13">
        <f t="shared" si="426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 hidden="1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24"/>
        <v>-485261.07999999996</v>
      </c>
      <c r="W3279" s="14">
        <f t="shared" si="425"/>
        <v>457703.81999999995</v>
      </c>
      <c r="X3279" s="13"/>
      <c r="Y3279" s="14">
        <f t="shared" si="430"/>
        <v>0</v>
      </c>
      <c r="Z3279" s="16">
        <f t="shared" si="429"/>
        <v>457703.81999999995</v>
      </c>
      <c r="AA3279" s="13">
        <f t="shared" si="428"/>
        <v>0</v>
      </c>
      <c r="AB3279" s="13">
        <f t="shared" si="426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 hidden="1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24"/>
        <v>-420163.99</v>
      </c>
      <c r="W3280" s="14">
        <f t="shared" si="425"/>
        <v>221130.44999999998</v>
      </c>
      <c r="X3280" s="13"/>
      <c r="Y3280" s="14">
        <f t="shared" si="430"/>
        <v>0</v>
      </c>
      <c r="Z3280" s="16">
        <f t="shared" si="429"/>
        <v>221130.44999999998</v>
      </c>
      <c r="AA3280" s="13">
        <f t="shared" si="428"/>
        <v>0</v>
      </c>
      <c r="AB3280" s="13">
        <f t="shared" si="426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 hidden="1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3333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24"/>
        <v>12076.74</v>
      </c>
      <c r="W3281" s="14">
        <f t="shared" si="425"/>
        <v>0</v>
      </c>
      <c r="X3281" s="13"/>
      <c r="Y3281" s="14">
        <f t="shared" si="430"/>
        <v>0</v>
      </c>
      <c r="Z3281" s="16">
        <f t="shared" si="429"/>
        <v>0</v>
      </c>
      <c r="AA3281" s="13">
        <f t="shared" si="428"/>
        <v>0</v>
      </c>
      <c r="AB3281" s="13">
        <f t="shared" si="426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 hidden="1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3333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24"/>
        <v>9995.36</v>
      </c>
      <c r="W3282" s="14">
        <f t="shared" si="425"/>
        <v>0</v>
      </c>
      <c r="X3282" s="13"/>
      <c r="Y3282" s="14">
        <f t="shared" si="430"/>
        <v>0</v>
      </c>
      <c r="Z3282" s="16">
        <f t="shared" si="429"/>
        <v>0</v>
      </c>
      <c r="AA3282" s="13">
        <f t="shared" si="428"/>
        <v>0</v>
      </c>
      <c r="AB3282" s="13">
        <f t="shared" si="426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 hidden="1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3333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24"/>
        <v>5130.5</v>
      </c>
      <c r="W3283" s="14">
        <f t="shared" si="425"/>
        <v>0</v>
      </c>
      <c r="X3283" s="13"/>
      <c r="Y3283" s="14">
        <f t="shared" si="430"/>
        <v>0</v>
      </c>
      <c r="Z3283" s="16">
        <f t="shared" si="429"/>
        <v>0</v>
      </c>
      <c r="AA3283" s="13">
        <f t="shared" si="428"/>
        <v>0</v>
      </c>
      <c r="AB3283" s="13">
        <f t="shared" si="426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 hidden="1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3333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24"/>
        <v>646.35</v>
      </c>
      <c r="W3284" s="14">
        <f t="shared" si="425"/>
        <v>0</v>
      </c>
      <c r="X3284" s="13"/>
      <c r="Y3284" s="14">
        <f t="shared" si="430"/>
        <v>0</v>
      </c>
      <c r="Z3284" s="16">
        <f t="shared" si="429"/>
        <v>0</v>
      </c>
      <c r="AA3284" s="13">
        <f t="shared" si="428"/>
        <v>0</v>
      </c>
      <c r="AB3284" s="13">
        <f t="shared" si="426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 hidden="1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3333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24"/>
        <v>1682.6</v>
      </c>
      <c r="W3285" s="14">
        <f t="shared" si="425"/>
        <v>0</v>
      </c>
      <c r="X3285" s="13"/>
      <c r="Y3285" s="14">
        <f t="shared" si="430"/>
        <v>0</v>
      </c>
      <c r="Z3285" s="16">
        <f t="shared" si="429"/>
        <v>0</v>
      </c>
      <c r="AA3285" s="13">
        <f t="shared" si="428"/>
        <v>0</v>
      </c>
      <c r="AB3285" s="13">
        <f t="shared" si="426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 hidden="1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3333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24"/>
        <v>24807.5</v>
      </c>
      <c r="W3286" s="14">
        <f t="shared" si="425"/>
        <v>0</v>
      </c>
      <c r="X3286" s="13"/>
      <c r="Y3286" s="14">
        <f t="shared" si="430"/>
        <v>0</v>
      </c>
      <c r="Z3286" s="16">
        <f t="shared" si="429"/>
        <v>0</v>
      </c>
      <c r="AA3286" s="13">
        <f t="shared" si="428"/>
        <v>0</v>
      </c>
      <c r="AB3286" s="13">
        <f t="shared" si="426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 hidden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3333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24"/>
        <v>18920.45</v>
      </c>
      <c r="W3287" s="14">
        <f t="shared" si="425"/>
        <v>0</v>
      </c>
      <c r="X3287" s="13"/>
      <c r="Y3287" s="14">
        <f t="shared" si="430"/>
        <v>0</v>
      </c>
      <c r="Z3287" s="16">
        <f t="shared" si="429"/>
        <v>0</v>
      </c>
      <c r="AA3287" s="13">
        <f t="shared" si="428"/>
        <v>0</v>
      </c>
      <c r="AB3287" s="13">
        <f t="shared" si="426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 hidden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3333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24"/>
        <v>697.7</v>
      </c>
      <c r="W3288" s="14">
        <f t="shared" si="425"/>
        <v>0</v>
      </c>
      <c r="X3288" s="13"/>
      <c r="Y3288" s="14">
        <f t="shared" si="430"/>
        <v>0</v>
      </c>
      <c r="Z3288" s="16">
        <f t="shared" si="429"/>
        <v>0</v>
      </c>
      <c r="AA3288" s="13">
        <f t="shared" si="428"/>
        <v>0</v>
      </c>
      <c r="AB3288" s="13">
        <f t="shared" si="426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 hidden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3333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24"/>
        <v>2.4500000000000002</v>
      </c>
      <c r="W3289" s="14">
        <f t="shared" si="425"/>
        <v>0</v>
      </c>
      <c r="X3289" s="13"/>
      <c r="Y3289" s="14">
        <f t="shared" si="430"/>
        <v>0</v>
      </c>
      <c r="Z3289" s="16">
        <f t="shared" si="429"/>
        <v>0</v>
      </c>
      <c r="AA3289" s="13">
        <f t="shared" si="428"/>
        <v>0</v>
      </c>
      <c r="AB3289" s="13">
        <f t="shared" si="426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 hidden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3333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24"/>
        <v>1667.34</v>
      </c>
      <c r="W3290" s="14">
        <f t="shared" si="425"/>
        <v>0</v>
      </c>
      <c r="X3290" s="13"/>
      <c r="Y3290" s="14">
        <f t="shared" si="430"/>
        <v>0</v>
      </c>
      <c r="Z3290" s="16">
        <f t="shared" si="429"/>
        <v>0</v>
      </c>
      <c r="AA3290" s="13">
        <f t="shared" si="428"/>
        <v>0</v>
      </c>
      <c r="AB3290" s="13">
        <f t="shared" si="426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 hidden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3333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24"/>
        <v>2298.7800000000002</v>
      </c>
      <c r="W3291" s="14">
        <f t="shared" si="425"/>
        <v>0</v>
      </c>
      <c r="X3291" s="13"/>
      <c r="Y3291" s="14">
        <f t="shared" si="430"/>
        <v>0</v>
      </c>
      <c r="Z3291" s="16">
        <f t="shared" si="429"/>
        <v>0</v>
      </c>
      <c r="AA3291" s="13">
        <f t="shared" si="428"/>
        <v>0</v>
      </c>
      <c r="AB3291" s="13">
        <f t="shared" si="426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 hidden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3333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24"/>
        <v>9444.5</v>
      </c>
      <c r="W3292" s="14">
        <f t="shared" si="425"/>
        <v>0</v>
      </c>
      <c r="X3292" s="13"/>
      <c r="Y3292" s="14">
        <f t="shared" si="430"/>
        <v>0</v>
      </c>
      <c r="Z3292" s="16">
        <f t="shared" si="429"/>
        <v>0</v>
      </c>
      <c r="AA3292" s="13">
        <f t="shared" si="428"/>
        <v>0</v>
      </c>
      <c r="AB3292" s="13">
        <f t="shared" si="426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 hidden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3333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24"/>
        <v>2383.9499999999998</v>
      </c>
      <c r="W3293" s="14">
        <f t="shared" si="425"/>
        <v>0</v>
      </c>
      <c r="X3293" s="13"/>
      <c r="Y3293" s="14">
        <f t="shared" si="430"/>
        <v>0</v>
      </c>
      <c r="Z3293" s="16">
        <f t="shared" si="429"/>
        <v>0</v>
      </c>
      <c r="AA3293" s="13">
        <f t="shared" si="428"/>
        <v>0</v>
      </c>
      <c r="AB3293" s="13">
        <f t="shared" si="426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 hidden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3333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24"/>
        <v>5768.6</v>
      </c>
      <c r="W3294" s="14">
        <f t="shared" si="425"/>
        <v>0</v>
      </c>
      <c r="X3294" s="13"/>
      <c r="Y3294" s="14">
        <f t="shared" si="430"/>
        <v>0</v>
      </c>
      <c r="Z3294" s="16">
        <f t="shared" si="429"/>
        <v>0</v>
      </c>
      <c r="AA3294" s="13">
        <f t="shared" si="428"/>
        <v>0</v>
      </c>
      <c r="AB3294" s="13">
        <f t="shared" si="426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 hidden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3333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24"/>
        <v>6206</v>
      </c>
      <c r="W3295" s="14">
        <f t="shared" si="425"/>
        <v>0</v>
      </c>
      <c r="X3295" s="13"/>
      <c r="Y3295" s="14">
        <f t="shared" si="430"/>
        <v>0</v>
      </c>
      <c r="Z3295" s="16">
        <f t="shared" si="429"/>
        <v>0</v>
      </c>
      <c r="AA3295" s="13">
        <f t="shared" si="428"/>
        <v>0</v>
      </c>
      <c r="AB3295" s="13">
        <f t="shared" si="426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 hidden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3333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24"/>
        <v>59848.4</v>
      </c>
      <c r="W3296" s="14">
        <f t="shared" si="425"/>
        <v>0</v>
      </c>
      <c r="X3296" s="13"/>
      <c r="Y3296" s="14">
        <f t="shared" si="430"/>
        <v>0</v>
      </c>
      <c r="Z3296" s="16">
        <f t="shared" si="429"/>
        <v>0</v>
      </c>
      <c r="AA3296" s="13">
        <f t="shared" si="428"/>
        <v>0</v>
      </c>
      <c r="AB3296" s="13">
        <f t="shared" si="426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 hidden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3333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24"/>
        <v>200</v>
      </c>
      <c r="W3297" s="14">
        <f t="shared" si="425"/>
        <v>0</v>
      </c>
      <c r="X3297" s="13"/>
      <c r="Y3297" s="14">
        <f t="shared" si="430"/>
        <v>0</v>
      </c>
      <c r="Z3297" s="16">
        <f t="shared" si="429"/>
        <v>0</v>
      </c>
      <c r="AA3297" s="13">
        <f t="shared" si="428"/>
        <v>0</v>
      </c>
      <c r="AB3297" s="13">
        <f t="shared" si="426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 hidden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3333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24"/>
        <v>9884.1</v>
      </c>
      <c r="W3298" s="14">
        <f t="shared" si="425"/>
        <v>0</v>
      </c>
      <c r="X3298" s="13"/>
      <c r="Y3298" s="14">
        <f t="shared" si="430"/>
        <v>0</v>
      </c>
      <c r="Z3298" s="16">
        <f t="shared" si="429"/>
        <v>0</v>
      </c>
      <c r="AA3298" s="13">
        <f t="shared" si="428"/>
        <v>0</v>
      </c>
      <c r="AB3298" s="13">
        <f t="shared" si="426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 hidden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3333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24"/>
        <v>8891.23</v>
      </c>
      <c r="W3299" s="14">
        <f t="shared" si="425"/>
        <v>0</v>
      </c>
      <c r="X3299" s="13"/>
      <c r="Y3299" s="14">
        <f t="shared" si="430"/>
        <v>0</v>
      </c>
      <c r="Z3299" s="16">
        <f t="shared" si="429"/>
        <v>0</v>
      </c>
      <c r="AA3299" s="13">
        <f t="shared" si="428"/>
        <v>0</v>
      </c>
      <c r="AB3299" s="13">
        <f t="shared" si="426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 hidden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3333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24"/>
        <v>400</v>
      </c>
      <c r="W3300" s="14">
        <f t="shared" si="425"/>
        <v>0</v>
      </c>
      <c r="X3300" s="13"/>
      <c r="Y3300" s="14">
        <f t="shared" si="430"/>
        <v>0</v>
      </c>
      <c r="Z3300" s="16">
        <f t="shared" si="429"/>
        <v>0</v>
      </c>
      <c r="AA3300" s="13">
        <f t="shared" si="428"/>
        <v>0</v>
      </c>
      <c r="AB3300" s="13">
        <f t="shared" si="426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 hidden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3333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24"/>
        <v>10000</v>
      </c>
      <c r="W3301" s="14">
        <f t="shared" si="425"/>
        <v>0</v>
      </c>
      <c r="X3301" s="13"/>
      <c r="Y3301" s="14">
        <f t="shared" si="430"/>
        <v>0</v>
      </c>
      <c r="Z3301" s="16">
        <f t="shared" si="429"/>
        <v>0</v>
      </c>
      <c r="AA3301" s="13">
        <f t="shared" si="428"/>
        <v>0</v>
      </c>
      <c r="AB3301" s="13">
        <f t="shared" si="426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 hidden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3333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24"/>
        <v>272.5</v>
      </c>
      <c r="W3302" s="14">
        <f t="shared" si="425"/>
        <v>0</v>
      </c>
      <c r="X3302" s="13"/>
      <c r="Y3302" s="14">
        <f t="shared" si="430"/>
        <v>0</v>
      </c>
      <c r="Z3302" s="16">
        <f t="shared" si="429"/>
        <v>0</v>
      </c>
      <c r="AA3302" s="13">
        <f t="shared" si="428"/>
        <v>0</v>
      </c>
      <c r="AB3302" s="13">
        <f t="shared" si="426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 hidden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3333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24"/>
        <v>46724.05</v>
      </c>
      <c r="W3303" s="14">
        <f t="shared" si="425"/>
        <v>0</v>
      </c>
      <c r="X3303" s="13"/>
      <c r="Y3303" s="14">
        <f t="shared" si="430"/>
        <v>0</v>
      </c>
      <c r="Z3303" s="16">
        <f t="shared" si="429"/>
        <v>0</v>
      </c>
      <c r="AA3303" s="13">
        <f t="shared" si="428"/>
        <v>0</v>
      </c>
      <c r="AB3303" s="13">
        <f t="shared" si="426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 hidden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3333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24"/>
        <v>9963.2999999999993</v>
      </c>
      <c r="W3304" s="14">
        <f t="shared" si="425"/>
        <v>0</v>
      </c>
      <c r="X3304" s="13"/>
      <c r="Y3304" s="14">
        <f t="shared" si="430"/>
        <v>0</v>
      </c>
      <c r="Z3304" s="16">
        <f t="shared" si="429"/>
        <v>0</v>
      </c>
      <c r="AA3304" s="13">
        <f t="shared" si="428"/>
        <v>0</v>
      </c>
      <c r="AB3304" s="13">
        <f t="shared" si="426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 hidden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3333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24"/>
        <v>2791.4</v>
      </c>
      <c r="W3305" s="14">
        <f t="shared" si="425"/>
        <v>0</v>
      </c>
      <c r="X3305" s="13"/>
      <c r="Y3305" s="14">
        <f t="shared" si="430"/>
        <v>0</v>
      </c>
      <c r="Z3305" s="16">
        <f t="shared" si="429"/>
        <v>0</v>
      </c>
      <c r="AA3305" s="13">
        <f t="shared" si="428"/>
        <v>0</v>
      </c>
      <c r="AB3305" s="13">
        <f t="shared" si="426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 hidden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3333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24"/>
        <v>135.65</v>
      </c>
      <c r="W3306" s="14">
        <f t="shared" si="425"/>
        <v>0</v>
      </c>
      <c r="X3306" s="13"/>
      <c r="Y3306" s="14">
        <f t="shared" si="430"/>
        <v>0</v>
      </c>
      <c r="Z3306" s="16">
        <f t="shared" si="429"/>
        <v>0</v>
      </c>
      <c r="AA3306" s="13">
        <f t="shared" si="428"/>
        <v>0</v>
      </c>
      <c r="AB3306" s="13">
        <f t="shared" si="426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 hidden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3333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24"/>
        <v>237.5</v>
      </c>
      <c r="W3307" s="14">
        <f t="shared" si="425"/>
        <v>0</v>
      </c>
      <c r="X3307" s="13"/>
      <c r="Y3307" s="14">
        <f t="shared" si="430"/>
        <v>0</v>
      </c>
      <c r="Z3307" s="16">
        <f t="shared" si="429"/>
        <v>0</v>
      </c>
      <c r="AA3307" s="13">
        <f t="shared" si="428"/>
        <v>0</v>
      </c>
      <c r="AB3307" s="13">
        <f t="shared" si="426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 hidden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3333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24"/>
        <v>3292</v>
      </c>
      <c r="W3308" s="14">
        <f t="shared" si="425"/>
        <v>0</v>
      </c>
      <c r="X3308" s="13"/>
      <c r="Y3308" s="14">
        <f t="shared" si="430"/>
        <v>0</v>
      </c>
      <c r="Z3308" s="16">
        <f t="shared" si="429"/>
        <v>0</v>
      </c>
      <c r="AA3308" s="13">
        <f t="shared" si="428"/>
        <v>0</v>
      </c>
      <c r="AB3308" s="13">
        <f t="shared" si="426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 hidden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3333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24"/>
        <v>2455.6</v>
      </c>
      <c r="W3309" s="14">
        <f t="shared" si="425"/>
        <v>0</v>
      </c>
      <c r="X3309" s="13"/>
      <c r="Y3309" s="14">
        <f t="shared" si="430"/>
        <v>0</v>
      </c>
      <c r="Z3309" s="16">
        <f t="shared" si="429"/>
        <v>0</v>
      </c>
      <c r="AA3309" s="13">
        <f t="shared" si="428"/>
        <v>0</v>
      </c>
      <c r="AB3309" s="13">
        <f t="shared" si="426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 hidden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3333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31">S3310+T3310-U3310</f>
        <v>606.33000000000004</v>
      </c>
      <c r="W3310" s="14">
        <f t="shared" ref="W3310:W3319" si="432">IF(O3310="返货",U3310/(1+P3310),IF(O3310="返现",U3310,IF(O3310="折扣",U3310*P3310,IF(O3310="无",U3310))))</f>
        <v>0</v>
      </c>
      <c r="X3310" s="13"/>
      <c r="Y3310" s="14">
        <f t="shared" si="430"/>
        <v>0</v>
      </c>
      <c r="Z3310" s="16">
        <f t="shared" si="429"/>
        <v>0</v>
      </c>
      <c r="AA3310" s="13">
        <f t="shared" si="428"/>
        <v>0</v>
      </c>
      <c r="AB3310" s="13">
        <f t="shared" si="426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 hidden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3333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31"/>
        <v>32.5</v>
      </c>
      <c r="W3311" s="14">
        <f t="shared" si="432"/>
        <v>0</v>
      </c>
      <c r="X3311" s="13"/>
      <c r="Y3311" s="14">
        <f t="shared" si="430"/>
        <v>0</v>
      </c>
      <c r="Z3311" s="16">
        <f t="shared" si="429"/>
        <v>0</v>
      </c>
      <c r="AA3311" s="13">
        <f t="shared" si="428"/>
        <v>0</v>
      </c>
      <c r="AB3311" s="13">
        <f t="shared" ref="AB3311:AB3319" si="433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 hidden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3333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31"/>
        <v>14199.2</v>
      </c>
      <c r="W3312" s="14">
        <f t="shared" si="432"/>
        <v>0</v>
      </c>
      <c r="X3312" s="13"/>
      <c r="Y3312" s="14">
        <f t="shared" si="430"/>
        <v>0</v>
      </c>
      <c r="Z3312" s="16">
        <f t="shared" si="429"/>
        <v>0</v>
      </c>
      <c r="AA3312" s="13">
        <f t="shared" si="428"/>
        <v>0</v>
      </c>
      <c r="AB3312" s="13">
        <f t="shared" si="433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 hidden="1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31"/>
        <v>10000</v>
      </c>
      <c r="W3313" s="14">
        <f t="shared" si="432"/>
        <v>0</v>
      </c>
      <c r="X3313" s="13"/>
      <c r="Y3313" s="14">
        <f t="shared" si="430"/>
        <v>0</v>
      </c>
      <c r="Z3313" s="16">
        <f t="shared" si="429"/>
        <v>0</v>
      </c>
      <c r="AA3313" s="13">
        <f t="shared" si="428"/>
        <v>0</v>
      </c>
      <c r="AB3313" s="13">
        <f t="shared" si="433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 hidden="1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3376</v>
      </c>
      <c r="F3314" s="73" t="s">
        <v>3376</v>
      </c>
      <c r="G3314" s="73" t="s">
        <v>3376</v>
      </c>
      <c r="H3314" s="122" t="s">
        <v>36</v>
      </c>
      <c r="I3314" s="73" t="s">
        <v>37</v>
      </c>
      <c r="J3314" s="74" t="s">
        <v>3333</v>
      </c>
      <c r="K3314" s="73" t="s">
        <v>32</v>
      </c>
      <c r="L3314" s="73" t="s">
        <v>3377</v>
      </c>
      <c r="M3314" s="73"/>
      <c r="N3314" s="73" t="s">
        <v>3469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31"/>
        <v>-83514.73</v>
      </c>
      <c r="W3314" s="14">
        <f t="shared" si="432"/>
        <v>83514.73</v>
      </c>
      <c r="X3314" s="13"/>
      <c r="Y3314" s="14">
        <f t="shared" si="430"/>
        <v>0</v>
      </c>
      <c r="Z3314" s="16">
        <f t="shared" si="429"/>
        <v>83514.73</v>
      </c>
      <c r="AA3314" s="13">
        <f t="shared" si="428"/>
        <v>0</v>
      </c>
      <c r="AB3314" s="13">
        <f t="shared" si="433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 hidden="1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3333</v>
      </c>
      <c r="K3315" s="73" t="s">
        <v>32</v>
      </c>
      <c r="L3315" s="73" t="s">
        <v>1034</v>
      </c>
      <c r="M3315" s="73"/>
      <c r="N3315" s="73" t="s">
        <v>3470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31"/>
        <v>-68.400000000000006</v>
      </c>
      <c r="W3315" s="14">
        <f t="shared" si="432"/>
        <v>68.400000000000006</v>
      </c>
      <c r="X3315" s="13"/>
      <c r="Y3315" s="14">
        <f t="shared" si="430"/>
        <v>0</v>
      </c>
      <c r="Z3315" s="16">
        <f t="shared" si="429"/>
        <v>68.400000000000006</v>
      </c>
      <c r="AA3315" s="13">
        <f t="shared" si="428"/>
        <v>0</v>
      </c>
      <c r="AB3315" s="13">
        <f t="shared" si="433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 hidden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3333</v>
      </c>
      <c r="K3316" s="73" t="s">
        <v>32</v>
      </c>
      <c r="L3316" s="8" t="s">
        <v>1055</v>
      </c>
      <c r="M3316" s="73"/>
      <c r="N3316" s="8" t="s">
        <v>3470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31"/>
        <v>-7.2</v>
      </c>
      <c r="W3316" s="14">
        <f t="shared" si="432"/>
        <v>7.2</v>
      </c>
      <c r="X3316" s="13"/>
      <c r="Y3316" s="14">
        <f t="shared" si="430"/>
        <v>0</v>
      </c>
      <c r="Z3316" s="16">
        <f t="shared" si="429"/>
        <v>7.2</v>
      </c>
      <c r="AA3316" s="13">
        <f t="shared" si="428"/>
        <v>0</v>
      </c>
      <c r="AB3316" s="13">
        <f t="shared" si="433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 hidden="1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3469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31"/>
        <v>-68630.470000000016</v>
      </c>
      <c r="W3317" s="14">
        <f t="shared" si="432"/>
        <v>68630.470000000016</v>
      </c>
      <c r="X3317" s="13"/>
      <c r="Y3317" s="14">
        <f t="shared" si="430"/>
        <v>0</v>
      </c>
      <c r="Z3317" s="16">
        <f t="shared" si="429"/>
        <v>68630.470000000016</v>
      </c>
      <c r="AA3317" s="13">
        <f t="shared" si="428"/>
        <v>0</v>
      </c>
      <c r="AB3317" s="13">
        <f t="shared" si="433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 hidden="1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3471</v>
      </c>
      <c r="F3318" s="8" t="s">
        <v>3471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3472</v>
      </c>
      <c r="M3318" s="73"/>
      <c r="N3318" s="8" t="s">
        <v>3473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31"/>
        <v>20880.189999999995</v>
      </c>
      <c r="W3318" s="14">
        <f t="shared" si="432"/>
        <v>19119.810000000005</v>
      </c>
      <c r="X3318" s="13"/>
      <c r="Y3318" s="14">
        <f t="shared" si="430"/>
        <v>0</v>
      </c>
      <c r="Z3318" s="16">
        <f t="shared" si="429"/>
        <v>19119.810000000005</v>
      </c>
      <c r="AA3318" s="13">
        <f t="shared" ref="AA3318:AA3319" si="434">U3318-W3318</f>
        <v>0</v>
      </c>
      <c r="AB3318" s="13">
        <f t="shared" si="433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 hidden="1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3474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3475</v>
      </c>
      <c r="M3319" s="73"/>
      <c r="N3319" s="8" t="s">
        <v>3373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31"/>
        <v>8984.0400000000009</v>
      </c>
      <c r="W3319" s="14">
        <f t="shared" si="432"/>
        <v>21015.96</v>
      </c>
      <c r="X3319" s="13"/>
      <c r="Y3319" s="14">
        <f t="shared" si="430"/>
        <v>0</v>
      </c>
      <c r="Z3319" s="16">
        <f t="shared" ref="Z3319:Z3382" si="435">W3319+X3319</f>
        <v>21015.96</v>
      </c>
      <c r="AA3319" s="13">
        <f t="shared" si="434"/>
        <v>0</v>
      </c>
      <c r="AB3319" s="13">
        <f t="shared" si="433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 hidden="1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3476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3477</v>
      </c>
      <c r="M3320" s="73"/>
      <c r="N3320" s="8" t="s">
        <v>3478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31"/>
        <v>10000</v>
      </c>
      <c r="W3320" s="14"/>
      <c r="X3320" s="13"/>
      <c r="Y3320" s="14">
        <f t="shared" si="430"/>
        <v>0</v>
      </c>
      <c r="Z3320" s="16">
        <f t="shared" si="435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 hidden="1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3474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3479</v>
      </c>
      <c r="M3321" s="73"/>
      <c r="N3321" s="8" t="s">
        <v>3478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31"/>
        <v>10000</v>
      </c>
      <c r="W3321" s="14"/>
      <c r="X3321" s="13"/>
      <c r="Y3321" s="14">
        <f t="shared" si="430"/>
        <v>0</v>
      </c>
      <c r="Z3321" s="16">
        <f t="shared" si="435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 hidden="1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31"/>
        <v>2781.6000000000004</v>
      </c>
      <c r="W3322" s="14">
        <f t="shared" ref="W3322:W3385" si="436">IF(O3322="返货",U3322/(1+P3322),IF(O3322="返现",U3322,IF(O3322="折扣",U3322*P3322,IF(O3322="无",U3322))))</f>
        <v>8626.5</v>
      </c>
      <c r="X3322" s="13"/>
      <c r="Y3322" s="14">
        <f t="shared" si="430"/>
        <v>0</v>
      </c>
      <c r="Z3322" s="16">
        <f t="shared" si="435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 hidden="1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31"/>
        <v>1214188.58</v>
      </c>
      <c r="W3323" s="14">
        <f t="shared" si="436"/>
        <v>431000.5</v>
      </c>
      <c r="X3323" s="13"/>
      <c r="Y3323" s="14">
        <f t="shared" si="430"/>
        <v>0</v>
      </c>
      <c r="Z3323" s="16">
        <f t="shared" si="435"/>
        <v>431000.5</v>
      </c>
      <c r="AA3323" s="13">
        <f>U3323-W3323</f>
        <v>0</v>
      </c>
      <c r="AB3323" s="13">
        <f t="shared" ref="AB3323:AB3386" si="437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 hidden="1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31"/>
        <v>67447.449999999983</v>
      </c>
      <c r="W3324" s="14">
        <f t="shared" si="436"/>
        <v>119999.1</v>
      </c>
      <c r="X3324" s="13"/>
      <c r="Y3324" s="14">
        <f t="shared" si="430"/>
        <v>0</v>
      </c>
      <c r="Z3324" s="16">
        <f t="shared" si="435"/>
        <v>119999.1</v>
      </c>
      <c r="AA3324" s="13">
        <f>W3324*P3324</f>
        <v>4799.9639999999999</v>
      </c>
      <c r="AB3324" s="13">
        <f t="shared" si="437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 hidden="1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31"/>
        <v>31591.699999999983</v>
      </c>
      <c r="W3325" s="14">
        <f t="shared" si="436"/>
        <v>173903.2</v>
      </c>
      <c r="X3325" s="13"/>
      <c r="Y3325" s="14">
        <f t="shared" si="430"/>
        <v>0</v>
      </c>
      <c r="Z3325" s="16">
        <f t="shared" si="435"/>
        <v>173903.2</v>
      </c>
      <c r="AA3325" s="13">
        <f>U3325-W3325</f>
        <v>0</v>
      </c>
      <c r="AB3325" s="13">
        <f t="shared" si="437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 hidden="1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31"/>
        <v>210389.02000000002</v>
      </c>
      <c r="W3326" s="14">
        <f t="shared" si="436"/>
        <v>189610.97999999998</v>
      </c>
      <c r="X3326" s="13"/>
      <c r="Y3326" s="14">
        <f t="shared" si="430"/>
        <v>0</v>
      </c>
      <c r="Z3326" s="16">
        <f t="shared" si="435"/>
        <v>189610.97999999998</v>
      </c>
      <c r="AA3326" s="13">
        <f>W3326*P3326</f>
        <v>3792.2195999999999</v>
      </c>
      <c r="AB3326" s="13">
        <f t="shared" si="437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 hidden="1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31"/>
        <v>8537.099999999984</v>
      </c>
      <c r="W3327" s="14">
        <f t="shared" si="436"/>
        <v>49015.3</v>
      </c>
      <c r="X3327" s="13"/>
      <c r="Y3327" s="14">
        <f t="shared" si="430"/>
        <v>0</v>
      </c>
      <c r="Z3327" s="16">
        <f t="shared" si="435"/>
        <v>49015.3</v>
      </c>
      <c r="AA3327" s="13">
        <f t="shared" ref="AA3327:AA3390" si="438">U3327-W3327</f>
        <v>0</v>
      </c>
      <c r="AB3327" s="13">
        <f t="shared" si="437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 hidden="1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31"/>
        <v>12593.169999999998</v>
      </c>
      <c r="W3328" s="14">
        <f t="shared" si="436"/>
        <v>38851.470588235294</v>
      </c>
      <c r="X3328" s="13"/>
      <c r="Y3328" s="14">
        <f t="shared" si="430"/>
        <v>0</v>
      </c>
      <c r="Z3328" s="16">
        <f t="shared" si="435"/>
        <v>38851.470588235294</v>
      </c>
      <c r="AA3328" s="13">
        <f t="shared" si="438"/>
        <v>777.02941176470631</v>
      </c>
      <c r="AB3328" s="13">
        <f t="shared" si="437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 hidden="1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3480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31"/>
        <v>59809.7</v>
      </c>
      <c r="W3329" s="14">
        <f t="shared" si="436"/>
        <v>40190.300000000003</v>
      </c>
      <c r="X3329" s="13"/>
      <c r="Y3329" s="14">
        <f t="shared" si="430"/>
        <v>0</v>
      </c>
      <c r="Z3329" s="16">
        <f t="shared" si="435"/>
        <v>40190.300000000003</v>
      </c>
      <c r="AA3329" s="13">
        <f t="shared" si="438"/>
        <v>0</v>
      </c>
      <c r="AB3329" s="13">
        <f t="shared" si="437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 hidden="1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31"/>
        <v>93954</v>
      </c>
      <c r="W3330" s="14">
        <f t="shared" si="436"/>
        <v>506134.5</v>
      </c>
      <c r="X3330" s="13"/>
      <c r="Y3330" s="14">
        <f t="shared" si="430"/>
        <v>0</v>
      </c>
      <c r="Z3330" s="16">
        <f t="shared" si="435"/>
        <v>506134.5</v>
      </c>
      <c r="AA3330" s="13">
        <f t="shared" si="438"/>
        <v>0</v>
      </c>
      <c r="AB3330" s="13">
        <f t="shared" si="437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 hidden="1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31"/>
        <v>51851.7400000001</v>
      </c>
      <c r="W3331" s="14">
        <f t="shared" si="436"/>
        <v>8632.5961538461524</v>
      </c>
      <c r="X3331" s="13"/>
      <c r="Y3331" s="14">
        <f t="shared" ref="Y3331:Y3394" si="439">IF(W3331-AB3331&lt;=0,0,IF(O3331="返现",MAX(W3331-AA3331-AB3331,0),MAX(W3331-AB3331,0)))</f>
        <v>0</v>
      </c>
      <c r="Z3331" s="16">
        <f t="shared" si="435"/>
        <v>8632.5961538461524</v>
      </c>
      <c r="AA3331" s="13">
        <f t="shared" si="438"/>
        <v>345.30384615384719</v>
      </c>
      <c r="AB3331" s="13">
        <f t="shared" si="437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 hidden="1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31"/>
        <v>305262.1100000001</v>
      </c>
      <c r="W3332" s="14">
        <f t="shared" si="436"/>
        <v>1523100.9</v>
      </c>
      <c r="X3332" s="13"/>
      <c r="Y3332" s="14">
        <f t="shared" si="439"/>
        <v>0</v>
      </c>
      <c r="Z3332" s="16">
        <f t="shared" si="435"/>
        <v>1523100.9</v>
      </c>
      <c r="AA3332" s="13">
        <f t="shared" si="438"/>
        <v>0</v>
      </c>
      <c r="AB3332" s="13">
        <f t="shared" si="437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 hidden="1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31"/>
        <v>95681.600000000006</v>
      </c>
      <c r="W3333" s="14">
        <f t="shared" si="436"/>
        <v>97669.117647058825</v>
      </c>
      <c r="X3333" s="13"/>
      <c r="Y3333" s="14">
        <f t="shared" si="439"/>
        <v>0</v>
      </c>
      <c r="Z3333" s="16">
        <f t="shared" si="435"/>
        <v>97669.117647058825</v>
      </c>
      <c r="AA3333" s="13">
        <f t="shared" si="438"/>
        <v>1953.3823529411748</v>
      </c>
      <c r="AB3333" s="13">
        <f t="shared" si="437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 hidden="1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31"/>
        <v>7811.8100000000559</v>
      </c>
      <c r="W3334" s="14">
        <f t="shared" si="436"/>
        <v>1318854.6666666665</v>
      </c>
      <c r="X3334" s="13"/>
      <c r="Y3334" s="14">
        <f t="shared" si="439"/>
        <v>0</v>
      </c>
      <c r="Z3334" s="16">
        <f t="shared" si="435"/>
        <v>1318854.6666666665</v>
      </c>
      <c r="AA3334" s="13">
        <f t="shared" si="438"/>
        <v>65942.733333333395</v>
      </c>
      <c r="AB3334" s="13">
        <f t="shared" si="437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 hidden="1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31"/>
        <v>10994</v>
      </c>
      <c r="W3335" s="14">
        <f t="shared" si="436"/>
        <v>32700.6</v>
      </c>
      <c r="X3335" s="13"/>
      <c r="Y3335" s="14">
        <f t="shared" si="439"/>
        <v>0</v>
      </c>
      <c r="Z3335" s="16">
        <f t="shared" si="435"/>
        <v>32700.6</v>
      </c>
      <c r="AA3335" s="13">
        <f t="shared" si="438"/>
        <v>0</v>
      </c>
      <c r="AB3335" s="13">
        <f t="shared" si="437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 hidden="1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3481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31"/>
        <v>100000</v>
      </c>
      <c r="W3336" s="14">
        <f t="shared" si="436"/>
        <v>0</v>
      </c>
      <c r="X3336" s="13"/>
      <c r="Y3336" s="14">
        <f t="shared" si="439"/>
        <v>0</v>
      </c>
      <c r="Z3336" s="16">
        <f t="shared" si="435"/>
        <v>0</v>
      </c>
      <c r="AA3336" s="13">
        <f t="shared" si="438"/>
        <v>0</v>
      </c>
      <c r="AB3336" s="13">
        <f t="shared" si="437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 hidden="1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31"/>
        <v>39295.800000000017</v>
      </c>
      <c r="W3337" s="14">
        <f t="shared" si="436"/>
        <v>214758.9</v>
      </c>
      <c r="X3337" s="13"/>
      <c r="Y3337" s="14">
        <f t="shared" si="439"/>
        <v>0</v>
      </c>
      <c r="Z3337" s="16">
        <f t="shared" si="435"/>
        <v>214758.9</v>
      </c>
      <c r="AA3337" s="13">
        <f t="shared" si="438"/>
        <v>0</v>
      </c>
      <c r="AB3337" s="13">
        <f t="shared" si="437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 hidden="1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31"/>
        <v>6818.5499999999993</v>
      </c>
      <c r="W3338" s="14">
        <f t="shared" si="436"/>
        <v>24335.326923076926</v>
      </c>
      <c r="X3338" s="13"/>
      <c r="Y3338" s="14">
        <f t="shared" si="439"/>
        <v>0</v>
      </c>
      <c r="Z3338" s="16">
        <f t="shared" si="435"/>
        <v>24335.326923076926</v>
      </c>
      <c r="AA3338" s="13">
        <f t="shared" si="438"/>
        <v>973.41307692307601</v>
      </c>
      <c r="AB3338" s="13">
        <f t="shared" si="437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 hidden="1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31"/>
        <v>13791.5</v>
      </c>
      <c r="W3339" s="14">
        <f t="shared" si="436"/>
        <v>114273.3</v>
      </c>
      <c r="X3339" s="13"/>
      <c r="Y3339" s="14">
        <f t="shared" si="439"/>
        <v>0</v>
      </c>
      <c r="Z3339" s="16">
        <f t="shared" si="435"/>
        <v>114273.3</v>
      </c>
      <c r="AA3339" s="13">
        <f t="shared" si="438"/>
        <v>0</v>
      </c>
      <c r="AB3339" s="13">
        <f t="shared" si="437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 hidden="1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31"/>
        <v>739221.28000000026</v>
      </c>
      <c r="W3340" s="14">
        <f t="shared" si="436"/>
        <v>1826730.4</v>
      </c>
      <c r="X3340" s="13"/>
      <c r="Y3340" s="14">
        <f t="shared" si="439"/>
        <v>0</v>
      </c>
      <c r="Z3340" s="16">
        <f t="shared" si="435"/>
        <v>1826730.4</v>
      </c>
      <c r="AA3340" s="13">
        <f t="shared" si="438"/>
        <v>0</v>
      </c>
      <c r="AB3340" s="13">
        <f t="shared" si="437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 hidden="1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31"/>
        <v>5684.6299999999974</v>
      </c>
      <c r="W3341" s="14">
        <f t="shared" si="436"/>
        <v>54315.37</v>
      </c>
      <c r="X3341" s="13"/>
      <c r="Y3341" s="14">
        <f t="shared" si="439"/>
        <v>0</v>
      </c>
      <c r="Z3341" s="16">
        <f t="shared" si="435"/>
        <v>54315.37</v>
      </c>
      <c r="AA3341" s="13">
        <f t="shared" si="438"/>
        <v>0</v>
      </c>
      <c r="AB3341" s="13">
        <f t="shared" si="437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 hidden="1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31"/>
        <v>32792.600000000006</v>
      </c>
      <c r="W3342" s="14">
        <f t="shared" si="436"/>
        <v>155664.9</v>
      </c>
      <c r="X3342" s="13"/>
      <c r="Y3342" s="14">
        <f t="shared" si="439"/>
        <v>0</v>
      </c>
      <c r="Z3342" s="16">
        <f t="shared" si="435"/>
        <v>155664.9</v>
      </c>
      <c r="AA3342" s="13">
        <f t="shared" si="438"/>
        <v>0</v>
      </c>
      <c r="AB3342" s="13">
        <f t="shared" si="437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 hidden="1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31"/>
        <v>798630.25999999978</v>
      </c>
      <c r="W3343" s="14">
        <f t="shared" si="436"/>
        <v>1101369.7400000002</v>
      </c>
      <c r="X3343" s="13">
        <f>W3343*R3343</f>
        <v>55068.487000000016</v>
      </c>
      <c r="Y3343" s="14">
        <f t="shared" si="439"/>
        <v>0</v>
      </c>
      <c r="Z3343" s="16">
        <f t="shared" si="435"/>
        <v>1156438.2270000002</v>
      </c>
      <c r="AA3343" s="13">
        <f t="shared" si="438"/>
        <v>0</v>
      </c>
      <c r="AB3343" s="13">
        <f t="shared" si="437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 hidden="1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31"/>
        <v>559559.33000000007</v>
      </c>
      <c r="W3344" s="14">
        <f t="shared" si="436"/>
        <v>6711985.4500000002</v>
      </c>
      <c r="X3344" s="13"/>
      <c r="Y3344" s="14">
        <f t="shared" si="439"/>
        <v>0</v>
      </c>
      <c r="Z3344" s="16">
        <f t="shared" si="435"/>
        <v>6711985.4500000002</v>
      </c>
      <c r="AA3344" s="13">
        <f t="shared" si="438"/>
        <v>0</v>
      </c>
      <c r="AB3344" s="13">
        <f t="shared" si="437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 hidden="1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31"/>
        <v>479221.43999999994</v>
      </c>
      <c r="W3345" s="14">
        <f t="shared" si="436"/>
        <v>659163.30000000005</v>
      </c>
      <c r="X3345" s="13"/>
      <c r="Y3345" s="14">
        <f t="shared" si="439"/>
        <v>0</v>
      </c>
      <c r="Z3345" s="16">
        <f t="shared" si="435"/>
        <v>659163.30000000005</v>
      </c>
      <c r="AA3345" s="13">
        <f t="shared" si="438"/>
        <v>0</v>
      </c>
      <c r="AB3345" s="13">
        <f t="shared" si="437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 hidden="1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31"/>
        <v>103105.83000000002</v>
      </c>
      <c r="W3346" s="14">
        <f t="shared" si="436"/>
        <v>267748.62745098036</v>
      </c>
      <c r="X3346" s="13"/>
      <c r="Y3346" s="14">
        <f t="shared" si="439"/>
        <v>0</v>
      </c>
      <c r="Z3346" s="16">
        <f t="shared" si="435"/>
        <v>267748.62745098036</v>
      </c>
      <c r="AA3346" s="13">
        <f t="shared" si="438"/>
        <v>5354.9725490196142</v>
      </c>
      <c r="AB3346" s="13">
        <f t="shared" si="437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 hidden="1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31"/>
        <v>29500.269999999997</v>
      </c>
      <c r="W3347" s="14">
        <f t="shared" si="436"/>
        <v>34761.188118811886</v>
      </c>
      <c r="X3347" s="13"/>
      <c r="Y3347" s="14">
        <f t="shared" si="439"/>
        <v>0</v>
      </c>
      <c r="Z3347" s="16">
        <f t="shared" si="435"/>
        <v>34761.188118811886</v>
      </c>
      <c r="AA3347" s="13">
        <f t="shared" si="438"/>
        <v>347.61188118811697</v>
      </c>
      <c r="AB3347" s="13">
        <f t="shared" si="437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 hidden="1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31"/>
        <v>13691.369999999995</v>
      </c>
      <c r="W3348" s="14">
        <f t="shared" si="436"/>
        <v>714978.20588235289</v>
      </c>
      <c r="X3348" s="13"/>
      <c r="Y3348" s="14">
        <f t="shared" si="439"/>
        <v>0</v>
      </c>
      <c r="Z3348" s="16">
        <f t="shared" si="435"/>
        <v>714978.20588235289</v>
      </c>
      <c r="AA3348" s="13">
        <f t="shared" si="438"/>
        <v>14299.564117647125</v>
      </c>
      <c r="AB3348" s="13">
        <f t="shared" si="437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 hidden="1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31"/>
        <v>161016</v>
      </c>
      <c r="W3349" s="14">
        <f t="shared" si="436"/>
        <v>438984</v>
      </c>
      <c r="X3349" s="13"/>
      <c r="Y3349" s="14">
        <f t="shared" si="439"/>
        <v>0</v>
      </c>
      <c r="Z3349" s="16">
        <f t="shared" si="435"/>
        <v>438984</v>
      </c>
      <c r="AA3349" s="13">
        <f t="shared" si="438"/>
        <v>0</v>
      </c>
      <c r="AB3349" s="13">
        <f t="shared" si="437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 hidden="1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31"/>
        <v>300.69000000006054</v>
      </c>
      <c r="W3350" s="14">
        <f t="shared" si="436"/>
        <v>485512.35</v>
      </c>
      <c r="X3350" s="13"/>
      <c r="Y3350" s="14">
        <f t="shared" si="439"/>
        <v>0</v>
      </c>
      <c r="Z3350" s="16">
        <f t="shared" si="435"/>
        <v>485512.35</v>
      </c>
      <c r="AA3350" s="13">
        <f t="shared" si="438"/>
        <v>0</v>
      </c>
      <c r="AB3350" s="13">
        <f t="shared" si="437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 hidden="1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31"/>
        <v>-283.9599999981001</v>
      </c>
      <c r="W3351" s="14">
        <f t="shared" si="436"/>
        <v>5016359.3099999996</v>
      </c>
      <c r="X3351" s="13"/>
      <c r="Y3351" s="14">
        <f t="shared" si="439"/>
        <v>0</v>
      </c>
      <c r="Z3351" s="16">
        <f t="shared" si="435"/>
        <v>5016359.3099999996</v>
      </c>
      <c r="AA3351" s="13">
        <f t="shared" si="438"/>
        <v>0</v>
      </c>
      <c r="AB3351" s="13">
        <f t="shared" si="437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 hidden="1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31"/>
        <v>392.90000000000146</v>
      </c>
      <c r="W3352" s="14">
        <f t="shared" si="436"/>
        <v>47500.099009900987</v>
      </c>
      <c r="X3352" s="13"/>
      <c r="Y3352" s="14">
        <f t="shared" si="439"/>
        <v>0</v>
      </c>
      <c r="Z3352" s="16">
        <f t="shared" si="435"/>
        <v>47500.099009900987</v>
      </c>
      <c r="AA3352" s="13">
        <f t="shared" si="438"/>
        <v>475.00099009901169</v>
      </c>
      <c r="AB3352" s="13">
        <f t="shared" si="437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 hidden="1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31"/>
        <v>40560.839999999997</v>
      </c>
      <c r="W3353" s="14">
        <f t="shared" si="436"/>
        <v>75443.199999999997</v>
      </c>
      <c r="X3353" s="13"/>
      <c r="Y3353" s="14">
        <f t="shared" si="439"/>
        <v>0</v>
      </c>
      <c r="Z3353" s="16">
        <f t="shared" si="435"/>
        <v>75443.199999999997</v>
      </c>
      <c r="AA3353" s="13">
        <f t="shared" si="438"/>
        <v>0</v>
      </c>
      <c r="AB3353" s="13">
        <f t="shared" si="437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 hidden="1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3482</v>
      </c>
      <c r="F3354" s="73" t="s">
        <v>3482</v>
      </c>
      <c r="G3354" s="73" t="s">
        <v>3482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3482</v>
      </c>
      <c r="M3354" s="73"/>
      <c r="N3354" s="73" t="s">
        <v>40</v>
      </c>
      <c r="O3354" s="73" t="s">
        <v>41</v>
      </c>
      <c r="P3354" s="9">
        <v>0.06</v>
      </c>
      <c r="Q3354" s="75" t="s">
        <v>3483</v>
      </c>
      <c r="R3354" s="73"/>
      <c r="S3354" s="13">
        <v>18876.2</v>
      </c>
      <c r="T3354" s="13">
        <v>-18876.2</v>
      </c>
      <c r="U3354" s="13">
        <v>0</v>
      </c>
      <c r="V3354" s="13">
        <f t="shared" si="431"/>
        <v>0</v>
      </c>
      <c r="W3354" s="14">
        <f t="shared" si="436"/>
        <v>0</v>
      </c>
      <c r="X3354" s="13"/>
      <c r="Y3354" s="14">
        <f t="shared" si="439"/>
        <v>0</v>
      </c>
      <c r="Z3354" s="16">
        <f t="shared" si="435"/>
        <v>0</v>
      </c>
      <c r="AA3354" s="13">
        <f t="shared" si="438"/>
        <v>0</v>
      </c>
      <c r="AB3354" s="13">
        <f t="shared" si="437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 hidden="1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31"/>
        <v>19878.650000000001</v>
      </c>
      <c r="W3355" s="14">
        <f t="shared" si="436"/>
        <v>27862</v>
      </c>
      <c r="X3355" s="13"/>
      <c r="Y3355" s="14">
        <f t="shared" si="439"/>
        <v>0</v>
      </c>
      <c r="Z3355" s="16">
        <f t="shared" si="435"/>
        <v>27862</v>
      </c>
      <c r="AA3355" s="13">
        <f t="shared" si="438"/>
        <v>0</v>
      </c>
      <c r="AB3355" s="13">
        <f t="shared" si="437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 hidden="1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31"/>
        <v>266406.5</v>
      </c>
      <c r="W3356" s="14">
        <f t="shared" si="436"/>
        <v>501997.32407407404</v>
      </c>
      <c r="X3356" s="13"/>
      <c r="Y3356" s="14">
        <f t="shared" si="439"/>
        <v>0</v>
      </c>
      <c r="Z3356" s="16">
        <f t="shared" si="435"/>
        <v>501997.32407407404</v>
      </c>
      <c r="AA3356" s="13">
        <f t="shared" si="438"/>
        <v>40159.785925925942</v>
      </c>
      <c r="AB3356" s="13">
        <f t="shared" si="437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 hidden="1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31"/>
        <v>81000.009999999995</v>
      </c>
      <c r="W3357" s="14">
        <f t="shared" si="436"/>
        <v>0</v>
      </c>
      <c r="X3357" s="13"/>
      <c r="Y3357" s="14">
        <f t="shared" si="439"/>
        <v>0</v>
      </c>
      <c r="Z3357" s="16">
        <f t="shared" si="435"/>
        <v>0</v>
      </c>
      <c r="AA3357" s="13">
        <f t="shared" si="438"/>
        <v>0</v>
      </c>
      <c r="AB3357" s="13">
        <f t="shared" si="437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 hidden="1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31"/>
        <v>751706</v>
      </c>
      <c r="W3358" s="14">
        <f t="shared" si="436"/>
        <v>2333754.411764706</v>
      </c>
      <c r="X3358" s="13"/>
      <c r="Y3358" s="14">
        <f t="shared" si="439"/>
        <v>0</v>
      </c>
      <c r="Z3358" s="16">
        <f t="shared" si="435"/>
        <v>2333754.411764706</v>
      </c>
      <c r="AA3358" s="13">
        <f t="shared" si="438"/>
        <v>46675.088235293981</v>
      </c>
      <c r="AB3358" s="13">
        <f t="shared" si="437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 hidden="1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31"/>
        <v>96566.979999999952</v>
      </c>
      <c r="W3359" s="14">
        <f t="shared" si="436"/>
        <v>178713.1</v>
      </c>
      <c r="X3359" s="13"/>
      <c r="Y3359" s="14">
        <f t="shared" si="439"/>
        <v>0</v>
      </c>
      <c r="Z3359" s="16">
        <f t="shared" si="435"/>
        <v>178713.1</v>
      </c>
      <c r="AA3359" s="13">
        <f t="shared" si="438"/>
        <v>0</v>
      </c>
      <c r="AB3359" s="13">
        <f t="shared" si="437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 hidden="1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31"/>
        <v>21473.120000000003</v>
      </c>
      <c r="W3360" s="14">
        <f t="shared" si="436"/>
        <v>22977.128712871287</v>
      </c>
      <c r="X3360" s="13"/>
      <c r="Y3360" s="14">
        <f t="shared" si="439"/>
        <v>0</v>
      </c>
      <c r="Z3360" s="16">
        <f t="shared" si="435"/>
        <v>22977.128712871287</v>
      </c>
      <c r="AA3360" s="13">
        <f t="shared" si="438"/>
        <v>229.7712871287149</v>
      </c>
      <c r="AB3360" s="13">
        <f t="shared" si="437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 hidden="1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31"/>
        <v>173163.51</v>
      </c>
      <c r="W3361" s="14">
        <f t="shared" si="436"/>
        <v>524592.81000000006</v>
      </c>
      <c r="X3361" s="13"/>
      <c r="Y3361" s="14">
        <f t="shared" si="439"/>
        <v>0</v>
      </c>
      <c r="Z3361" s="16">
        <f t="shared" si="435"/>
        <v>524592.81000000006</v>
      </c>
      <c r="AA3361" s="13">
        <f t="shared" si="438"/>
        <v>0</v>
      </c>
      <c r="AB3361" s="13">
        <f t="shared" si="437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 hidden="1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31"/>
        <v>225553.66999999993</v>
      </c>
      <c r="W3362" s="14">
        <f t="shared" si="436"/>
        <v>1480177.5</v>
      </c>
      <c r="X3362" s="13"/>
      <c r="Y3362" s="14">
        <f t="shared" si="439"/>
        <v>0</v>
      </c>
      <c r="Z3362" s="16">
        <f t="shared" si="435"/>
        <v>1480177.5</v>
      </c>
      <c r="AA3362" s="13">
        <f t="shared" si="438"/>
        <v>0</v>
      </c>
      <c r="AB3362" s="13">
        <f t="shared" si="437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 hidden="1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31"/>
        <v>0</v>
      </c>
      <c r="W3363" s="14">
        <f t="shared" si="436"/>
        <v>367548.53</v>
      </c>
      <c r="X3363" s="13"/>
      <c r="Y3363" s="14">
        <f t="shared" si="439"/>
        <v>0</v>
      </c>
      <c r="Z3363" s="16">
        <f t="shared" si="435"/>
        <v>367548.53</v>
      </c>
      <c r="AA3363" s="13">
        <f t="shared" si="438"/>
        <v>0</v>
      </c>
      <c r="AB3363" s="13">
        <f t="shared" si="437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 hidden="1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31"/>
        <v>76799.520000000019</v>
      </c>
      <c r="W3364" s="14">
        <f t="shared" si="436"/>
        <v>712352.47279999999</v>
      </c>
      <c r="X3364" s="13"/>
      <c r="Y3364" s="14">
        <f t="shared" si="439"/>
        <v>0</v>
      </c>
      <c r="Z3364" s="16">
        <f t="shared" si="435"/>
        <v>712352.47279999999</v>
      </c>
      <c r="AA3364" s="13">
        <f t="shared" si="438"/>
        <v>10848.007199999993</v>
      </c>
      <c r="AB3364" s="13">
        <f t="shared" si="437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 hidden="1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31"/>
        <v>8647.9000000000015</v>
      </c>
      <c r="W3365" s="14">
        <f t="shared" si="436"/>
        <v>47654.9</v>
      </c>
      <c r="X3365" s="13"/>
      <c r="Y3365" s="14">
        <f t="shared" si="439"/>
        <v>0</v>
      </c>
      <c r="Z3365" s="16">
        <f t="shared" si="435"/>
        <v>47654.9</v>
      </c>
      <c r="AA3365" s="13">
        <f t="shared" si="438"/>
        <v>0</v>
      </c>
      <c r="AB3365" s="13">
        <f t="shared" si="437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 hidden="1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31"/>
        <v>0</v>
      </c>
      <c r="W3366" s="14">
        <f t="shared" si="436"/>
        <v>0</v>
      </c>
      <c r="X3366" s="13"/>
      <c r="Y3366" s="14">
        <f t="shared" si="439"/>
        <v>0</v>
      </c>
      <c r="Z3366" s="16">
        <f t="shared" si="435"/>
        <v>0</v>
      </c>
      <c r="AA3366" s="13">
        <f t="shared" si="438"/>
        <v>0</v>
      </c>
      <c r="AB3366" s="13">
        <f t="shared" si="437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 hidden="1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31"/>
        <v>1304.2100000000009</v>
      </c>
      <c r="W3367" s="14">
        <f t="shared" si="436"/>
        <v>9193.2999999999993</v>
      </c>
      <c r="X3367" s="13"/>
      <c r="Y3367" s="14">
        <f t="shared" si="439"/>
        <v>0</v>
      </c>
      <c r="Z3367" s="16">
        <f t="shared" si="435"/>
        <v>9193.2999999999993</v>
      </c>
      <c r="AA3367" s="13">
        <f t="shared" si="438"/>
        <v>0</v>
      </c>
      <c r="AB3367" s="13">
        <f t="shared" si="437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 hidden="1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31"/>
        <v>5257.1000000000013</v>
      </c>
      <c r="W3368" s="14">
        <f t="shared" si="436"/>
        <v>2505.3000000000002</v>
      </c>
      <c r="X3368" s="13"/>
      <c r="Y3368" s="14">
        <f t="shared" si="439"/>
        <v>0</v>
      </c>
      <c r="Z3368" s="16">
        <f t="shared" si="435"/>
        <v>2505.3000000000002</v>
      </c>
      <c r="AA3368" s="13">
        <f t="shared" si="438"/>
        <v>0</v>
      </c>
      <c r="AB3368" s="13">
        <f t="shared" si="437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 hidden="1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31"/>
        <v>8282.6</v>
      </c>
      <c r="W3369" s="14">
        <f t="shared" si="436"/>
        <v>1879.8039215686272</v>
      </c>
      <c r="X3369" s="13"/>
      <c r="Y3369" s="14">
        <f t="shared" si="439"/>
        <v>0</v>
      </c>
      <c r="Z3369" s="16">
        <f t="shared" si="435"/>
        <v>1879.8039215686272</v>
      </c>
      <c r="AA3369" s="13">
        <f t="shared" si="438"/>
        <v>37.596078431372462</v>
      </c>
      <c r="AB3369" s="13">
        <f t="shared" si="437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 hidden="1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31"/>
        <v>51910</v>
      </c>
      <c r="W3370" s="14">
        <f t="shared" si="436"/>
        <v>178637</v>
      </c>
      <c r="X3370" s="13"/>
      <c r="Y3370" s="14">
        <f t="shared" si="439"/>
        <v>0</v>
      </c>
      <c r="Z3370" s="16">
        <f t="shared" si="435"/>
        <v>178637</v>
      </c>
      <c r="AA3370" s="13">
        <f t="shared" si="438"/>
        <v>0</v>
      </c>
      <c r="AB3370" s="13">
        <f t="shared" si="437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 hidden="1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31"/>
        <v>9697.9999999999982</v>
      </c>
      <c r="W3371" s="14">
        <f t="shared" si="436"/>
        <v>14271.176470588236</v>
      </c>
      <c r="X3371" s="13"/>
      <c r="Y3371" s="14">
        <f t="shared" si="439"/>
        <v>0</v>
      </c>
      <c r="Z3371" s="16">
        <f t="shared" si="435"/>
        <v>14271.176470588236</v>
      </c>
      <c r="AA3371" s="13">
        <f t="shared" si="438"/>
        <v>285.42352941176432</v>
      </c>
      <c r="AB3371" s="13">
        <f t="shared" si="437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 hidden="1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31"/>
        <v>52805.699999999983</v>
      </c>
      <c r="W3372" s="14">
        <f t="shared" si="436"/>
        <v>107263.54800000001</v>
      </c>
      <c r="X3372" s="13"/>
      <c r="Y3372" s="14">
        <f t="shared" si="439"/>
        <v>0</v>
      </c>
      <c r="Z3372" s="16">
        <f t="shared" si="435"/>
        <v>107263.54800000001</v>
      </c>
      <c r="AA3372" s="13">
        <f t="shared" si="438"/>
        <v>2189.051999999996</v>
      </c>
      <c r="AB3372" s="13">
        <f t="shared" si="437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 hidden="1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31"/>
        <v>4418.4000000000233</v>
      </c>
      <c r="W3373" s="14">
        <f t="shared" si="436"/>
        <v>236148.3</v>
      </c>
      <c r="X3373" s="13"/>
      <c r="Y3373" s="14">
        <f t="shared" si="439"/>
        <v>0</v>
      </c>
      <c r="Z3373" s="16">
        <f t="shared" si="435"/>
        <v>236148.3</v>
      </c>
      <c r="AA3373" s="13">
        <f t="shared" si="438"/>
        <v>0</v>
      </c>
      <c r="AB3373" s="13">
        <f t="shared" si="437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 hidden="1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40">S3374+T3374-U3374</f>
        <v>15569</v>
      </c>
      <c r="W3374" s="14">
        <f t="shared" si="436"/>
        <v>85880.882352941175</v>
      </c>
      <c r="X3374" s="13"/>
      <c r="Y3374" s="14">
        <f t="shared" si="439"/>
        <v>0</v>
      </c>
      <c r="Z3374" s="16">
        <f t="shared" si="435"/>
        <v>85880.882352941175</v>
      </c>
      <c r="AA3374" s="13">
        <f t="shared" si="438"/>
        <v>1717.6176470588252</v>
      </c>
      <c r="AB3374" s="13">
        <f t="shared" si="437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 hidden="1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40"/>
        <v>9564.3299999999981</v>
      </c>
      <c r="W3375" s="14">
        <f t="shared" si="436"/>
        <v>15735.490196078432</v>
      </c>
      <c r="X3375" s="13"/>
      <c r="Y3375" s="14">
        <f t="shared" si="439"/>
        <v>0</v>
      </c>
      <c r="Z3375" s="16">
        <f t="shared" si="435"/>
        <v>15735.490196078432</v>
      </c>
      <c r="AA3375" s="13">
        <f t="shared" si="438"/>
        <v>314.70980392156889</v>
      </c>
      <c r="AB3375" s="13">
        <f t="shared" si="437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 hidden="1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40"/>
        <v>15194.64</v>
      </c>
      <c r="W3376" s="14">
        <f t="shared" si="436"/>
        <v>60629.5</v>
      </c>
      <c r="X3376" s="13"/>
      <c r="Y3376" s="14">
        <f t="shared" si="439"/>
        <v>0</v>
      </c>
      <c r="Z3376" s="16">
        <f t="shared" si="435"/>
        <v>60629.5</v>
      </c>
      <c r="AA3376" s="13">
        <f t="shared" si="438"/>
        <v>0</v>
      </c>
      <c r="AB3376" s="13">
        <f t="shared" si="437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 hidden="1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40"/>
        <v>414875.98000000231</v>
      </c>
      <c r="W3377" s="14">
        <f t="shared" si="436"/>
        <v>7881803.5800000001</v>
      </c>
      <c r="X3377" s="13"/>
      <c r="Y3377" s="14">
        <f t="shared" si="439"/>
        <v>0</v>
      </c>
      <c r="Z3377" s="16">
        <f t="shared" si="435"/>
        <v>7881803.5800000001</v>
      </c>
      <c r="AA3377" s="13">
        <f t="shared" si="438"/>
        <v>0</v>
      </c>
      <c r="AB3377" s="13">
        <f t="shared" si="437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 hidden="1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40"/>
        <v>486</v>
      </c>
      <c r="W3378" s="14">
        <f t="shared" si="436"/>
        <v>24191.078431372549</v>
      </c>
      <c r="X3378" s="13"/>
      <c r="Y3378" s="14">
        <f t="shared" si="439"/>
        <v>0</v>
      </c>
      <c r="Z3378" s="16">
        <f t="shared" si="435"/>
        <v>24191.078431372549</v>
      </c>
      <c r="AA3378" s="13">
        <f t="shared" si="438"/>
        <v>483.82156862745251</v>
      </c>
      <c r="AB3378" s="13">
        <f t="shared" si="437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 hidden="1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40"/>
        <v>62400</v>
      </c>
      <c r="W3379" s="14">
        <f t="shared" si="436"/>
        <v>0</v>
      </c>
      <c r="X3379" s="13"/>
      <c r="Y3379" s="14">
        <f t="shared" si="439"/>
        <v>0</v>
      </c>
      <c r="Z3379" s="16">
        <f t="shared" si="435"/>
        <v>0</v>
      </c>
      <c r="AA3379" s="13">
        <f t="shared" si="438"/>
        <v>0</v>
      </c>
      <c r="AB3379" s="13">
        <f t="shared" si="437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 hidden="1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40"/>
        <v>111489.80000000005</v>
      </c>
      <c r="W3380" s="14">
        <f t="shared" si="436"/>
        <v>424061.76470588235</v>
      </c>
      <c r="X3380" s="13"/>
      <c r="Y3380" s="14">
        <f t="shared" si="439"/>
        <v>0</v>
      </c>
      <c r="Z3380" s="16">
        <f t="shared" si="435"/>
        <v>424061.76470588235</v>
      </c>
      <c r="AA3380" s="13">
        <f t="shared" si="438"/>
        <v>8481.2352941176505</v>
      </c>
      <c r="AB3380" s="13">
        <f t="shared" si="437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 hidden="1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40"/>
        <v>4870.83</v>
      </c>
      <c r="W3381" s="14">
        <f t="shared" si="436"/>
        <v>1044.3</v>
      </c>
      <c r="X3381" s="13"/>
      <c r="Y3381" s="14">
        <f t="shared" si="439"/>
        <v>0</v>
      </c>
      <c r="Z3381" s="16">
        <f t="shared" si="435"/>
        <v>1044.3</v>
      </c>
      <c r="AA3381" s="13">
        <f t="shared" si="438"/>
        <v>0</v>
      </c>
      <c r="AB3381" s="13">
        <f t="shared" si="437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 hidden="1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3484</v>
      </c>
      <c r="F3382" s="73" t="s">
        <v>3484</v>
      </c>
      <c r="G3382" s="73" t="s">
        <v>3484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3484</v>
      </c>
      <c r="M3382" s="73"/>
      <c r="N3382" s="73" t="s">
        <v>40</v>
      </c>
      <c r="O3382" s="73" t="s">
        <v>80</v>
      </c>
      <c r="P3382" s="9">
        <v>0</v>
      </c>
      <c r="Q3382" s="75" t="s">
        <v>3485</v>
      </c>
      <c r="R3382" s="73"/>
      <c r="S3382" s="13">
        <v>0</v>
      </c>
      <c r="T3382" s="13">
        <v>10000</v>
      </c>
      <c r="U3382" s="13">
        <v>0</v>
      </c>
      <c r="V3382" s="13">
        <f t="shared" si="440"/>
        <v>10000</v>
      </c>
      <c r="W3382" s="14">
        <f t="shared" si="436"/>
        <v>0</v>
      </c>
      <c r="X3382" s="13"/>
      <c r="Y3382" s="14">
        <f t="shared" si="439"/>
        <v>0</v>
      </c>
      <c r="Z3382" s="16">
        <f t="shared" si="435"/>
        <v>0</v>
      </c>
      <c r="AA3382" s="13">
        <f t="shared" si="438"/>
        <v>0</v>
      </c>
      <c r="AB3382" s="13">
        <f t="shared" si="437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 hidden="1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40"/>
        <v>59807.209999999963</v>
      </c>
      <c r="W3383" s="14">
        <f t="shared" si="436"/>
        <v>1110638.2</v>
      </c>
      <c r="X3383" s="13"/>
      <c r="Y3383" s="14">
        <f t="shared" si="439"/>
        <v>0</v>
      </c>
      <c r="Z3383" s="16">
        <f t="shared" ref="Z3383:Z3390" si="441">W3383+X3383</f>
        <v>1110638.2</v>
      </c>
      <c r="AA3383" s="13">
        <f t="shared" si="438"/>
        <v>0</v>
      </c>
      <c r="AB3383" s="13">
        <f t="shared" si="437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 hidden="1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40"/>
        <v>2649.8000000000029</v>
      </c>
      <c r="W3384" s="14">
        <f t="shared" si="436"/>
        <v>30379.999999999996</v>
      </c>
      <c r="X3384" s="13"/>
      <c r="Y3384" s="14">
        <f t="shared" si="439"/>
        <v>0</v>
      </c>
      <c r="Z3384" s="16">
        <f t="shared" si="441"/>
        <v>30379.999999999996</v>
      </c>
      <c r="AA3384" s="13">
        <f t="shared" si="438"/>
        <v>607.60000000000218</v>
      </c>
      <c r="AB3384" s="13">
        <f t="shared" si="437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 hidden="1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40"/>
        <v>9988.7799999999988</v>
      </c>
      <c r="W3385" s="14">
        <f t="shared" si="436"/>
        <v>11716.7</v>
      </c>
      <c r="X3385" s="13"/>
      <c r="Y3385" s="14">
        <f t="shared" si="439"/>
        <v>0</v>
      </c>
      <c r="Z3385" s="16">
        <f t="shared" si="441"/>
        <v>11716.7</v>
      </c>
      <c r="AA3385" s="13">
        <f t="shared" si="438"/>
        <v>0</v>
      </c>
      <c r="AB3385" s="13">
        <f t="shared" si="437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 hidden="1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40"/>
        <v>58395.910000000033</v>
      </c>
      <c r="W3386" s="14">
        <f t="shared" ref="W3386:W3449" si="442">IF(O3386="返货",U3386/(1+P3386),IF(O3386="返现",U3386,IF(O3386="折扣",U3386*P3386,IF(O3386="无",U3386))))</f>
        <v>562834.23076923075</v>
      </c>
      <c r="X3386" s="13"/>
      <c r="Y3386" s="14">
        <f t="shared" si="439"/>
        <v>0</v>
      </c>
      <c r="Z3386" s="16">
        <f t="shared" si="441"/>
        <v>562834.23076923075</v>
      </c>
      <c r="AA3386" s="13">
        <f t="shared" si="438"/>
        <v>22513.369230769225</v>
      </c>
      <c r="AB3386" s="13">
        <f t="shared" si="437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 hidden="1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40"/>
        <v>11823.800000000003</v>
      </c>
      <c r="W3387" s="14">
        <f t="shared" si="442"/>
        <v>78997.941176470587</v>
      </c>
      <c r="X3387" s="13"/>
      <c r="Y3387" s="14">
        <f t="shared" si="439"/>
        <v>0</v>
      </c>
      <c r="Z3387" s="16">
        <f t="shared" si="441"/>
        <v>78997.941176470587</v>
      </c>
      <c r="AA3387" s="13">
        <f t="shared" si="438"/>
        <v>1579.9588235294068</v>
      </c>
      <c r="AB3387" s="13">
        <f t="shared" ref="AB3387:AB3450" si="443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 hidden="1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40"/>
        <v>10742.100000000002</v>
      </c>
      <c r="W3388" s="14">
        <f t="shared" si="442"/>
        <v>29905.196078431371</v>
      </c>
      <c r="X3388" s="13"/>
      <c r="Y3388" s="14">
        <f t="shared" si="439"/>
        <v>0</v>
      </c>
      <c r="Z3388" s="16">
        <f t="shared" si="441"/>
        <v>29905.196078431371</v>
      </c>
      <c r="AA3388" s="13">
        <f t="shared" si="438"/>
        <v>598.10392156862872</v>
      </c>
      <c r="AB3388" s="13">
        <f t="shared" si="443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 hidden="1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40"/>
        <v>12983.5</v>
      </c>
      <c r="W3389" s="14">
        <f t="shared" si="442"/>
        <v>82173.137254901958</v>
      </c>
      <c r="X3389" s="13"/>
      <c r="Y3389" s="14">
        <f t="shared" si="439"/>
        <v>0</v>
      </c>
      <c r="Z3389" s="16">
        <f t="shared" si="441"/>
        <v>82173.137254901958</v>
      </c>
      <c r="AA3389" s="13">
        <f t="shared" si="438"/>
        <v>1643.4627450980479</v>
      </c>
      <c r="AB3389" s="13">
        <f t="shared" si="443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 hidden="1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40"/>
        <v>35258.799999999988</v>
      </c>
      <c r="W3390" s="14">
        <f t="shared" si="442"/>
        <v>201499</v>
      </c>
      <c r="X3390" s="13"/>
      <c r="Y3390" s="14">
        <f t="shared" si="439"/>
        <v>0</v>
      </c>
      <c r="Z3390" s="16">
        <f t="shared" si="441"/>
        <v>201499</v>
      </c>
      <c r="AA3390" s="13">
        <f t="shared" si="438"/>
        <v>0</v>
      </c>
      <c r="AB3390" s="13">
        <f t="shared" si="443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 hidden="1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40"/>
        <v>252818.76</v>
      </c>
      <c r="W3391" s="14">
        <f t="shared" si="442"/>
        <v>780933.5</v>
      </c>
      <c r="X3391" s="13"/>
      <c r="Y3391" s="14">
        <f t="shared" si="439"/>
        <v>0</v>
      </c>
      <c r="Z3391" s="13"/>
      <c r="AA3391" s="13">
        <f t="shared" ref="AA3391:AA3454" si="444">U3391-W3391</f>
        <v>46856.010000000009</v>
      </c>
      <c r="AB3391" s="13">
        <f t="shared" si="443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 hidden="1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40"/>
        <v>23217.699999999997</v>
      </c>
      <c r="W3392" s="14">
        <f t="shared" si="442"/>
        <v>27012.178217821784</v>
      </c>
      <c r="X3392" s="13"/>
      <c r="Y3392" s="14">
        <f t="shared" si="439"/>
        <v>0</v>
      </c>
      <c r="Z3392" s="16">
        <f t="shared" ref="Z3392:Z3416" si="445">W3392+X3392</f>
        <v>27012.178217821784</v>
      </c>
      <c r="AA3392" s="13">
        <f t="shared" si="444"/>
        <v>270.12178217821929</v>
      </c>
      <c r="AB3392" s="13">
        <f t="shared" si="443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 hidden="1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40"/>
        <v>0</v>
      </c>
      <c r="W3393" s="14">
        <f t="shared" si="442"/>
        <v>127196.27450980392</v>
      </c>
      <c r="X3393" s="13"/>
      <c r="Y3393" s="14">
        <f t="shared" si="439"/>
        <v>0</v>
      </c>
      <c r="Z3393" s="16">
        <f t="shared" si="445"/>
        <v>127196.27450980392</v>
      </c>
      <c r="AA3393" s="13">
        <f t="shared" si="444"/>
        <v>2543.9254901960812</v>
      </c>
      <c r="AB3393" s="13">
        <f t="shared" si="443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 hidden="1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40"/>
        <v>156170</v>
      </c>
      <c r="W3394" s="14">
        <f t="shared" si="442"/>
        <v>104961.07843137255</v>
      </c>
      <c r="X3394" s="13"/>
      <c r="Y3394" s="14">
        <f t="shared" si="439"/>
        <v>0</v>
      </c>
      <c r="Z3394" s="16">
        <f t="shared" si="445"/>
        <v>104961.07843137255</v>
      </c>
      <c r="AA3394" s="13">
        <f t="shared" si="444"/>
        <v>2099.2215686274576</v>
      </c>
      <c r="AB3394" s="13">
        <f t="shared" si="443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 hidden="1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73" t="s">
        <v>80</v>
      </c>
      <c r="P3395" s="9">
        <v>0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40"/>
        <v>52600</v>
      </c>
      <c r="W3395" s="14">
        <f t="shared" si="442"/>
        <v>262582.40000000002</v>
      </c>
      <c r="X3395" s="13"/>
      <c r="Y3395" s="14">
        <f t="shared" ref="Y3395:Y3458" si="446">IF(W3395-AB3395&lt;=0,0,IF(O3395="返现",MAX(W3395-AA3395-AB3395,0),MAX(W3395-AB3395,0)))</f>
        <v>0</v>
      </c>
      <c r="Z3395" s="16">
        <f t="shared" si="445"/>
        <v>262582.40000000002</v>
      </c>
      <c r="AA3395" s="13">
        <f t="shared" si="444"/>
        <v>0</v>
      </c>
      <c r="AB3395" s="13">
        <f t="shared" si="443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 hidden="1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40"/>
        <v>22475.1</v>
      </c>
      <c r="W3396" s="14">
        <f t="shared" si="442"/>
        <v>0</v>
      </c>
      <c r="X3396" s="13"/>
      <c r="Y3396" s="14">
        <f t="shared" si="446"/>
        <v>0</v>
      </c>
      <c r="Z3396" s="16">
        <f t="shared" si="445"/>
        <v>0</v>
      </c>
      <c r="AA3396" s="13">
        <f t="shared" si="444"/>
        <v>0</v>
      </c>
      <c r="AB3396" s="13">
        <f t="shared" si="443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 hidden="1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40"/>
        <v>0</v>
      </c>
      <c r="W3397" s="14">
        <f t="shared" si="442"/>
        <v>0</v>
      </c>
      <c r="X3397" s="13"/>
      <c r="Y3397" s="14">
        <f t="shared" si="446"/>
        <v>0</v>
      </c>
      <c r="Z3397" s="16">
        <f t="shared" si="445"/>
        <v>0</v>
      </c>
      <c r="AA3397" s="13">
        <f t="shared" si="444"/>
        <v>0</v>
      </c>
      <c r="AB3397" s="13">
        <f t="shared" si="443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 hidden="1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3486</v>
      </c>
      <c r="R3398" s="73"/>
      <c r="S3398" s="13">
        <v>0</v>
      </c>
      <c r="T3398" s="13">
        <v>30000</v>
      </c>
      <c r="U3398" s="13">
        <v>10359.32466</v>
      </c>
      <c r="V3398" s="13">
        <f t="shared" si="440"/>
        <v>19640.675340000002</v>
      </c>
      <c r="W3398" s="14">
        <f t="shared" si="442"/>
        <v>10359.32466</v>
      </c>
      <c r="X3398" s="13"/>
      <c r="Y3398" s="14">
        <f t="shared" si="446"/>
        <v>0</v>
      </c>
      <c r="Z3398" s="16">
        <f t="shared" si="445"/>
        <v>10359.32466</v>
      </c>
      <c r="AA3398" s="13">
        <f t="shared" si="444"/>
        <v>0</v>
      </c>
      <c r="AB3398" s="13">
        <f t="shared" si="443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 hidden="1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40"/>
        <v>11673.199999999997</v>
      </c>
      <c r="W3399" s="14">
        <f t="shared" si="442"/>
        <v>48326.8</v>
      </c>
      <c r="X3399" s="13"/>
      <c r="Y3399" s="14">
        <f t="shared" si="446"/>
        <v>0</v>
      </c>
      <c r="Z3399" s="16">
        <f t="shared" si="445"/>
        <v>48326.8</v>
      </c>
      <c r="AA3399" s="13">
        <f t="shared" si="444"/>
        <v>0</v>
      </c>
      <c r="AB3399" s="13">
        <f t="shared" si="443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 hidden="1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40"/>
        <v>114982.80000000005</v>
      </c>
      <c r="W3400" s="14">
        <f t="shared" si="442"/>
        <v>312663.55769230769</v>
      </c>
      <c r="X3400" s="13"/>
      <c r="Y3400" s="14">
        <f t="shared" si="446"/>
        <v>0</v>
      </c>
      <c r="Z3400" s="16">
        <f t="shared" si="445"/>
        <v>312663.55769230769</v>
      </c>
      <c r="AA3400" s="13">
        <f t="shared" si="444"/>
        <v>12506.542307692289</v>
      </c>
      <c r="AB3400" s="13">
        <f t="shared" si="443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 hidden="1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40"/>
        <v>3832.6800000000003</v>
      </c>
      <c r="W3401" s="14">
        <f t="shared" si="442"/>
        <v>44582.843137254902</v>
      </c>
      <c r="X3401" s="13"/>
      <c r="Y3401" s="14">
        <f t="shared" si="446"/>
        <v>0</v>
      </c>
      <c r="Z3401" s="16">
        <f t="shared" si="445"/>
        <v>44582.843137254902</v>
      </c>
      <c r="AA3401" s="13">
        <f t="shared" si="444"/>
        <v>891.6568627450979</v>
      </c>
      <c r="AB3401" s="13">
        <f t="shared" si="443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 hidden="1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3487</v>
      </c>
      <c r="R3402" s="73"/>
      <c r="S3402" s="13">
        <v>0</v>
      </c>
      <c r="T3402" s="13">
        <v>20000</v>
      </c>
      <c r="U3402" s="13">
        <v>375.6</v>
      </c>
      <c r="V3402" s="13">
        <f t="shared" si="440"/>
        <v>19624.400000000001</v>
      </c>
      <c r="W3402" s="14">
        <f t="shared" si="442"/>
        <v>368.23529411764707</v>
      </c>
      <c r="X3402" s="13"/>
      <c r="Y3402" s="14">
        <f t="shared" si="446"/>
        <v>0</v>
      </c>
      <c r="Z3402" s="16">
        <f t="shared" si="445"/>
        <v>368.23529411764707</v>
      </c>
      <c r="AA3402" s="13">
        <f t="shared" si="444"/>
        <v>7.3647058823529505</v>
      </c>
      <c r="AB3402" s="13">
        <f t="shared" si="443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 hidden="1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40"/>
        <v>349546.8200000003</v>
      </c>
      <c r="W3403" s="14">
        <f t="shared" si="442"/>
        <v>1747104.8514851483</v>
      </c>
      <c r="X3403" s="13"/>
      <c r="Y3403" s="14">
        <f t="shared" si="446"/>
        <v>0</v>
      </c>
      <c r="Z3403" s="16">
        <f t="shared" si="445"/>
        <v>1747104.8514851483</v>
      </c>
      <c r="AA3403" s="13">
        <f t="shared" si="444"/>
        <v>17471.048514851602</v>
      </c>
      <c r="AB3403" s="13">
        <f t="shared" si="443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 hidden="1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40"/>
        <v>15859.130000000005</v>
      </c>
      <c r="W3404" s="14">
        <f t="shared" si="442"/>
        <v>130442.01923076923</v>
      </c>
      <c r="X3404" s="13"/>
      <c r="Y3404" s="14">
        <f t="shared" si="446"/>
        <v>0</v>
      </c>
      <c r="Z3404" s="16">
        <f t="shared" si="445"/>
        <v>130442.01923076923</v>
      </c>
      <c r="AA3404" s="13">
        <f t="shared" si="444"/>
        <v>5217.6807692307775</v>
      </c>
      <c r="AB3404" s="13">
        <f t="shared" si="443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 hidden="1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40"/>
        <v>17117.300000000003</v>
      </c>
      <c r="W3405" s="14">
        <f t="shared" si="442"/>
        <v>96007.211538461532</v>
      </c>
      <c r="X3405" s="13"/>
      <c r="Y3405" s="14">
        <f t="shared" si="446"/>
        <v>0</v>
      </c>
      <c r="Z3405" s="16">
        <f t="shared" si="445"/>
        <v>96007.211538461532</v>
      </c>
      <c r="AA3405" s="13">
        <f t="shared" si="444"/>
        <v>3840.2884615384683</v>
      </c>
      <c r="AB3405" s="13">
        <f t="shared" si="443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 hidden="1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40"/>
        <v>10540.040000000008</v>
      </c>
      <c r="W3406" s="14">
        <f t="shared" si="442"/>
        <v>95472.307692307688</v>
      </c>
      <c r="X3406" s="13"/>
      <c r="Y3406" s="14">
        <f t="shared" si="446"/>
        <v>0</v>
      </c>
      <c r="Z3406" s="16">
        <f t="shared" si="445"/>
        <v>95472.307692307688</v>
      </c>
      <c r="AA3406" s="13">
        <f t="shared" si="444"/>
        <v>3818.8923076923093</v>
      </c>
      <c r="AB3406" s="13">
        <f t="shared" si="443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 hidden="1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40"/>
        <v>7708.6999999999971</v>
      </c>
      <c r="W3407" s="14">
        <f t="shared" si="442"/>
        <v>39657.115384615383</v>
      </c>
      <c r="X3407" s="13"/>
      <c r="Y3407" s="14">
        <f t="shared" si="446"/>
        <v>0</v>
      </c>
      <c r="Z3407" s="16">
        <f t="shared" si="445"/>
        <v>39657.115384615383</v>
      </c>
      <c r="AA3407" s="13">
        <f t="shared" si="444"/>
        <v>1586.2846153846185</v>
      </c>
      <c r="AB3407" s="13">
        <f t="shared" si="443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 hidden="1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40"/>
        <v>34059.380000000005</v>
      </c>
      <c r="W3408" s="14">
        <f t="shared" si="442"/>
        <v>406701.73076923075</v>
      </c>
      <c r="X3408" s="13"/>
      <c r="Y3408" s="14">
        <f t="shared" si="446"/>
        <v>0</v>
      </c>
      <c r="Z3408" s="16">
        <f t="shared" si="445"/>
        <v>406701.73076923075</v>
      </c>
      <c r="AA3408" s="13">
        <f t="shared" si="444"/>
        <v>16268.069230769237</v>
      </c>
      <c r="AB3408" s="13">
        <f t="shared" si="443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 hidden="1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40"/>
        <v>13621.970000000001</v>
      </c>
      <c r="W3409" s="14">
        <f t="shared" si="442"/>
        <v>86073.26923076922</v>
      </c>
      <c r="X3409" s="13"/>
      <c r="Y3409" s="14">
        <f t="shared" si="446"/>
        <v>0</v>
      </c>
      <c r="Z3409" s="16">
        <f t="shared" si="445"/>
        <v>86073.26923076922</v>
      </c>
      <c r="AA3409" s="13">
        <f t="shared" si="444"/>
        <v>3442.9307692307775</v>
      </c>
      <c r="AB3409" s="13">
        <f t="shared" si="443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 hidden="1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40"/>
        <v>62148.859999999986</v>
      </c>
      <c r="W3410" s="14">
        <f t="shared" si="442"/>
        <v>914058.65</v>
      </c>
      <c r="X3410" s="13"/>
      <c r="Y3410" s="14">
        <f t="shared" si="446"/>
        <v>0</v>
      </c>
      <c r="Z3410" s="16">
        <f t="shared" si="445"/>
        <v>914058.65</v>
      </c>
      <c r="AA3410" s="13">
        <f t="shared" si="444"/>
        <v>0</v>
      </c>
      <c r="AB3410" s="13">
        <f t="shared" si="443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 hidden="1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40"/>
        <v>0</v>
      </c>
      <c r="W3411" s="14">
        <f t="shared" si="442"/>
        <v>-373.83333333333331</v>
      </c>
      <c r="X3411" s="13"/>
      <c r="Y3411" s="14">
        <f t="shared" si="446"/>
        <v>7.4766666666666879</v>
      </c>
      <c r="Z3411" s="16">
        <f t="shared" si="445"/>
        <v>-373.83333333333331</v>
      </c>
      <c r="AA3411" s="13">
        <f t="shared" si="444"/>
        <v>-7.4766666666666879</v>
      </c>
      <c r="AB3411" s="13">
        <f t="shared" si="443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 hidden="1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40"/>
        <v>5180.41</v>
      </c>
      <c r="W3412" s="14">
        <f t="shared" si="442"/>
        <v>20894.810000000001</v>
      </c>
      <c r="X3412" s="13"/>
      <c r="Y3412" s="14">
        <f t="shared" si="446"/>
        <v>0</v>
      </c>
      <c r="Z3412" s="16">
        <f t="shared" si="445"/>
        <v>20894.810000000001</v>
      </c>
      <c r="AA3412" s="13">
        <f t="shared" si="444"/>
        <v>0</v>
      </c>
      <c r="AB3412" s="13">
        <f t="shared" si="443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 hidden="1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40"/>
        <v>0</v>
      </c>
      <c r="W3413" s="14">
        <f t="shared" si="442"/>
        <v>-1003.5686274509803</v>
      </c>
      <c r="X3413" s="13"/>
      <c r="Y3413" s="14">
        <f t="shared" si="446"/>
        <v>20.071372549019657</v>
      </c>
      <c r="Z3413" s="16">
        <f t="shared" si="445"/>
        <v>-1003.5686274509803</v>
      </c>
      <c r="AA3413" s="13">
        <f t="shared" si="444"/>
        <v>-20.071372549019657</v>
      </c>
      <c r="AB3413" s="13">
        <f t="shared" si="443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 hidden="1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40"/>
        <v>490483.35999999993</v>
      </c>
      <c r="W3414" s="14">
        <f t="shared" si="442"/>
        <v>385924.34</v>
      </c>
      <c r="X3414" s="13"/>
      <c r="Y3414" s="14">
        <f t="shared" si="446"/>
        <v>0</v>
      </c>
      <c r="Z3414" s="16">
        <f t="shared" si="445"/>
        <v>385924.34</v>
      </c>
      <c r="AA3414" s="13">
        <f t="shared" si="444"/>
        <v>0</v>
      </c>
      <c r="AB3414" s="13">
        <f t="shared" si="443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 hidden="1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40"/>
        <v>0</v>
      </c>
      <c r="W3415" s="14">
        <f t="shared" si="442"/>
        <v>-88978.431372549021</v>
      </c>
      <c r="X3415" s="13"/>
      <c r="Y3415" s="14">
        <f t="shared" si="446"/>
        <v>1779.568627450979</v>
      </c>
      <c r="Z3415" s="16">
        <f t="shared" si="445"/>
        <v>-88978.431372549021</v>
      </c>
      <c r="AA3415" s="13">
        <f t="shared" si="444"/>
        <v>-1779.568627450979</v>
      </c>
      <c r="AB3415" s="13">
        <f t="shared" si="443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 hidden="1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40"/>
        <v>1159827.0600000005</v>
      </c>
      <c r="W3416" s="14">
        <f t="shared" si="442"/>
        <v>3659781.05</v>
      </c>
      <c r="X3416" s="13"/>
      <c r="Y3416" s="14">
        <f t="shared" si="446"/>
        <v>0</v>
      </c>
      <c r="Z3416" s="16">
        <f t="shared" si="445"/>
        <v>3659781.05</v>
      </c>
      <c r="AA3416" s="13">
        <f t="shared" si="444"/>
        <v>0</v>
      </c>
      <c r="AB3416" s="13">
        <f t="shared" si="443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 hidden="1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40"/>
        <v>127937.60000000009</v>
      </c>
      <c r="W3417" s="14">
        <f t="shared" si="442"/>
        <v>565109.12621359213</v>
      </c>
      <c r="X3417" s="13"/>
      <c r="Y3417" s="14">
        <f t="shared" si="446"/>
        <v>0</v>
      </c>
      <c r="Z3417" s="13"/>
      <c r="AA3417" s="13">
        <f t="shared" si="444"/>
        <v>16953.273786407779</v>
      </c>
      <c r="AB3417" s="13">
        <f t="shared" si="443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 hidden="1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40"/>
        <v>6089.6999999999825</v>
      </c>
      <c r="W3418" s="14">
        <f t="shared" si="442"/>
        <v>155508.92156862744</v>
      </c>
      <c r="X3418" s="13"/>
      <c r="Y3418" s="14">
        <f t="shared" si="446"/>
        <v>0</v>
      </c>
      <c r="Z3418" s="16">
        <f t="shared" ref="Z3418:Z3430" si="447">W3418+X3418</f>
        <v>155508.92156862744</v>
      </c>
      <c r="AA3418" s="13">
        <f t="shared" si="444"/>
        <v>3110.1784313725657</v>
      </c>
      <c r="AB3418" s="13">
        <f t="shared" si="443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 hidden="1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3488</v>
      </c>
      <c r="M3419" s="73"/>
      <c r="N3419" s="73" t="s">
        <v>40</v>
      </c>
      <c r="O3419" s="73" t="s">
        <v>41</v>
      </c>
      <c r="P3419" s="9">
        <v>0.02</v>
      </c>
      <c r="Q3419" s="75" t="s">
        <v>3489</v>
      </c>
      <c r="R3419" s="73"/>
      <c r="S3419" s="13">
        <v>0</v>
      </c>
      <c r="T3419" s="13">
        <v>5100</v>
      </c>
      <c r="U3419" s="13">
        <v>544.5</v>
      </c>
      <c r="V3419" s="13">
        <f t="shared" si="440"/>
        <v>4555.5</v>
      </c>
      <c r="W3419" s="14">
        <f t="shared" si="442"/>
        <v>533.82352941176475</v>
      </c>
      <c r="X3419" s="13"/>
      <c r="Y3419" s="14">
        <f t="shared" si="446"/>
        <v>0</v>
      </c>
      <c r="Z3419" s="16">
        <f t="shared" si="447"/>
        <v>533.82352941176475</v>
      </c>
      <c r="AA3419" s="13">
        <f t="shared" si="444"/>
        <v>10.676470588235247</v>
      </c>
      <c r="AB3419" s="13">
        <f t="shared" si="443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 hidden="1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40"/>
        <v>6272.5</v>
      </c>
      <c r="W3420" s="14">
        <f t="shared" si="442"/>
        <v>38150.294117647063</v>
      </c>
      <c r="X3420" s="13"/>
      <c r="Y3420" s="14">
        <f t="shared" si="446"/>
        <v>0</v>
      </c>
      <c r="Z3420" s="16">
        <f t="shared" si="447"/>
        <v>38150.294117647063</v>
      </c>
      <c r="AA3420" s="13">
        <f t="shared" si="444"/>
        <v>763.00588235293981</v>
      </c>
      <c r="AB3420" s="13">
        <f t="shared" si="443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 hidden="1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40"/>
        <v>1967.1600000000017</v>
      </c>
      <c r="W3421" s="14">
        <f t="shared" si="442"/>
        <v>14678.4</v>
      </c>
      <c r="X3421" s="13"/>
      <c r="Y3421" s="14">
        <f t="shared" si="446"/>
        <v>0</v>
      </c>
      <c r="Z3421" s="16">
        <f t="shared" si="447"/>
        <v>14678.4</v>
      </c>
      <c r="AA3421" s="13">
        <f t="shared" si="444"/>
        <v>0</v>
      </c>
      <c r="AB3421" s="13">
        <f t="shared" si="443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 hidden="1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40"/>
        <v>38427.400000000009</v>
      </c>
      <c r="W3422" s="14">
        <f t="shared" si="442"/>
        <v>62326.078431372538</v>
      </c>
      <c r="X3422" s="13"/>
      <c r="Y3422" s="14">
        <f t="shared" si="446"/>
        <v>0</v>
      </c>
      <c r="Z3422" s="16">
        <f t="shared" si="447"/>
        <v>62326.078431372538</v>
      </c>
      <c r="AA3422" s="13">
        <f t="shared" si="444"/>
        <v>1246.5215686274532</v>
      </c>
      <c r="AB3422" s="13">
        <f t="shared" si="443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 hidden="1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40"/>
        <v>26855.5</v>
      </c>
      <c r="W3423" s="14">
        <f t="shared" si="442"/>
        <v>33671.078431372545</v>
      </c>
      <c r="X3423" s="13"/>
      <c r="Y3423" s="14">
        <f t="shared" si="446"/>
        <v>0</v>
      </c>
      <c r="Z3423" s="16">
        <f t="shared" si="447"/>
        <v>33671.078431372545</v>
      </c>
      <c r="AA3423" s="13">
        <f t="shared" si="444"/>
        <v>673.42156862745469</v>
      </c>
      <c r="AB3423" s="13">
        <f t="shared" si="443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 hidden="1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40"/>
        <v>48123.200000000012</v>
      </c>
      <c r="W3424" s="14">
        <f t="shared" si="442"/>
        <v>222421.07843137253</v>
      </c>
      <c r="X3424" s="13"/>
      <c r="Y3424" s="14">
        <f t="shared" si="446"/>
        <v>0</v>
      </c>
      <c r="Z3424" s="16">
        <f t="shared" si="447"/>
        <v>222421.07843137253</v>
      </c>
      <c r="AA3424" s="13">
        <f t="shared" si="444"/>
        <v>4448.4215686274692</v>
      </c>
      <c r="AB3424" s="13">
        <f t="shared" si="443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 hidden="1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40"/>
        <v>0</v>
      </c>
      <c r="W3425" s="14">
        <f t="shared" si="442"/>
        <v>123218.43137254902</v>
      </c>
      <c r="X3425" s="13"/>
      <c r="Y3425" s="14">
        <f t="shared" si="446"/>
        <v>0</v>
      </c>
      <c r="Z3425" s="16">
        <f t="shared" si="447"/>
        <v>123218.43137254902</v>
      </c>
      <c r="AA3425" s="13">
        <f t="shared" si="444"/>
        <v>2464.3686274509819</v>
      </c>
      <c r="AB3425" s="13">
        <f t="shared" si="443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 hidden="1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40"/>
        <v>0</v>
      </c>
      <c r="W3426" s="14">
        <f t="shared" si="442"/>
        <v>133906.96078431373</v>
      </c>
      <c r="X3426" s="13"/>
      <c r="Y3426" s="14">
        <f t="shared" si="446"/>
        <v>0</v>
      </c>
      <c r="Z3426" s="16">
        <f t="shared" si="447"/>
        <v>133906.96078431373</v>
      </c>
      <c r="AA3426" s="13">
        <f t="shared" si="444"/>
        <v>2678.1392156862712</v>
      </c>
      <c r="AB3426" s="13">
        <f t="shared" si="443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 hidden="1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40"/>
        <v>4894.2300000000032</v>
      </c>
      <c r="W3427" s="14">
        <f t="shared" si="442"/>
        <v>64074.794117647056</v>
      </c>
      <c r="X3427" s="13"/>
      <c r="Y3427" s="14">
        <f t="shared" si="446"/>
        <v>0</v>
      </c>
      <c r="Z3427" s="16">
        <f t="shared" si="447"/>
        <v>64074.794117647056</v>
      </c>
      <c r="AA3427" s="13">
        <f t="shared" si="444"/>
        <v>1281.495882352945</v>
      </c>
      <c r="AB3427" s="13">
        <f t="shared" si="443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 hidden="1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40"/>
        <v>118191.94999999995</v>
      </c>
      <c r="W3428" s="14">
        <f t="shared" si="442"/>
        <v>764542</v>
      </c>
      <c r="X3428" s="13"/>
      <c r="Y3428" s="14">
        <f t="shared" si="446"/>
        <v>0</v>
      </c>
      <c r="Z3428" s="16">
        <f t="shared" si="447"/>
        <v>764542</v>
      </c>
      <c r="AA3428" s="13">
        <f t="shared" si="444"/>
        <v>0</v>
      </c>
      <c r="AB3428" s="13">
        <f t="shared" si="443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 hidden="1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40"/>
        <v>249439.9</v>
      </c>
      <c r="W3429" s="14">
        <f t="shared" si="442"/>
        <v>227846.63366336634</v>
      </c>
      <c r="X3429" s="13"/>
      <c r="Y3429" s="14">
        <f t="shared" si="446"/>
        <v>0</v>
      </c>
      <c r="Z3429" s="16">
        <f t="shared" si="447"/>
        <v>227846.63366336634</v>
      </c>
      <c r="AA3429" s="13">
        <f t="shared" si="444"/>
        <v>2278.4663366336608</v>
      </c>
      <c r="AB3429" s="13">
        <f t="shared" si="443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 hidden="1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40"/>
        <v>14222.220000000001</v>
      </c>
      <c r="W3430" s="14">
        <f t="shared" si="442"/>
        <v>30913.599999999999</v>
      </c>
      <c r="X3430" s="13"/>
      <c r="Y3430" s="14">
        <f t="shared" si="446"/>
        <v>0</v>
      </c>
      <c r="Z3430" s="16">
        <f t="shared" si="447"/>
        <v>30913.599999999999</v>
      </c>
      <c r="AA3430" s="13">
        <f t="shared" si="444"/>
        <v>0</v>
      </c>
      <c r="AB3430" s="13">
        <f t="shared" si="443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 hidden="1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40"/>
        <v>1637.6599999999999</v>
      </c>
      <c r="W3431" s="14">
        <f t="shared" si="442"/>
        <v>6376.8</v>
      </c>
      <c r="X3431" s="13"/>
      <c r="Y3431" s="14">
        <f t="shared" si="446"/>
        <v>0</v>
      </c>
      <c r="Z3431" s="13"/>
      <c r="AA3431" s="13">
        <f t="shared" si="444"/>
        <v>0</v>
      </c>
      <c r="AB3431" s="13">
        <f t="shared" si="443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 hidden="1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40"/>
        <v>1053.6599999999999</v>
      </c>
      <c r="W3432" s="14">
        <f t="shared" si="442"/>
        <v>16588.627450980392</v>
      </c>
      <c r="X3432" s="13"/>
      <c r="Y3432" s="14">
        <f t="shared" si="446"/>
        <v>0</v>
      </c>
      <c r="Z3432" s="13"/>
      <c r="AA3432" s="13">
        <f t="shared" si="444"/>
        <v>331.77254901960987</v>
      </c>
      <c r="AB3432" s="13">
        <f t="shared" si="443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 hidden="1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40"/>
        <v>19655.5</v>
      </c>
      <c r="W3433" s="14">
        <f t="shared" si="442"/>
        <v>288853.5</v>
      </c>
      <c r="X3433" s="13"/>
      <c r="Y3433" s="14">
        <f t="shared" si="446"/>
        <v>0</v>
      </c>
      <c r="Z3433" s="16">
        <f t="shared" ref="Z3433:Z3471" si="448">W3433+X3433</f>
        <v>288853.5</v>
      </c>
      <c r="AA3433" s="13">
        <f t="shared" si="444"/>
        <v>0</v>
      </c>
      <c r="AB3433" s="13">
        <f t="shared" si="443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 hidden="1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40"/>
        <v>4041</v>
      </c>
      <c r="W3434" s="14">
        <f t="shared" si="442"/>
        <v>98909.9</v>
      </c>
      <c r="X3434" s="13"/>
      <c r="Y3434" s="14">
        <f t="shared" si="446"/>
        <v>0</v>
      </c>
      <c r="Z3434" s="16">
        <f t="shared" si="448"/>
        <v>98909.9</v>
      </c>
      <c r="AA3434" s="13">
        <f t="shared" si="444"/>
        <v>0</v>
      </c>
      <c r="AB3434" s="13">
        <f t="shared" si="443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 hidden="1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40"/>
        <v>33295.409999999974</v>
      </c>
      <c r="W3435" s="14">
        <f t="shared" si="442"/>
        <v>139508.52941176473</v>
      </c>
      <c r="X3435" s="13"/>
      <c r="Y3435" s="14">
        <f t="shared" si="446"/>
        <v>0</v>
      </c>
      <c r="Z3435" s="16">
        <f t="shared" si="448"/>
        <v>139508.52941176473</v>
      </c>
      <c r="AA3435" s="13">
        <f t="shared" si="444"/>
        <v>2790.1705882352835</v>
      </c>
      <c r="AB3435" s="13">
        <f t="shared" si="443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 hidden="1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3490</v>
      </c>
      <c r="F3436" s="73" t="s">
        <v>3490</v>
      </c>
      <c r="G3436" s="73" t="s">
        <v>3490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3491</v>
      </c>
      <c r="M3436" s="73"/>
      <c r="N3436" s="73" t="s">
        <v>40</v>
      </c>
      <c r="O3436" s="73" t="s">
        <v>41</v>
      </c>
      <c r="P3436" s="9">
        <v>0.01</v>
      </c>
      <c r="Q3436" s="75" t="s">
        <v>3492</v>
      </c>
      <c r="R3436" s="73"/>
      <c r="S3436" s="13">
        <v>0</v>
      </c>
      <c r="T3436" s="13">
        <v>10100</v>
      </c>
      <c r="U3436" s="13">
        <v>745.5</v>
      </c>
      <c r="V3436" s="13">
        <f t="shared" si="440"/>
        <v>9354.5</v>
      </c>
      <c r="W3436" s="14">
        <f t="shared" si="442"/>
        <v>738.11881188118809</v>
      </c>
      <c r="X3436" s="13"/>
      <c r="Y3436" s="14">
        <f t="shared" si="446"/>
        <v>0</v>
      </c>
      <c r="Z3436" s="16">
        <f t="shared" si="448"/>
        <v>738.11881188118809</v>
      </c>
      <c r="AA3436" s="13">
        <f t="shared" si="444"/>
        <v>7.381188118811906</v>
      </c>
      <c r="AB3436" s="13">
        <f t="shared" si="443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 hidden="1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40"/>
        <v>5311.9700000000012</v>
      </c>
      <c r="W3437" s="14">
        <f t="shared" si="442"/>
        <v>57734.901960784315</v>
      </c>
      <c r="X3437" s="13"/>
      <c r="Y3437" s="14">
        <f t="shared" si="446"/>
        <v>0</v>
      </c>
      <c r="Z3437" s="16">
        <f t="shared" si="448"/>
        <v>57734.901960784315</v>
      </c>
      <c r="AA3437" s="13">
        <f t="shared" si="444"/>
        <v>1154.6980392156838</v>
      </c>
      <c r="AB3437" s="13">
        <f t="shared" si="443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 hidden="1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9">S3438+T3438-U3438</f>
        <v>11256.419999999998</v>
      </c>
      <c r="W3438" s="14">
        <f t="shared" si="442"/>
        <v>59208.2</v>
      </c>
      <c r="X3438" s="13"/>
      <c r="Y3438" s="14">
        <f t="shared" si="446"/>
        <v>0</v>
      </c>
      <c r="Z3438" s="16">
        <f t="shared" si="448"/>
        <v>59208.2</v>
      </c>
      <c r="AA3438" s="13">
        <f t="shared" si="444"/>
        <v>0</v>
      </c>
      <c r="AB3438" s="13">
        <f t="shared" si="443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 hidden="1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9"/>
        <v>11163.2</v>
      </c>
      <c r="W3439" s="14">
        <f t="shared" si="442"/>
        <v>19318</v>
      </c>
      <c r="X3439" s="13"/>
      <c r="Y3439" s="14">
        <f t="shared" si="446"/>
        <v>0</v>
      </c>
      <c r="Z3439" s="16">
        <f t="shared" si="448"/>
        <v>19318</v>
      </c>
      <c r="AA3439" s="13">
        <f t="shared" si="444"/>
        <v>0</v>
      </c>
      <c r="AB3439" s="13">
        <f t="shared" si="443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 hidden="1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42"/>
        <v>0</v>
      </c>
      <c r="X3440" s="13"/>
      <c r="Y3440" s="14">
        <f t="shared" si="446"/>
        <v>0</v>
      </c>
      <c r="Z3440" s="16">
        <f t="shared" si="448"/>
        <v>0</v>
      </c>
      <c r="AA3440" s="13">
        <f t="shared" si="444"/>
        <v>0</v>
      </c>
      <c r="AB3440" s="13">
        <f t="shared" si="443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 hidden="1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9"/>
        <v>292579.37064999994</v>
      </c>
      <c r="W3441" s="14">
        <f t="shared" si="442"/>
        <v>532807.91283653851</v>
      </c>
      <c r="X3441" s="13"/>
      <c r="Y3441" s="14">
        <f t="shared" si="446"/>
        <v>0</v>
      </c>
      <c r="Z3441" s="16">
        <f t="shared" si="448"/>
        <v>532807.91283653851</v>
      </c>
      <c r="AA3441" s="13">
        <f t="shared" si="444"/>
        <v>21312.316513461526</v>
      </c>
      <c r="AB3441" s="13">
        <f t="shared" si="443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 hidden="1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3493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9"/>
        <v>204694.06363999998</v>
      </c>
      <c r="W3442" s="14">
        <f t="shared" si="442"/>
        <v>158948.01573076926</v>
      </c>
      <c r="X3442" s="13"/>
      <c r="Y3442" s="14">
        <f t="shared" si="446"/>
        <v>0</v>
      </c>
      <c r="Z3442" s="16">
        <f t="shared" si="448"/>
        <v>158948.01573076926</v>
      </c>
      <c r="AA3442" s="13">
        <f t="shared" si="444"/>
        <v>6357.9206292307645</v>
      </c>
      <c r="AB3442" s="13">
        <f t="shared" si="443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 hidden="1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9"/>
        <v>17188.783510000001</v>
      </c>
      <c r="W3443" s="14">
        <f t="shared" si="442"/>
        <v>13472.323548076924</v>
      </c>
      <c r="X3443" s="13"/>
      <c r="Y3443" s="14">
        <f t="shared" si="446"/>
        <v>0</v>
      </c>
      <c r="Z3443" s="16">
        <f t="shared" si="448"/>
        <v>13472.323548076924</v>
      </c>
      <c r="AA3443" s="13">
        <f t="shared" si="444"/>
        <v>538.89294192307716</v>
      </c>
      <c r="AB3443" s="13">
        <f t="shared" si="443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 hidden="1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9"/>
        <v>86728.66</v>
      </c>
      <c r="W3444" s="14">
        <f t="shared" si="442"/>
        <v>72381.76470588235</v>
      </c>
      <c r="X3444" s="13"/>
      <c r="Y3444" s="14">
        <f t="shared" si="446"/>
        <v>0</v>
      </c>
      <c r="Z3444" s="16">
        <f t="shared" si="448"/>
        <v>72381.76470588235</v>
      </c>
      <c r="AA3444" s="13">
        <f t="shared" si="444"/>
        <v>1447.6352941176447</v>
      </c>
      <c r="AB3444" s="13">
        <f t="shared" si="443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 hidden="1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9"/>
        <v>0</v>
      </c>
      <c r="W3445" s="14">
        <f t="shared" si="442"/>
        <v>1731.4903846153845</v>
      </c>
      <c r="X3445" s="13"/>
      <c r="Y3445" s="14">
        <f t="shared" si="446"/>
        <v>0</v>
      </c>
      <c r="Z3445" s="16">
        <f t="shared" si="448"/>
        <v>1731.4903846153845</v>
      </c>
      <c r="AA3445" s="13">
        <f t="shared" si="444"/>
        <v>69.259615384615472</v>
      </c>
      <c r="AB3445" s="13">
        <f t="shared" si="443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 hidden="1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9"/>
        <v>199560.26</v>
      </c>
      <c r="W3446" s="14">
        <f t="shared" si="442"/>
        <v>379474</v>
      </c>
      <c r="X3446" s="13"/>
      <c r="Y3446" s="14">
        <f t="shared" si="446"/>
        <v>0</v>
      </c>
      <c r="Z3446" s="16">
        <f t="shared" si="448"/>
        <v>379474</v>
      </c>
      <c r="AA3446" s="13">
        <f t="shared" si="444"/>
        <v>0</v>
      </c>
      <c r="AB3446" s="13">
        <f t="shared" si="443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 hidden="1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9"/>
        <v>318209.39999999991</v>
      </c>
      <c r="W3447" s="14">
        <f t="shared" si="442"/>
        <v>2122608.2843137258</v>
      </c>
      <c r="X3447" s="13"/>
      <c r="Y3447" s="14">
        <f t="shared" si="446"/>
        <v>0</v>
      </c>
      <c r="Z3447" s="16">
        <f t="shared" si="448"/>
        <v>2122608.2843137258</v>
      </c>
      <c r="AA3447" s="13">
        <f t="shared" si="444"/>
        <v>42452.165686274413</v>
      </c>
      <c r="AB3447" s="13">
        <f t="shared" si="443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 hidden="1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9"/>
        <v>602332.9</v>
      </c>
      <c r="W3448" s="14">
        <f t="shared" si="442"/>
        <v>45518.588235294119</v>
      </c>
      <c r="X3448" s="13"/>
      <c r="Y3448" s="14">
        <f t="shared" si="446"/>
        <v>0</v>
      </c>
      <c r="Z3448" s="16">
        <f t="shared" si="448"/>
        <v>45518.588235294119</v>
      </c>
      <c r="AA3448" s="13">
        <f t="shared" si="444"/>
        <v>910.3717647058802</v>
      </c>
      <c r="AB3448" s="13">
        <f t="shared" si="443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 hidden="1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9"/>
        <v>90000</v>
      </c>
      <c r="W3449" s="14">
        <f t="shared" si="442"/>
        <v>0</v>
      </c>
      <c r="X3449" s="13"/>
      <c r="Y3449" s="14">
        <f t="shared" si="446"/>
        <v>0</v>
      </c>
      <c r="Z3449" s="16">
        <f t="shared" si="448"/>
        <v>0</v>
      </c>
      <c r="AA3449" s="13">
        <f t="shared" si="444"/>
        <v>0</v>
      </c>
      <c r="AB3449" s="13">
        <f t="shared" si="443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 hidden="1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9"/>
        <v>-89584.760000000009</v>
      </c>
      <c r="W3450" s="14">
        <f t="shared" ref="W3450:W3513" si="450">IF(O3450="返货",U3450/(1+P3450),IF(O3450="返现",U3450,IF(O3450="折扣",U3450*P3450,IF(O3450="无",U3450))))</f>
        <v>213235.53465346535</v>
      </c>
      <c r="X3450" s="13"/>
      <c r="Y3450" s="14">
        <f t="shared" si="446"/>
        <v>0</v>
      </c>
      <c r="Z3450" s="16">
        <f t="shared" si="448"/>
        <v>213235.53465346535</v>
      </c>
      <c r="AA3450" s="13">
        <f t="shared" si="444"/>
        <v>2132.3553465346631</v>
      </c>
      <c r="AB3450" s="13">
        <f t="shared" si="443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 hidden="1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9"/>
        <v>35500.130000000005</v>
      </c>
      <c r="W3451" s="14">
        <f t="shared" si="450"/>
        <v>412255.3</v>
      </c>
      <c r="X3451" s="13"/>
      <c r="Y3451" s="14">
        <f t="shared" si="446"/>
        <v>0</v>
      </c>
      <c r="Z3451" s="16">
        <f t="shared" si="448"/>
        <v>412255.3</v>
      </c>
      <c r="AA3451" s="13">
        <f t="shared" si="444"/>
        <v>0</v>
      </c>
      <c r="AB3451" s="13">
        <f t="shared" ref="AB3451:AB3514" si="451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 hidden="1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9"/>
        <v>0</v>
      </c>
      <c r="W3452" s="14">
        <f t="shared" si="450"/>
        <v>0</v>
      </c>
      <c r="X3452" s="13"/>
      <c r="Y3452" s="14">
        <f t="shared" si="446"/>
        <v>0</v>
      </c>
      <c r="Z3452" s="16">
        <f t="shared" si="448"/>
        <v>0</v>
      </c>
      <c r="AA3452" s="13">
        <f t="shared" si="444"/>
        <v>0</v>
      </c>
      <c r="AB3452" s="13">
        <f t="shared" si="451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 hidden="1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9"/>
        <v>15886.960000000006</v>
      </c>
      <c r="W3453" s="14">
        <f t="shared" si="450"/>
        <v>108053.5</v>
      </c>
      <c r="X3453" s="13"/>
      <c r="Y3453" s="14">
        <f t="shared" si="446"/>
        <v>0</v>
      </c>
      <c r="Z3453" s="16">
        <f t="shared" si="448"/>
        <v>108053.5</v>
      </c>
      <c r="AA3453" s="13">
        <f t="shared" si="444"/>
        <v>0</v>
      </c>
      <c r="AB3453" s="13">
        <f t="shared" si="451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 hidden="1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9"/>
        <v>55586.600000000006</v>
      </c>
      <c r="W3454" s="14">
        <f t="shared" si="450"/>
        <v>149041</v>
      </c>
      <c r="X3454" s="13"/>
      <c r="Y3454" s="14">
        <f t="shared" si="446"/>
        <v>0</v>
      </c>
      <c r="Z3454" s="16">
        <f t="shared" si="448"/>
        <v>149041</v>
      </c>
      <c r="AA3454" s="13">
        <f t="shared" si="444"/>
        <v>0</v>
      </c>
      <c r="AB3454" s="13">
        <f t="shared" si="451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 hidden="1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3494</v>
      </c>
      <c r="M3455" s="73"/>
      <c r="N3455" s="73" t="s">
        <v>40</v>
      </c>
      <c r="O3455" s="73" t="s">
        <v>80</v>
      </c>
      <c r="P3455" s="9">
        <v>0</v>
      </c>
      <c r="Q3455" s="75" t="s">
        <v>3495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9"/>
        <v>5851.9</v>
      </c>
      <c r="W3455" s="14">
        <f t="shared" si="450"/>
        <v>4148.1000000000004</v>
      </c>
      <c r="X3455" s="13"/>
      <c r="Y3455" s="14">
        <f t="shared" si="446"/>
        <v>0</v>
      </c>
      <c r="Z3455" s="16">
        <f t="shared" si="448"/>
        <v>4148.1000000000004</v>
      </c>
      <c r="AA3455" s="13">
        <f t="shared" ref="AA3455:AA3518" si="452">U3455-W3455</f>
        <v>0</v>
      </c>
      <c r="AB3455" s="13">
        <f t="shared" si="451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 hidden="1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9"/>
        <v>52658.339999999967</v>
      </c>
      <c r="W3456" s="14">
        <f t="shared" si="450"/>
        <v>222038.7</v>
      </c>
      <c r="X3456" s="13"/>
      <c r="Y3456" s="14">
        <f t="shared" si="446"/>
        <v>0</v>
      </c>
      <c r="Z3456" s="16">
        <f t="shared" si="448"/>
        <v>222038.7</v>
      </c>
      <c r="AA3456" s="13">
        <f t="shared" si="452"/>
        <v>0</v>
      </c>
      <c r="AB3456" s="13">
        <f t="shared" si="451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 hidden="1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9"/>
        <v>14195.399999999998</v>
      </c>
      <c r="W3457" s="14">
        <f t="shared" si="450"/>
        <v>30965.7</v>
      </c>
      <c r="X3457" s="13"/>
      <c r="Y3457" s="14">
        <f t="shared" si="446"/>
        <v>0</v>
      </c>
      <c r="Z3457" s="16">
        <f t="shared" si="448"/>
        <v>30965.7</v>
      </c>
      <c r="AA3457" s="13">
        <f t="shared" si="452"/>
        <v>0</v>
      </c>
      <c r="AB3457" s="13">
        <f t="shared" si="451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 hidden="1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9"/>
        <v>606250.65000000014</v>
      </c>
      <c r="W3458" s="14">
        <f t="shared" si="450"/>
        <v>693533.45</v>
      </c>
      <c r="X3458" s="13"/>
      <c r="Y3458" s="14">
        <f t="shared" si="446"/>
        <v>0</v>
      </c>
      <c r="Z3458" s="16">
        <f t="shared" si="448"/>
        <v>693533.45</v>
      </c>
      <c r="AA3458" s="13">
        <f t="shared" si="452"/>
        <v>0</v>
      </c>
      <c r="AB3458" s="13">
        <f t="shared" si="451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 hidden="1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9"/>
        <v>221199.25854000007</v>
      </c>
      <c r="W3459" s="14">
        <f t="shared" si="450"/>
        <v>565448.60540594044</v>
      </c>
      <c r="X3459" s="13"/>
      <c r="Y3459" s="14">
        <f t="shared" ref="Y3459:Y3522" si="453">IF(W3459-AB3459&lt;=0,0,IF(O3459="返现",MAX(W3459-AA3459-AB3459,0),MAX(W3459-AB3459,0)))</f>
        <v>0</v>
      </c>
      <c r="Z3459" s="16">
        <f t="shared" si="448"/>
        <v>565448.60540594044</v>
      </c>
      <c r="AA3459" s="13">
        <f t="shared" si="452"/>
        <v>5654.4860540594673</v>
      </c>
      <c r="AB3459" s="13">
        <f t="shared" si="451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 hidden="1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9"/>
        <v>1569152.5300000003</v>
      </c>
      <c r="W3460" s="14">
        <f t="shared" si="450"/>
        <v>7586233.2000000002</v>
      </c>
      <c r="X3460" s="13"/>
      <c r="Y3460" s="14">
        <f t="shared" si="453"/>
        <v>0</v>
      </c>
      <c r="Z3460" s="16">
        <f t="shared" si="448"/>
        <v>7586233.2000000002</v>
      </c>
      <c r="AA3460" s="13">
        <f t="shared" si="452"/>
        <v>0</v>
      </c>
      <c r="AB3460" s="13">
        <f t="shared" si="451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 hidden="1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9"/>
        <v>19473.759999999998</v>
      </c>
      <c r="W3461" s="14">
        <f t="shared" si="450"/>
        <v>23733.3</v>
      </c>
      <c r="X3461" s="13"/>
      <c r="Y3461" s="14">
        <f t="shared" si="453"/>
        <v>0</v>
      </c>
      <c r="Z3461" s="16">
        <f t="shared" si="448"/>
        <v>23733.3</v>
      </c>
      <c r="AA3461" s="13">
        <f t="shared" si="452"/>
        <v>0</v>
      </c>
      <c r="AB3461" s="13">
        <f t="shared" si="451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 hidden="1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9"/>
        <v>84626.639999999985</v>
      </c>
      <c r="W3462" s="14">
        <f t="shared" si="450"/>
        <v>149575.20000000001</v>
      </c>
      <c r="X3462" s="13"/>
      <c r="Y3462" s="14">
        <f t="shared" si="453"/>
        <v>0</v>
      </c>
      <c r="Z3462" s="16">
        <f t="shared" si="448"/>
        <v>149575.20000000001</v>
      </c>
      <c r="AA3462" s="13">
        <f t="shared" si="452"/>
        <v>0</v>
      </c>
      <c r="AB3462" s="13">
        <f t="shared" si="451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 hidden="1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9"/>
        <v>32640.039999999994</v>
      </c>
      <c r="W3463" s="14">
        <f t="shared" si="450"/>
        <v>87441.96078431372</v>
      </c>
      <c r="X3463" s="13"/>
      <c r="Y3463" s="14">
        <f t="shared" si="453"/>
        <v>0</v>
      </c>
      <c r="Z3463" s="16">
        <f t="shared" si="448"/>
        <v>87441.96078431372</v>
      </c>
      <c r="AA3463" s="13">
        <f t="shared" si="452"/>
        <v>1748.8392156862828</v>
      </c>
      <c r="AB3463" s="13">
        <f t="shared" si="451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 hidden="1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9"/>
        <v>1.0000000000218279E-2</v>
      </c>
      <c r="W3464" s="14">
        <f t="shared" si="450"/>
        <v>0</v>
      </c>
      <c r="X3464" s="13"/>
      <c r="Y3464" s="14">
        <f t="shared" si="453"/>
        <v>0</v>
      </c>
      <c r="Z3464" s="16">
        <f t="shared" si="448"/>
        <v>0</v>
      </c>
      <c r="AA3464" s="13">
        <f t="shared" si="452"/>
        <v>0</v>
      </c>
      <c r="AB3464" s="13">
        <f t="shared" si="451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 hidden="1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9"/>
        <v>27525.73000000001</v>
      </c>
      <c r="W3465" s="14">
        <f t="shared" si="450"/>
        <v>58968.823529411762</v>
      </c>
      <c r="X3465" s="13"/>
      <c r="Y3465" s="14">
        <f t="shared" si="453"/>
        <v>0</v>
      </c>
      <c r="Z3465" s="16">
        <f t="shared" si="448"/>
        <v>58968.823529411762</v>
      </c>
      <c r="AA3465" s="13">
        <f t="shared" si="452"/>
        <v>1179.376470588235</v>
      </c>
      <c r="AB3465" s="13">
        <f t="shared" si="451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 hidden="1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9"/>
        <v>389955.5</v>
      </c>
      <c r="W3466" s="14">
        <f t="shared" si="450"/>
        <v>927667.25</v>
      </c>
      <c r="X3466" s="13"/>
      <c r="Y3466" s="14">
        <f t="shared" si="453"/>
        <v>0</v>
      </c>
      <c r="Z3466" s="16">
        <f t="shared" si="448"/>
        <v>927667.25</v>
      </c>
      <c r="AA3466" s="13">
        <f t="shared" si="452"/>
        <v>0</v>
      </c>
      <c r="AB3466" s="13">
        <f t="shared" si="451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 hidden="1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9"/>
        <v>34271.699150000102</v>
      </c>
      <c r="W3467" s="14">
        <f t="shared" si="450"/>
        <v>17046.443124999903</v>
      </c>
      <c r="X3467" s="13"/>
      <c r="Y3467" s="14">
        <f t="shared" si="453"/>
        <v>0</v>
      </c>
      <c r="Z3467" s="16">
        <f t="shared" si="448"/>
        <v>17046.443124999903</v>
      </c>
      <c r="AA3467" s="13">
        <f t="shared" si="452"/>
        <v>681.85772499999803</v>
      </c>
      <c r="AB3467" s="13">
        <f t="shared" si="451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 hidden="1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9"/>
        <v>19035.589999999997</v>
      </c>
      <c r="W3468" s="14">
        <f t="shared" si="450"/>
        <v>69965.778846153844</v>
      </c>
      <c r="X3468" s="13"/>
      <c r="Y3468" s="14">
        <f t="shared" si="453"/>
        <v>0</v>
      </c>
      <c r="Z3468" s="16">
        <f t="shared" si="448"/>
        <v>69965.778846153844</v>
      </c>
      <c r="AA3468" s="13">
        <f t="shared" si="452"/>
        <v>2798.6311538461596</v>
      </c>
      <c r="AB3468" s="13">
        <f t="shared" si="451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 hidden="1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9"/>
        <v>9303.5499999999993</v>
      </c>
      <c r="W3469" s="14">
        <f t="shared" si="450"/>
        <v>8095.5882352941171</v>
      </c>
      <c r="X3469" s="13"/>
      <c r="Y3469" s="14">
        <f t="shared" si="453"/>
        <v>0</v>
      </c>
      <c r="Z3469" s="16">
        <f t="shared" si="448"/>
        <v>8095.5882352941171</v>
      </c>
      <c r="AA3469" s="13">
        <f t="shared" si="452"/>
        <v>161.91176470588289</v>
      </c>
      <c r="AB3469" s="13">
        <f t="shared" si="451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 hidden="1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9"/>
        <v>0</v>
      </c>
      <c r="W3470" s="14">
        <f t="shared" si="450"/>
        <v>0</v>
      </c>
      <c r="X3470" s="13"/>
      <c r="Y3470" s="14">
        <f t="shared" si="453"/>
        <v>0</v>
      </c>
      <c r="Z3470" s="16">
        <f t="shared" si="448"/>
        <v>0</v>
      </c>
      <c r="AA3470" s="13">
        <f t="shared" si="452"/>
        <v>0</v>
      </c>
      <c r="AB3470" s="13">
        <f t="shared" si="451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 hidden="1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9"/>
        <v>2081.6100000000006</v>
      </c>
      <c r="W3471" s="14">
        <f t="shared" si="450"/>
        <v>33767.1</v>
      </c>
      <c r="X3471" s="13"/>
      <c r="Y3471" s="14">
        <f t="shared" si="453"/>
        <v>0</v>
      </c>
      <c r="Z3471" s="16">
        <f t="shared" si="448"/>
        <v>33767.1</v>
      </c>
      <c r="AA3471" s="13">
        <f t="shared" si="452"/>
        <v>0</v>
      </c>
      <c r="AB3471" s="13">
        <f t="shared" si="451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 hidden="1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9"/>
        <v>1.2799999999988358</v>
      </c>
      <c r="W3472" s="14">
        <f t="shared" si="450"/>
        <v>0</v>
      </c>
      <c r="X3472" s="13"/>
      <c r="Y3472" s="14">
        <f t="shared" si="453"/>
        <v>0</v>
      </c>
      <c r="Z3472" s="13"/>
      <c r="AA3472" s="13">
        <f t="shared" si="452"/>
        <v>0</v>
      </c>
      <c r="AB3472" s="13">
        <f t="shared" si="451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 hidden="1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9"/>
        <v>69038.429999999993</v>
      </c>
      <c r="W3473" s="14">
        <f t="shared" si="450"/>
        <v>0</v>
      </c>
      <c r="X3473" s="13"/>
      <c r="Y3473" s="14">
        <f t="shared" si="453"/>
        <v>0</v>
      </c>
      <c r="Z3473" s="13"/>
      <c r="AA3473" s="13">
        <f t="shared" si="452"/>
        <v>0</v>
      </c>
      <c r="AB3473" s="13">
        <f t="shared" si="451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 hidden="1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9"/>
        <v>85740.5</v>
      </c>
      <c r="W3474" s="14">
        <f t="shared" si="450"/>
        <v>463553.1</v>
      </c>
      <c r="X3474" s="13"/>
      <c r="Y3474" s="14">
        <f t="shared" si="453"/>
        <v>0</v>
      </c>
      <c r="Z3474" s="13">
        <v>463553.1</v>
      </c>
      <c r="AA3474" s="13">
        <f t="shared" si="452"/>
        <v>0</v>
      </c>
      <c r="AB3474" s="13">
        <f t="shared" si="451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 hidden="1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3496</v>
      </c>
      <c r="R3475" s="73"/>
      <c r="S3475" s="13">
        <v>0</v>
      </c>
      <c r="T3475" s="13">
        <v>0</v>
      </c>
      <c r="U3475" s="13">
        <v>0</v>
      </c>
      <c r="V3475" s="13">
        <f t="shared" si="449"/>
        <v>0</v>
      </c>
      <c r="W3475" s="14">
        <f t="shared" si="450"/>
        <v>0</v>
      </c>
      <c r="X3475" s="13"/>
      <c r="Y3475" s="14">
        <f t="shared" si="453"/>
        <v>0</v>
      </c>
      <c r="Z3475" s="13"/>
      <c r="AA3475" s="13">
        <f t="shared" si="452"/>
        <v>0</v>
      </c>
      <c r="AB3475" s="13">
        <f t="shared" si="451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 hidden="1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3497</v>
      </c>
      <c r="F3476" s="73" t="s">
        <v>3497</v>
      </c>
      <c r="G3476" s="73" t="s">
        <v>3497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9"/>
        <v>0</v>
      </c>
      <c r="W3476" s="14">
        <f t="shared" si="450"/>
        <v>0</v>
      </c>
      <c r="X3476" s="13"/>
      <c r="Y3476" s="14">
        <f t="shared" si="453"/>
        <v>0</v>
      </c>
      <c r="Z3476" s="16">
        <f t="shared" ref="Z3476:Z3539" si="454">W3476+X3476</f>
        <v>0</v>
      </c>
      <c r="AA3476" s="13">
        <f t="shared" si="452"/>
        <v>0</v>
      </c>
      <c r="AB3476" s="13">
        <f t="shared" si="451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 hidden="1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9"/>
        <v>0</v>
      </c>
      <c r="W3477" s="14">
        <f t="shared" si="450"/>
        <v>218846.15384615384</v>
      </c>
      <c r="X3477" s="13"/>
      <c r="Y3477" s="14">
        <f t="shared" si="453"/>
        <v>0</v>
      </c>
      <c r="Z3477" s="16">
        <f t="shared" si="454"/>
        <v>218846.15384615384</v>
      </c>
      <c r="AA3477" s="13">
        <f t="shared" si="452"/>
        <v>8753.8461538461561</v>
      </c>
      <c r="AB3477" s="13">
        <f t="shared" si="451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 hidden="1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9"/>
        <v>0</v>
      </c>
      <c r="W3478" s="14">
        <f t="shared" si="450"/>
        <v>263461.53846153844</v>
      </c>
      <c r="X3478" s="13"/>
      <c r="Y3478" s="14">
        <f t="shared" si="453"/>
        <v>0</v>
      </c>
      <c r="Z3478" s="16">
        <f t="shared" si="454"/>
        <v>263461.53846153844</v>
      </c>
      <c r="AA3478" s="13">
        <f t="shared" si="452"/>
        <v>10538.461538461561</v>
      </c>
      <c r="AB3478" s="13">
        <f t="shared" si="451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 hidden="1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9"/>
        <v>197381.24</v>
      </c>
      <c r="W3479" s="14">
        <f t="shared" si="450"/>
        <v>0</v>
      </c>
      <c r="X3479" s="13"/>
      <c r="Y3479" s="14">
        <f t="shared" si="453"/>
        <v>0</v>
      </c>
      <c r="Z3479" s="16">
        <f t="shared" si="454"/>
        <v>0</v>
      </c>
      <c r="AA3479" s="13">
        <f t="shared" si="452"/>
        <v>0</v>
      </c>
      <c r="AB3479" s="13">
        <f t="shared" si="451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 hidden="1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9"/>
        <v>405455.79</v>
      </c>
      <c r="W3480" s="14">
        <f t="shared" si="450"/>
        <v>480524.3</v>
      </c>
      <c r="X3480" s="13"/>
      <c r="Y3480" s="14">
        <f t="shared" si="453"/>
        <v>0</v>
      </c>
      <c r="Z3480" s="16">
        <f t="shared" si="454"/>
        <v>480524.3</v>
      </c>
      <c r="AA3480" s="13">
        <f t="shared" si="452"/>
        <v>0</v>
      </c>
      <c r="AB3480" s="13">
        <f t="shared" si="451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 hidden="1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9"/>
        <v>7194.1999999999971</v>
      </c>
      <c r="W3481" s="14">
        <f t="shared" si="450"/>
        <v>57150</v>
      </c>
      <c r="X3481" s="13"/>
      <c r="Y3481" s="14">
        <f t="shared" si="453"/>
        <v>0</v>
      </c>
      <c r="Z3481" s="16">
        <f t="shared" si="454"/>
        <v>57150</v>
      </c>
      <c r="AA3481" s="13">
        <f t="shared" si="452"/>
        <v>2286</v>
      </c>
      <c r="AB3481" s="13">
        <f t="shared" si="451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 hidden="1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9"/>
        <v>53573.2</v>
      </c>
      <c r="W3482" s="14">
        <f t="shared" si="450"/>
        <v>54033.137254901965</v>
      </c>
      <c r="X3482" s="13"/>
      <c r="Y3482" s="14">
        <f t="shared" si="453"/>
        <v>0</v>
      </c>
      <c r="Z3482" s="16">
        <f t="shared" si="454"/>
        <v>54033.137254901965</v>
      </c>
      <c r="AA3482" s="13">
        <f t="shared" si="452"/>
        <v>1080.6627450980377</v>
      </c>
      <c r="AB3482" s="13">
        <f t="shared" si="451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 hidden="1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9"/>
        <v>1510</v>
      </c>
      <c r="W3483" s="14">
        <f t="shared" si="450"/>
        <v>6522.1153846153848</v>
      </c>
      <c r="X3483" s="13"/>
      <c r="Y3483" s="14">
        <f t="shared" si="453"/>
        <v>0</v>
      </c>
      <c r="Z3483" s="16">
        <f t="shared" si="454"/>
        <v>6522.1153846153848</v>
      </c>
      <c r="AA3483" s="13">
        <f t="shared" si="452"/>
        <v>260.88461538461524</v>
      </c>
      <c r="AB3483" s="13">
        <f t="shared" si="451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 hidden="1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9"/>
        <v>14358.260000000038</v>
      </c>
      <c r="W3484" s="14">
        <f t="shared" si="450"/>
        <v>250054.06862745096</v>
      </c>
      <c r="X3484" s="13"/>
      <c r="Y3484" s="14">
        <f t="shared" si="453"/>
        <v>0</v>
      </c>
      <c r="Z3484" s="16">
        <f t="shared" si="454"/>
        <v>250054.06862745096</v>
      </c>
      <c r="AA3484" s="13">
        <f t="shared" si="452"/>
        <v>5001.0813725490298</v>
      </c>
      <c r="AB3484" s="13">
        <f t="shared" si="451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 hidden="1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3498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9"/>
        <v>43251.700000000012</v>
      </c>
      <c r="W3485" s="14">
        <f t="shared" si="450"/>
        <v>139596.37254901961</v>
      </c>
      <c r="X3485" s="13"/>
      <c r="Y3485" s="14">
        <f t="shared" si="453"/>
        <v>0</v>
      </c>
      <c r="Z3485" s="16">
        <f t="shared" si="454"/>
        <v>139596.37254901961</v>
      </c>
      <c r="AA3485" s="13">
        <f t="shared" si="452"/>
        <v>2791.9274509803799</v>
      </c>
      <c r="AB3485" s="13">
        <f t="shared" si="451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 hidden="1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9"/>
        <v>90648.76999999999</v>
      </c>
      <c r="W3486" s="14">
        <f t="shared" si="450"/>
        <v>49300.392156862748</v>
      </c>
      <c r="X3486" s="13"/>
      <c r="Y3486" s="14">
        <f t="shared" si="453"/>
        <v>0</v>
      </c>
      <c r="Z3486" s="16">
        <f t="shared" si="454"/>
        <v>49300.392156862748</v>
      </c>
      <c r="AA3486" s="13">
        <f t="shared" si="452"/>
        <v>986.00784313725308</v>
      </c>
      <c r="AB3486" s="13">
        <f t="shared" si="451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 hidden="1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3499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9"/>
        <v>57462.299999999996</v>
      </c>
      <c r="W3487" s="14">
        <f t="shared" si="450"/>
        <v>59560.6</v>
      </c>
      <c r="X3487" s="13"/>
      <c r="Y3487" s="14">
        <f t="shared" si="453"/>
        <v>0</v>
      </c>
      <c r="Z3487" s="16">
        <f t="shared" si="454"/>
        <v>59560.6</v>
      </c>
      <c r="AA3487" s="13">
        <f t="shared" si="452"/>
        <v>0</v>
      </c>
      <c r="AB3487" s="13">
        <f t="shared" si="451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 hidden="1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9"/>
        <v>696513.58</v>
      </c>
      <c r="W3488" s="14">
        <f t="shared" si="450"/>
        <v>71525.100000000006</v>
      </c>
      <c r="X3488" s="13"/>
      <c r="Y3488" s="14">
        <f t="shared" si="453"/>
        <v>0</v>
      </c>
      <c r="Z3488" s="16">
        <f t="shared" si="454"/>
        <v>71525.100000000006</v>
      </c>
      <c r="AA3488" s="13">
        <f t="shared" si="452"/>
        <v>0</v>
      </c>
      <c r="AB3488" s="13">
        <f t="shared" si="451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 hidden="1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9"/>
        <v>231144.80000000005</v>
      </c>
      <c r="W3489" s="14">
        <f t="shared" si="450"/>
        <v>675706</v>
      </c>
      <c r="X3489" s="13"/>
      <c r="Y3489" s="14">
        <f t="shared" si="453"/>
        <v>0</v>
      </c>
      <c r="Z3489" s="16">
        <f t="shared" si="454"/>
        <v>675706</v>
      </c>
      <c r="AA3489" s="13">
        <f t="shared" si="452"/>
        <v>0</v>
      </c>
      <c r="AB3489" s="13">
        <f t="shared" si="451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 hidden="1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9"/>
        <v>922482.8</v>
      </c>
      <c r="W3490" s="14">
        <f t="shared" si="450"/>
        <v>628040</v>
      </c>
      <c r="X3490" s="13"/>
      <c r="Y3490" s="14">
        <f t="shared" si="453"/>
        <v>0</v>
      </c>
      <c r="Z3490" s="16">
        <f t="shared" si="454"/>
        <v>628040</v>
      </c>
      <c r="AA3490" s="13">
        <f t="shared" si="452"/>
        <v>0</v>
      </c>
      <c r="AB3490" s="13">
        <f t="shared" si="451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 hidden="1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9"/>
        <v>779284.55</v>
      </c>
      <c r="W3491" s="14">
        <f t="shared" si="450"/>
        <v>0</v>
      </c>
      <c r="X3491" s="13"/>
      <c r="Y3491" s="14">
        <f t="shared" si="453"/>
        <v>0</v>
      </c>
      <c r="Z3491" s="16">
        <f t="shared" si="454"/>
        <v>0</v>
      </c>
      <c r="AA3491" s="13">
        <f t="shared" si="452"/>
        <v>0</v>
      </c>
      <c r="AB3491" s="13">
        <f t="shared" si="451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 hidden="1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9"/>
        <v>64663.400000000023</v>
      </c>
      <c r="W3492" s="14">
        <f t="shared" si="450"/>
        <v>274629.90196078434</v>
      </c>
      <c r="X3492" s="13"/>
      <c r="Y3492" s="14">
        <f t="shared" si="453"/>
        <v>0</v>
      </c>
      <c r="Z3492" s="16">
        <f t="shared" si="454"/>
        <v>274629.90196078434</v>
      </c>
      <c r="AA3492" s="13">
        <f t="shared" si="452"/>
        <v>5492.5980392156634</v>
      </c>
      <c r="AB3492" s="13">
        <f t="shared" si="451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 hidden="1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9"/>
        <v>6808.8499999999985</v>
      </c>
      <c r="W3493" s="14">
        <f t="shared" si="450"/>
        <v>24735.7</v>
      </c>
      <c r="X3493" s="13"/>
      <c r="Y3493" s="14">
        <f t="shared" si="453"/>
        <v>0</v>
      </c>
      <c r="Z3493" s="16">
        <f t="shared" si="454"/>
        <v>24735.7</v>
      </c>
      <c r="AA3493" s="13">
        <f t="shared" si="452"/>
        <v>0</v>
      </c>
      <c r="AB3493" s="13">
        <f t="shared" si="451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 hidden="1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9"/>
        <v>28365.689999999995</v>
      </c>
      <c r="W3494" s="14">
        <f t="shared" si="450"/>
        <v>36188.9</v>
      </c>
      <c r="X3494" s="13"/>
      <c r="Y3494" s="14">
        <f t="shared" si="453"/>
        <v>0</v>
      </c>
      <c r="Z3494" s="16">
        <f t="shared" si="454"/>
        <v>36188.9</v>
      </c>
      <c r="AA3494" s="13">
        <f t="shared" si="452"/>
        <v>0</v>
      </c>
      <c r="AB3494" s="13">
        <f t="shared" si="451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 hidden="1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9"/>
        <v>44719.120000000024</v>
      </c>
      <c r="W3495" s="14">
        <f t="shared" si="450"/>
        <v>249404.4</v>
      </c>
      <c r="X3495" s="13"/>
      <c r="Y3495" s="14">
        <f t="shared" si="453"/>
        <v>0</v>
      </c>
      <c r="Z3495" s="16">
        <f t="shared" si="454"/>
        <v>249404.4</v>
      </c>
      <c r="AA3495" s="13">
        <f t="shared" si="452"/>
        <v>0</v>
      </c>
      <c r="AB3495" s="13">
        <f t="shared" si="451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 hidden="1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9"/>
        <v>179222.87999999989</v>
      </c>
      <c r="W3496" s="14">
        <f t="shared" si="450"/>
        <v>1064157.5</v>
      </c>
      <c r="X3496" s="13"/>
      <c r="Y3496" s="14">
        <f t="shared" si="453"/>
        <v>0</v>
      </c>
      <c r="Z3496" s="16">
        <f t="shared" si="454"/>
        <v>1064157.5</v>
      </c>
      <c r="AA3496" s="13">
        <f t="shared" si="452"/>
        <v>0</v>
      </c>
      <c r="AB3496" s="13">
        <f t="shared" si="451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 hidden="1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9"/>
        <v>25440.950000000012</v>
      </c>
      <c r="W3497" s="14">
        <f t="shared" si="450"/>
        <v>93987.156862745091</v>
      </c>
      <c r="X3497" s="13"/>
      <c r="Y3497" s="14">
        <f t="shared" si="453"/>
        <v>0</v>
      </c>
      <c r="Z3497" s="16">
        <f t="shared" si="454"/>
        <v>93987.156862745091</v>
      </c>
      <c r="AA3497" s="13">
        <f t="shared" si="452"/>
        <v>1879.7431372549036</v>
      </c>
      <c r="AB3497" s="13">
        <f t="shared" si="451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 hidden="1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9"/>
        <v>2487</v>
      </c>
      <c r="W3498" s="14">
        <f t="shared" si="450"/>
        <v>1765.686274509804</v>
      </c>
      <c r="X3498" s="13"/>
      <c r="Y3498" s="14">
        <f t="shared" si="453"/>
        <v>0</v>
      </c>
      <c r="Z3498" s="16">
        <f t="shared" si="454"/>
        <v>1765.686274509804</v>
      </c>
      <c r="AA3498" s="13">
        <f t="shared" si="452"/>
        <v>35.31372549019602</v>
      </c>
      <c r="AB3498" s="13">
        <f t="shared" si="451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 hidden="1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9"/>
        <v>6197.5</v>
      </c>
      <c r="W3499" s="14">
        <f t="shared" si="450"/>
        <v>20557</v>
      </c>
      <c r="X3499" s="13"/>
      <c r="Y3499" s="14">
        <f t="shared" si="453"/>
        <v>0</v>
      </c>
      <c r="Z3499" s="16">
        <f t="shared" si="454"/>
        <v>20557</v>
      </c>
      <c r="AA3499" s="13">
        <f t="shared" si="452"/>
        <v>0</v>
      </c>
      <c r="AB3499" s="13">
        <f t="shared" si="451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 hidden="1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3500</v>
      </c>
      <c r="F3500" s="73" t="s">
        <v>3500</v>
      </c>
      <c r="G3500" s="73" t="s">
        <v>3500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3500</v>
      </c>
      <c r="M3500" s="73"/>
      <c r="N3500" s="73" t="s">
        <v>40</v>
      </c>
      <c r="O3500" s="73" t="s">
        <v>80</v>
      </c>
      <c r="P3500" s="9">
        <v>0</v>
      </c>
      <c r="Q3500" s="75" t="s">
        <v>3501</v>
      </c>
      <c r="R3500" s="73"/>
      <c r="S3500" s="13">
        <v>0</v>
      </c>
      <c r="T3500" s="13">
        <v>10000</v>
      </c>
      <c r="U3500" s="13">
        <v>0</v>
      </c>
      <c r="V3500" s="13">
        <f t="shared" si="449"/>
        <v>10000</v>
      </c>
      <c r="W3500" s="14">
        <f t="shared" si="450"/>
        <v>0</v>
      </c>
      <c r="X3500" s="13"/>
      <c r="Y3500" s="14">
        <f t="shared" si="453"/>
        <v>0</v>
      </c>
      <c r="Z3500" s="16">
        <f t="shared" si="454"/>
        <v>0</v>
      </c>
      <c r="AA3500" s="13">
        <f t="shared" si="452"/>
        <v>0</v>
      </c>
      <c r="AB3500" s="13">
        <f t="shared" si="451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 hidden="1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9"/>
        <v>8303.3599999999988</v>
      </c>
      <c r="W3501" s="14">
        <f t="shared" si="450"/>
        <v>15278.6</v>
      </c>
      <c r="X3501" s="13"/>
      <c r="Y3501" s="14">
        <f t="shared" si="453"/>
        <v>0</v>
      </c>
      <c r="Z3501" s="16">
        <f t="shared" si="454"/>
        <v>15278.6</v>
      </c>
      <c r="AA3501" s="13">
        <f t="shared" si="452"/>
        <v>0</v>
      </c>
      <c r="AB3501" s="13">
        <f t="shared" si="451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 hidden="1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55">S3502+T3502-U3502</f>
        <v>2154.3000000000029</v>
      </c>
      <c r="W3502" s="14">
        <f t="shared" si="450"/>
        <v>107199.9</v>
      </c>
      <c r="X3502" s="13"/>
      <c r="Y3502" s="14">
        <f t="shared" si="453"/>
        <v>0</v>
      </c>
      <c r="Z3502" s="16">
        <f t="shared" si="454"/>
        <v>107199.9</v>
      </c>
      <c r="AA3502" s="13">
        <f t="shared" si="452"/>
        <v>0</v>
      </c>
      <c r="AB3502" s="13">
        <f t="shared" si="451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 hidden="1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55"/>
        <v>13940.399999999994</v>
      </c>
      <c r="W3503" s="14">
        <f t="shared" si="450"/>
        <v>190863</v>
      </c>
      <c r="X3503" s="13"/>
      <c r="Y3503" s="14">
        <f t="shared" si="453"/>
        <v>0</v>
      </c>
      <c r="Z3503" s="16">
        <f t="shared" si="454"/>
        <v>190863</v>
      </c>
      <c r="AA3503" s="13">
        <f t="shared" si="452"/>
        <v>0</v>
      </c>
      <c r="AB3503" s="13">
        <f t="shared" si="451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 hidden="1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55"/>
        <v>20384.900000000023</v>
      </c>
      <c r="W3504" s="14">
        <f t="shared" si="450"/>
        <v>204776.3</v>
      </c>
      <c r="X3504" s="13"/>
      <c r="Y3504" s="14">
        <f t="shared" si="453"/>
        <v>0</v>
      </c>
      <c r="Z3504" s="16">
        <f t="shared" si="454"/>
        <v>204776.3</v>
      </c>
      <c r="AA3504" s="13">
        <f t="shared" si="452"/>
        <v>0</v>
      </c>
      <c r="AB3504" s="13">
        <f t="shared" si="451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 hidden="1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3502</v>
      </c>
      <c r="F3505" s="73" t="s">
        <v>3502</v>
      </c>
      <c r="G3505" s="73" t="s">
        <v>3502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3502</v>
      </c>
      <c r="M3505" s="73"/>
      <c r="N3505" s="73" t="s">
        <v>57</v>
      </c>
      <c r="O3505" s="73" t="s">
        <v>80</v>
      </c>
      <c r="P3505" s="9">
        <v>0</v>
      </c>
      <c r="Q3505" s="75" t="s">
        <v>3503</v>
      </c>
      <c r="R3505" s="73"/>
      <c r="S3505" s="13">
        <v>0</v>
      </c>
      <c r="T3505" s="13">
        <v>10000</v>
      </c>
      <c r="U3505" s="13">
        <v>0</v>
      </c>
      <c r="V3505" s="13">
        <f t="shared" si="455"/>
        <v>10000</v>
      </c>
      <c r="W3505" s="14">
        <f t="shared" si="450"/>
        <v>0</v>
      </c>
      <c r="X3505" s="13"/>
      <c r="Y3505" s="14">
        <f t="shared" si="453"/>
        <v>0</v>
      </c>
      <c r="Z3505" s="16">
        <f t="shared" si="454"/>
        <v>0</v>
      </c>
      <c r="AA3505" s="13">
        <f t="shared" si="452"/>
        <v>0</v>
      </c>
      <c r="AB3505" s="13">
        <f t="shared" si="451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 hidden="1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3502</v>
      </c>
      <c r="F3506" s="73" t="s">
        <v>3502</v>
      </c>
      <c r="G3506" s="73" t="s">
        <v>3502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3502</v>
      </c>
      <c r="M3506" s="73"/>
      <c r="N3506" s="73" t="s">
        <v>57</v>
      </c>
      <c r="O3506" s="73" t="s">
        <v>80</v>
      </c>
      <c r="P3506" s="9">
        <v>0</v>
      </c>
      <c r="Q3506" s="75" t="s">
        <v>3504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55"/>
        <v>8602.9280099999996</v>
      </c>
      <c r="W3506" s="14">
        <f t="shared" si="450"/>
        <v>1397.0719899999999</v>
      </c>
      <c r="X3506" s="13"/>
      <c r="Y3506" s="14">
        <f t="shared" si="453"/>
        <v>0</v>
      </c>
      <c r="Z3506" s="16">
        <f t="shared" si="454"/>
        <v>1397.0719899999999</v>
      </c>
      <c r="AA3506" s="13">
        <f t="shared" si="452"/>
        <v>0</v>
      </c>
      <c r="AB3506" s="13">
        <f t="shared" si="451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 hidden="1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55"/>
        <v>14194.299999999988</v>
      </c>
      <c r="W3507" s="14">
        <f t="shared" si="450"/>
        <v>146018.1</v>
      </c>
      <c r="X3507" s="13"/>
      <c r="Y3507" s="14">
        <f t="shared" si="453"/>
        <v>0</v>
      </c>
      <c r="Z3507" s="16">
        <f t="shared" si="454"/>
        <v>146018.1</v>
      </c>
      <c r="AA3507" s="13">
        <f t="shared" si="452"/>
        <v>0</v>
      </c>
      <c r="AB3507" s="13">
        <f t="shared" si="451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 hidden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3623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55"/>
        <v>1254</v>
      </c>
      <c r="W3508" s="14">
        <f t="shared" si="450"/>
        <v>0</v>
      </c>
      <c r="X3508" s="13"/>
      <c r="Y3508" s="14">
        <f t="shared" si="453"/>
        <v>0</v>
      </c>
      <c r="Z3508" s="16">
        <f t="shared" si="454"/>
        <v>0</v>
      </c>
      <c r="AA3508" s="13">
        <f t="shared" si="452"/>
        <v>0</v>
      </c>
      <c r="AB3508" s="13">
        <f t="shared" si="451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 hidden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3623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55"/>
        <v>48179.8</v>
      </c>
      <c r="W3509" s="14">
        <f t="shared" si="450"/>
        <v>0</v>
      </c>
      <c r="X3509" s="13"/>
      <c r="Y3509" s="14">
        <f t="shared" si="453"/>
        <v>0</v>
      </c>
      <c r="Z3509" s="16">
        <f t="shared" si="454"/>
        <v>0</v>
      </c>
      <c r="AA3509" s="13">
        <f t="shared" si="452"/>
        <v>0</v>
      </c>
      <c r="AB3509" s="13">
        <f t="shared" si="451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 hidden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3623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55"/>
        <v>484.29999999999802</v>
      </c>
      <c r="W3510" s="14">
        <f t="shared" si="450"/>
        <v>0</v>
      </c>
      <c r="X3510" s="13"/>
      <c r="Y3510" s="14">
        <f t="shared" si="453"/>
        <v>0</v>
      </c>
      <c r="Z3510" s="16">
        <f t="shared" si="454"/>
        <v>0</v>
      </c>
      <c r="AA3510" s="13">
        <f t="shared" si="452"/>
        <v>0</v>
      </c>
      <c r="AB3510" s="13">
        <f t="shared" si="451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 hidden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3623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55"/>
        <v>8472.1</v>
      </c>
      <c r="W3511" s="14">
        <f t="shared" si="450"/>
        <v>0</v>
      </c>
      <c r="X3511" s="13"/>
      <c r="Y3511" s="14">
        <f t="shared" si="453"/>
        <v>0</v>
      </c>
      <c r="Z3511" s="16">
        <f t="shared" si="454"/>
        <v>0</v>
      </c>
      <c r="AA3511" s="13">
        <f t="shared" si="452"/>
        <v>0</v>
      </c>
      <c r="AB3511" s="13">
        <f t="shared" si="451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 hidden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3623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55"/>
        <v>38476.199999999997</v>
      </c>
      <c r="W3512" s="14">
        <f t="shared" si="450"/>
        <v>0</v>
      </c>
      <c r="X3512" s="13"/>
      <c r="Y3512" s="14">
        <f t="shared" si="453"/>
        <v>0</v>
      </c>
      <c r="Z3512" s="16">
        <f t="shared" si="454"/>
        <v>0</v>
      </c>
      <c r="AA3512" s="13">
        <f t="shared" si="452"/>
        <v>0</v>
      </c>
      <c r="AB3512" s="13">
        <f t="shared" si="451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 hidden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3623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55"/>
        <v>42109.7</v>
      </c>
      <c r="W3513" s="14">
        <f t="shared" si="450"/>
        <v>0</v>
      </c>
      <c r="X3513" s="13"/>
      <c r="Y3513" s="14">
        <f t="shared" si="453"/>
        <v>0</v>
      </c>
      <c r="Z3513" s="16">
        <f t="shared" si="454"/>
        <v>0</v>
      </c>
      <c r="AA3513" s="13">
        <f t="shared" si="452"/>
        <v>0</v>
      </c>
      <c r="AB3513" s="13">
        <f t="shared" si="451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 hidden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3623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55"/>
        <v>-14.2</v>
      </c>
      <c r="W3514" s="14">
        <f t="shared" ref="W3514:W3528" si="456">IF(O3514="返货",U3514/(1+P3514),IF(O3514="返现",U3514,IF(O3514="折扣",U3514*P3514,IF(O3514="无",U3514))))</f>
        <v>0</v>
      </c>
      <c r="X3514" s="13"/>
      <c r="Y3514" s="14">
        <f t="shared" si="453"/>
        <v>0</v>
      </c>
      <c r="Z3514" s="16">
        <f t="shared" si="454"/>
        <v>0</v>
      </c>
      <c r="AA3514" s="13">
        <f t="shared" si="452"/>
        <v>0</v>
      </c>
      <c r="AB3514" s="13">
        <f t="shared" si="451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 hidden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3623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55"/>
        <v>5697.7</v>
      </c>
      <c r="W3515" s="14">
        <f t="shared" si="456"/>
        <v>0</v>
      </c>
      <c r="X3515" s="13"/>
      <c r="Y3515" s="14">
        <f t="shared" si="453"/>
        <v>0</v>
      </c>
      <c r="Z3515" s="16">
        <f t="shared" si="454"/>
        <v>0</v>
      </c>
      <c r="AA3515" s="13">
        <f t="shared" si="452"/>
        <v>0</v>
      </c>
      <c r="AB3515" s="13">
        <f t="shared" ref="AB3515:AB3577" si="457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 hidden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3623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55"/>
        <v>444.900000000001</v>
      </c>
      <c r="W3516" s="14">
        <f t="shared" si="456"/>
        <v>0</v>
      </c>
      <c r="X3516" s="13"/>
      <c r="Y3516" s="14">
        <f t="shared" si="453"/>
        <v>0</v>
      </c>
      <c r="Z3516" s="16">
        <f t="shared" si="454"/>
        <v>0</v>
      </c>
      <c r="AA3516" s="13">
        <f t="shared" si="452"/>
        <v>0</v>
      </c>
      <c r="AB3516" s="13">
        <f t="shared" si="457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 hidden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3623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55"/>
        <v>-1375991.64</v>
      </c>
      <c r="W3517" s="14">
        <f t="shared" si="456"/>
        <v>0</v>
      </c>
      <c r="X3517" s="13"/>
      <c r="Y3517" s="14">
        <f t="shared" si="453"/>
        <v>0</v>
      </c>
      <c r="Z3517" s="16">
        <f t="shared" si="454"/>
        <v>0</v>
      </c>
      <c r="AA3517" s="13">
        <f t="shared" si="452"/>
        <v>0</v>
      </c>
      <c r="AB3517" s="13">
        <f t="shared" si="457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 hidden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3623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55"/>
        <v>-4564.6899999999996</v>
      </c>
      <c r="W3518" s="14">
        <f t="shared" si="456"/>
        <v>0</v>
      </c>
      <c r="X3518" s="13"/>
      <c r="Y3518" s="14">
        <f t="shared" si="453"/>
        <v>0</v>
      </c>
      <c r="Z3518" s="16">
        <f t="shared" si="454"/>
        <v>0</v>
      </c>
      <c r="AA3518" s="13">
        <f t="shared" si="452"/>
        <v>0</v>
      </c>
      <c r="AB3518" s="13">
        <f t="shared" si="457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 hidden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3623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55"/>
        <v>-386.17000000001298</v>
      </c>
      <c r="W3519" s="14">
        <f t="shared" si="456"/>
        <v>0</v>
      </c>
      <c r="X3519" s="13"/>
      <c r="Y3519" s="14">
        <f t="shared" si="453"/>
        <v>0</v>
      </c>
      <c r="Z3519" s="16">
        <f t="shared" si="454"/>
        <v>0</v>
      </c>
      <c r="AA3519" s="13">
        <f t="shared" ref="AA3519:AA3554" si="458">U3519-W3519</f>
        <v>0</v>
      </c>
      <c r="AB3519" s="13">
        <f t="shared" si="457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 hidden="1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3623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55"/>
        <v>1149.7</v>
      </c>
      <c r="W3520" s="14">
        <f t="shared" si="456"/>
        <v>0</v>
      </c>
      <c r="X3520" s="13"/>
      <c r="Y3520" s="14">
        <f t="shared" si="453"/>
        <v>0</v>
      </c>
      <c r="Z3520" s="16">
        <f t="shared" si="454"/>
        <v>0</v>
      </c>
      <c r="AA3520" s="13">
        <f t="shared" si="458"/>
        <v>0</v>
      </c>
      <c r="AB3520" s="13">
        <f t="shared" si="457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 hidden="1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3623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55"/>
        <v>2274.3000000000502</v>
      </c>
      <c r="W3521" s="14">
        <f t="shared" si="456"/>
        <v>0</v>
      </c>
      <c r="X3521" s="13"/>
      <c r="Y3521" s="14">
        <f t="shared" si="453"/>
        <v>0</v>
      </c>
      <c r="Z3521" s="16">
        <f t="shared" si="454"/>
        <v>0</v>
      </c>
      <c r="AA3521" s="13">
        <f t="shared" si="458"/>
        <v>0</v>
      </c>
      <c r="AB3521" s="13">
        <f t="shared" si="457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 hidden="1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3623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55"/>
        <v>231281.9</v>
      </c>
      <c r="W3522" s="14">
        <f t="shared" si="456"/>
        <v>0</v>
      </c>
      <c r="X3522" s="13"/>
      <c r="Y3522" s="14">
        <f t="shared" si="453"/>
        <v>0</v>
      </c>
      <c r="Z3522" s="16">
        <f t="shared" si="454"/>
        <v>0</v>
      </c>
      <c r="AA3522" s="13">
        <f t="shared" si="458"/>
        <v>0</v>
      </c>
      <c r="AB3522" s="13">
        <f t="shared" si="457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 hidden="1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3623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55"/>
        <v>14525.44</v>
      </c>
      <c r="W3523" s="14">
        <f t="shared" si="456"/>
        <v>0</v>
      </c>
      <c r="X3523" s="13"/>
      <c r="Y3523" s="14">
        <f t="shared" ref="Y3523:Y3586" si="459">IF(W3523-AB3523&lt;=0,0,IF(O3523="返现",MAX(W3523-AA3523-AB3523,0),MAX(W3523-AB3523,0)))</f>
        <v>0</v>
      </c>
      <c r="Z3523" s="16">
        <f t="shared" si="454"/>
        <v>0</v>
      </c>
      <c r="AA3523" s="13">
        <f t="shared" si="458"/>
        <v>0</v>
      </c>
      <c r="AB3523" s="13">
        <f t="shared" si="457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 hidden="1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3623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55"/>
        <v>-9999.9500000000007</v>
      </c>
      <c r="W3524" s="14">
        <f t="shared" si="456"/>
        <v>0</v>
      </c>
      <c r="X3524" s="13"/>
      <c r="Y3524" s="14">
        <f t="shared" si="459"/>
        <v>0</v>
      </c>
      <c r="Z3524" s="16">
        <f t="shared" si="454"/>
        <v>0</v>
      </c>
      <c r="AA3524" s="13">
        <f t="shared" si="458"/>
        <v>0</v>
      </c>
      <c r="AB3524" s="13">
        <f t="shared" si="457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 hidden="1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3623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55"/>
        <v>3183.65</v>
      </c>
      <c r="W3525" s="14">
        <f t="shared" si="456"/>
        <v>0</v>
      </c>
      <c r="X3525" s="13"/>
      <c r="Y3525" s="14">
        <f t="shared" si="459"/>
        <v>0</v>
      </c>
      <c r="Z3525" s="16">
        <f t="shared" si="454"/>
        <v>0</v>
      </c>
      <c r="AA3525" s="13">
        <f t="shared" si="458"/>
        <v>0</v>
      </c>
      <c r="AB3525" s="13">
        <f t="shared" si="457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 hidden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55"/>
        <v>1038.73</v>
      </c>
      <c r="W3526" s="14">
        <f t="shared" si="456"/>
        <v>0</v>
      </c>
      <c r="X3526" s="13"/>
      <c r="Y3526" s="14">
        <f t="shared" si="459"/>
        <v>0</v>
      </c>
      <c r="Z3526" s="16">
        <f t="shared" si="454"/>
        <v>0</v>
      </c>
      <c r="AA3526" s="13">
        <f t="shared" si="458"/>
        <v>0</v>
      </c>
      <c r="AB3526" s="13">
        <f t="shared" si="457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 hidden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55"/>
        <v>-555.79999999999995</v>
      </c>
      <c r="W3527" s="14">
        <f t="shared" si="456"/>
        <v>0</v>
      </c>
      <c r="X3527" s="13"/>
      <c r="Y3527" s="14">
        <f t="shared" si="459"/>
        <v>0</v>
      </c>
      <c r="Z3527" s="16">
        <f t="shared" si="454"/>
        <v>0</v>
      </c>
      <c r="AA3527" s="13">
        <f t="shared" si="458"/>
        <v>0</v>
      </c>
      <c r="AB3527" s="13">
        <f t="shared" si="457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 hidden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55"/>
        <v>3936.7</v>
      </c>
      <c r="W3528" s="14">
        <f t="shared" si="456"/>
        <v>0</v>
      </c>
      <c r="X3528" s="13"/>
      <c r="Y3528" s="14">
        <f t="shared" si="459"/>
        <v>0</v>
      </c>
      <c r="Z3528" s="16">
        <f t="shared" si="454"/>
        <v>0</v>
      </c>
      <c r="AA3528" s="13">
        <f t="shared" si="458"/>
        <v>0</v>
      </c>
      <c r="AB3528" s="13">
        <f t="shared" si="457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 hidden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55"/>
        <v>6073.5300000000025</v>
      </c>
      <c r="W3529" s="14">
        <v>0</v>
      </c>
      <c r="X3529" s="13"/>
      <c r="Y3529" s="14">
        <f t="shared" si="459"/>
        <v>0</v>
      </c>
      <c r="Z3529" s="16">
        <f t="shared" si="454"/>
        <v>0</v>
      </c>
      <c r="AA3529" s="13">
        <f t="shared" si="458"/>
        <v>30125.8</v>
      </c>
      <c r="AB3529" s="13">
        <v>0</v>
      </c>
      <c r="AC3529" s="9">
        <v>6.5000000000000002E-2</v>
      </c>
      <c r="AD3529" s="73"/>
      <c r="AE3529" s="73" t="s">
        <v>3505</v>
      </c>
      <c r="AF3529" s="73"/>
      <c r="AG3529" s="16" t="s">
        <v>51</v>
      </c>
      <c r="AH3529" s="10">
        <v>0</v>
      </c>
      <c r="AI3529" t="e">
        <v>#N/A</v>
      </c>
    </row>
    <row r="3530" spans="1:35" ht="14.25" hidden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55"/>
        <v>50000</v>
      </c>
      <c r="W3530" s="14">
        <f t="shared" ref="W3530:W3577" si="460">IF(O3530="返货",U3530/(1+P3530),IF(O3530="返现",U3530,IF(O3530="折扣",U3530*P3530,IF(O3530="无",U3530))))</f>
        <v>0</v>
      </c>
      <c r="X3530" s="13"/>
      <c r="Y3530" s="14">
        <f t="shared" si="459"/>
        <v>0</v>
      </c>
      <c r="Z3530" s="16">
        <f t="shared" si="454"/>
        <v>0</v>
      </c>
      <c r="AA3530" s="13">
        <f t="shared" si="458"/>
        <v>0</v>
      </c>
      <c r="AB3530" s="13">
        <f t="shared" si="457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 hidden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55"/>
        <v>1.0000000002037299E-2</v>
      </c>
      <c r="W3531" s="14">
        <f t="shared" si="460"/>
        <v>0</v>
      </c>
      <c r="X3531" s="13"/>
      <c r="Y3531" s="14">
        <f t="shared" si="459"/>
        <v>0</v>
      </c>
      <c r="Z3531" s="16">
        <f t="shared" si="454"/>
        <v>0</v>
      </c>
      <c r="AA3531" s="13">
        <f t="shared" si="458"/>
        <v>0</v>
      </c>
      <c r="AB3531" s="13">
        <f t="shared" si="457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 hidden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55"/>
        <v>9.9999999983992893E-3</v>
      </c>
      <c r="W3532" s="14">
        <f t="shared" si="460"/>
        <v>0</v>
      </c>
      <c r="X3532" s="13"/>
      <c r="Y3532" s="14">
        <f t="shared" si="459"/>
        <v>0</v>
      </c>
      <c r="Z3532" s="16">
        <f t="shared" si="454"/>
        <v>0</v>
      </c>
      <c r="AA3532" s="13">
        <f t="shared" si="458"/>
        <v>0</v>
      </c>
      <c r="AB3532" s="13">
        <f t="shared" si="457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 hidden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55"/>
        <v>2.0000000000436599E-2</v>
      </c>
      <c r="W3533" s="14">
        <f t="shared" si="460"/>
        <v>0</v>
      </c>
      <c r="X3533" s="13"/>
      <c r="Y3533" s="14">
        <f t="shared" si="459"/>
        <v>0</v>
      </c>
      <c r="Z3533" s="16">
        <f t="shared" si="454"/>
        <v>0</v>
      </c>
      <c r="AA3533" s="13">
        <f t="shared" si="458"/>
        <v>0</v>
      </c>
      <c r="AB3533" s="13">
        <f t="shared" si="457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 hidden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55"/>
        <v>1.0000000002037299E-2</v>
      </c>
      <c r="W3534" s="14">
        <f t="shared" si="460"/>
        <v>0</v>
      </c>
      <c r="X3534" s="13"/>
      <c r="Y3534" s="14">
        <f t="shared" si="459"/>
        <v>0</v>
      </c>
      <c r="Z3534" s="16">
        <f t="shared" si="454"/>
        <v>0</v>
      </c>
      <c r="AA3534" s="13">
        <f t="shared" si="458"/>
        <v>0</v>
      </c>
      <c r="AB3534" s="13">
        <f t="shared" si="457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 hidden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55"/>
        <v>-756230.50438000006</v>
      </c>
      <c r="W3535" s="14">
        <f t="shared" si="460"/>
        <v>122981.42586274513</v>
      </c>
      <c r="X3535" s="13"/>
      <c r="Y3535" s="14">
        <f t="shared" si="459"/>
        <v>0</v>
      </c>
      <c r="Z3535" s="16">
        <f t="shared" si="454"/>
        <v>122981.42586274513</v>
      </c>
      <c r="AA3535" s="13">
        <f t="shared" si="458"/>
        <v>2459.6285172549105</v>
      </c>
      <c r="AB3535" s="13">
        <f t="shared" si="457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 hidden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55"/>
        <v>-178363.36</v>
      </c>
      <c r="W3536" s="14">
        <f t="shared" si="460"/>
        <v>0</v>
      </c>
      <c r="X3536" s="13"/>
      <c r="Y3536" s="14">
        <f t="shared" si="459"/>
        <v>0</v>
      </c>
      <c r="Z3536" s="16">
        <f t="shared" si="454"/>
        <v>0</v>
      </c>
      <c r="AA3536" s="13">
        <f t="shared" si="458"/>
        <v>0</v>
      </c>
      <c r="AB3536" s="13">
        <f t="shared" si="457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 hidden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55"/>
        <v>108496.83</v>
      </c>
      <c r="W3537" s="14">
        <f t="shared" si="460"/>
        <v>424.5</v>
      </c>
      <c r="X3537" s="13"/>
      <c r="Y3537" s="14">
        <f t="shared" si="459"/>
        <v>0</v>
      </c>
      <c r="Z3537" s="16">
        <f t="shared" si="454"/>
        <v>424.5</v>
      </c>
      <c r="AA3537" s="13">
        <f t="shared" si="458"/>
        <v>0</v>
      </c>
      <c r="AB3537" s="13">
        <f t="shared" si="457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 hidden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55"/>
        <v>1111.7</v>
      </c>
      <c r="W3538" s="14">
        <f t="shared" si="460"/>
        <v>0</v>
      </c>
      <c r="X3538" s="13"/>
      <c r="Y3538" s="14">
        <f t="shared" si="459"/>
        <v>0</v>
      </c>
      <c r="Z3538" s="16">
        <f t="shared" si="454"/>
        <v>0</v>
      </c>
      <c r="AA3538" s="13">
        <f t="shared" si="458"/>
        <v>0</v>
      </c>
      <c r="AB3538" s="13">
        <f t="shared" si="457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 hidden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55"/>
        <v>0.01</v>
      </c>
      <c r="W3539" s="14">
        <f t="shared" si="460"/>
        <v>0</v>
      </c>
      <c r="X3539" s="13"/>
      <c r="Y3539" s="14">
        <f t="shared" si="459"/>
        <v>0</v>
      </c>
      <c r="Z3539" s="16">
        <f t="shared" si="454"/>
        <v>0</v>
      </c>
      <c r="AA3539" s="13">
        <f t="shared" si="458"/>
        <v>0</v>
      </c>
      <c r="AB3539" s="13">
        <f t="shared" si="457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 hidden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55"/>
        <v>24395.360000000001</v>
      </c>
      <c r="W3540" s="14">
        <f t="shared" si="460"/>
        <v>0</v>
      </c>
      <c r="X3540" s="13"/>
      <c r="Y3540" s="14">
        <f t="shared" si="459"/>
        <v>0</v>
      </c>
      <c r="Z3540" s="16">
        <f t="shared" ref="Z3540:Z3567" si="461">W3540+X3540</f>
        <v>0</v>
      </c>
      <c r="AA3540" s="13">
        <f t="shared" si="458"/>
        <v>0</v>
      </c>
      <c r="AB3540" s="13">
        <f t="shared" si="457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 hidden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55"/>
        <v>3007.9600000000064</v>
      </c>
      <c r="W3541" s="14">
        <f t="shared" si="460"/>
        <v>0</v>
      </c>
      <c r="X3541" s="13"/>
      <c r="Y3541" s="14">
        <f t="shared" si="459"/>
        <v>0</v>
      </c>
      <c r="Z3541" s="16">
        <f t="shared" si="461"/>
        <v>0</v>
      </c>
      <c r="AA3541" s="13">
        <f t="shared" si="458"/>
        <v>0</v>
      </c>
      <c r="AB3541" s="13">
        <f t="shared" si="457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 hidden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55"/>
        <v>240.3</v>
      </c>
      <c r="W3542" s="14">
        <f t="shared" si="460"/>
        <v>0</v>
      </c>
      <c r="X3542" s="13"/>
      <c r="Y3542" s="14">
        <f t="shared" si="459"/>
        <v>0</v>
      </c>
      <c r="Z3542" s="16">
        <f t="shared" si="461"/>
        <v>0</v>
      </c>
      <c r="AA3542" s="13">
        <f t="shared" si="458"/>
        <v>0</v>
      </c>
      <c r="AB3542" s="13">
        <f t="shared" si="457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 hidden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55"/>
        <v>276.74</v>
      </c>
      <c r="W3543" s="14">
        <f t="shared" si="460"/>
        <v>0</v>
      </c>
      <c r="X3543" s="13"/>
      <c r="Y3543" s="14">
        <f t="shared" si="459"/>
        <v>0</v>
      </c>
      <c r="Z3543" s="16">
        <f t="shared" si="461"/>
        <v>0</v>
      </c>
      <c r="AA3543" s="13">
        <f t="shared" si="458"/>
        <v>0</v>
      </c>
      <c r="AB3543" s="13">
        <f t="shared" si="457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 hidden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55"/>
        <v>25833.3</v>
      </c>
      <c r="W3544" s="14">
        <f t="shared" si="460"/>
        <v>0</v>
      </c>
      <c r="X3544" s="13"/>
      <c r="Y3544" s="14">
        <f t="shared" si="459"/>
        <v>0</v>
      </c>
      <c r="Z3544" s="16">
        <f t="shared" si="461"/>
        <v>0</v>
      </c>
      <c r="AA3544" s="13">
        <f t="shared" si="458"/>
        <v>0</v>
      </c>
      <c r="AB3544" s="13">
        <f t="shared" si="457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 hidden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55"/>
        <v>34443.579999999994</v>
      </c>
      <c r="W3545" s="14">
        <f t="shared" si="460"/>
        <v>5539.3</v>
      </c>
      <c r="X3545" s="13"/>
      <c r="Y3545" s="14">
        <f t="shared" si="459"/>
        <v>0</v>
      </c>
      <c r="Z3545" s="16">
        <f t="shared" si="461"/>
        <v>5539.3</v>
      </c>
      <c r="AA3545" s="13">
        <f t="shared" si="458"/>
        <v>0</v>
      </c>
      <c r="AB3545" s="13">
        <f t="shared" si="457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 hidden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55"/>
        <v>1.33</v>
      </c>
      <c r="W3546" s="14">
        <f t="shared" si="460"/>
        <v>0</v>
      </c>
      <c r="X3546" s="13"/>
      <c r="Y3546" s="14">
        <f t="shared" si="459"/>
        <v>0</v>
      </c>
      <c r="Z3546" s="16">
        <f t="shared" si="461"/>
        <v>0</v>
      </c>
      <c r="AA3546" s="13">
        <f t="shared" si="458"/>
        <v>0</v>
      </c>
      <c r="AB3546" s="13">
        <f t="shared" si="457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 hidden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55"/>
        <v>0</v>
      </c>
      <c r="W3547" s="14">
        <f t="shared" si="460"/>
        <v>194334.32</v>
      </c>
      <c r="X3547" s="13"/>
      <c r="Y3547" s="14">
        <f t="shared" si="459"/>
        <v>0</v>
      </c>
      <c r="Z3547" s="16">
        <f t="shared" si="461"/>
        <v>194334.32</v>
      </c>
      <c r="AA3547" s="13">
        <f t="shared" si="458"/>
        <v>0</v>
      </c>
      <c r="AB3547" s="13">
        <f t="shared" si="457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 hidden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55"/>
        <v>0</v>
      </c>
      <c r="W3548" s="14">
        <f t="shared" si="460"/>
        <v>0</v>
      </c>
      <c r="X3548" s="13"/>
      <c r="Y3548" s="14">
        <f t="shared" si="459"/>
        <v>0</v>
      </c>
      <c r="Z3548" s="16">
        <f t="shared" si="461"/>
        <v>0</v>
      </c>
      <c r="AA3548" s="13">
        <f t="shared" si="458"/>
        <v>0</v>
      </c>
      <c r="AB3548" s="13">
        <f t="shared" si="457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 hidden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55"/>
        <v>165219.82</v>
      </c>
      <c r="W3549" s="14">
        <f t="shared" si="460"/>
        <v>76058</v>
      </c>
      <c r="X3549" s="13"/>
      <c r="Y3549" s="14">
        <f t="shared" si="459"/>
        <v>0</v>
      </c>
      <c r="Z3549" s="16">
        <f t="shared" si="461"/>
        <v>76058</v>
      </c>
      <c r="AA3549" s="13">
        <f t="shared" si="458"/>
        <v>0</v>
      </c>
      <c r="AB3549" s="13">
        <f t="shared" si="457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 hidden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55"/>
        <v>8009.05</v>
      </c>
      <c r="W3550" s="14">
        <f t="shared" si="460"/>
        <v>0</v>
      </c>
      <c r="X3550" s="13"/>
      <c r="Y3550" s="14">
        <f t="shared" si="459"/>
        <v>0</v>
      </c>
      <c r="Z3550" s="16">
        <f t="shared" si="461"/>
        <v>0</v>
      </c>
      <c r="AA3550" s="13">
        <f t="shared" si="458"/>
        <v>0</v>
      </c>
      <c r="AB3550" s="13">
        <f t="shared" si="457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 hidden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55"/>
        <v>1264.3399999999999</v>
      </c>
      <c r="W3551" s="14">
        <f t="shared" si="460"/>
        <v>0</v>
      </c>
      <c r="X3551" s="13"/>
      <c r="Y3551" s="14">
        <f t="shared" si="459"/>
        <v>0</v>
      </c>
      <c r="Z3551" s="16">
        <f t="shared" si="461"/>
        <v>0</v>
      </c>
      <c r="AA3551" s="13">
        <f t="shared" si="458"/>
        <v>0</v>
      </c>
      <c r="AB3551" s="13">
        <f t="shared" si="457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 hidden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55"/>
        <v>66918.94</v>
      </c>
      <c r="W3552" s="14">
        <f t="shared" si="460"/>
        <v>0</v>
      </c>
      <c r="X3552" s="13"/>
      <c r="Y3552" s="14">
        <f t="shared" si="459"/>
        <v>0</v>
      </c>
      <c r="Z3552" s="16">
        <f t="shared" si="461"/>
        <v>0</v>
      </c>
      <c r="AA3552" s="13">
        <f t="shared" si="458"/>
        <v>0</v>
      </c>
      <c r="AB3552" s="13">
        <f t="shared" si="457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 hidden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55"/>
        <v>0</v>
      </c>
      <c r="W3553" s="14">
        <f t="shared" si="460"/>
        <v>0</v>
      </c>
      <c r="X3553" s="13"/>
      <c r="Y3553" s="14">
        <f t="shared" si="459"/>
        <v>0</v>
      </c>
      <c r="Z3553" s="16">
        <f t="shared" si="461"/>
        <v>0</v>
      </c>
      <c r="AA3553" s="13">
        <f t="shared" si="458"/>
        <v>0</v>
      </c>
      <c r="AB3553" s="13">
        <f t="shared" si="457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 hidden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55"/>
        <v>0</v>
      </c>
      <c r="W3554" s="14">
        <f t="shared" si="460"/>
        <v>0</v>
      </c>
      <c r="X3554" s="13"/>
      <c r="Y3554" s="14">
        <f t="shared" si="459"/>
        <v>0</v>
      </c>
      <c r="Z3554" s="16">
        <f t="shared" si="461"/>
        <v>0</v>
      </c>
      <c r="AA3554" s="13">
        <f t="shared" si="458"/>
        <v>0</v>
      </c>
      <c r="AB3554" s="13">
        <f t="shared" si="457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 hidden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55"/>
        <v>200000</v>
      </c>
      <c r="W3555" s="14">
        <f t="shared" si="460"/>
        <v>0</v>
      </c>
      <c r="X3555" s="13"/>
      <c r="Y3555" s="14">
        <f t="shared" si="459"/>
        <v>0</v>
      </c>
      <c r="Z3555" s="16">
        <f t="shared" si="461"/>
        <v>0</v>
      </c>
      <c r="AA3555" s="13">
        <f>W3555*P3555</f>
        <v>0</v>
      </c>
      <c r="AB3555" s="13">
        <f t="shared" si="457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 hidden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55"/>
        <v>253085.06</v>
      </c>
      <c r="W3556" s="14">
        <f t="shared" si="460"/>
        <v>0</v>
      </c>
      <c r="X3556" s="13"/>
      <c r="Y3556" s="14">
        <f t="shared" si="459"/>
        <v>0</v>
      </c>
      <c r="Z3556" s="16">
        <f t="shared" si="461"/>
        <v>0</v>
      </c>
      <c r="AA3556" s="13">
        <f t="shared" ref="AA3556:AA3619" si="462">U3556-W3556</f>
        <v>0</v>
      </c>
      <c r="AB3556" s="13">
        <f t="shared" si="457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 hidden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55"/>
        <v>50914.91</v>
      </c>
      <c r="W3557" s="14">
        <f t="shared" si="460"/>
        <v>0</v>
      </c>
      <c r="X3557" s="13"/>
      <c r="Y3557" s="14">
        <f t="shared" si="459"/>
        <v>0</v>
      </c>
      <c r="Z3557" s="16">
        <f t="shared" si="461"/>
        <v>0</v>
      </c>
      <c r="AA3557" s="13">
        <f t="shared" si="462"/>
        <v>0</v>
      </c>
      <c r="AB3557" s="13">
        <f t="shared" si="457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 hidden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55"/>
        <v>1.9999999999527101E-2</v>
      </c>
      <c r="W3558" s="14">
        <f t="shared" si="460"/>
        <v>0</v>
      </c>
      <c r="X3558" s="13"/>
      <c r="Y3558" s="14">
        <f t="shared" si="459"/>
        <v>0</v>
      </c>
      <c r="Z3558" s="16">
        <f t="shared" si="461"/>
        <v>0</v>
      </c>
      <c r="AA3558" s="13">
        <f t="shared" si="462"/>
        <v>0</v>
      </c>
      <c r="AB3558" s="13">
        <f t="shared" si="457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 hidden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55"/>
        <v>28967.03</v>
      </c>
      <c r="W3559" s="14">
        <f t="shared" si="460"/>
        <v>956.4537037037037</v>
      </c>
      <c r="X3559" s="13"/>
      <c r="Y3559" s="14">
        <f t="shared" si="459"/>
        <v>0</v>
      </c>
      <c r="Z3559" s="16">
        <f t="shared" si="461"/>
        <v>956.4537037037037</v>
      </c>
      <c r="AA3559" s="13">
        <f t="shared" si="462"/>
        <v>76.516296296296332</v>
      </c>
      <c r="AB3559" s="13">
        <f t="shared" si="457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 hidden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55"/>
        <v>1416.9</v>
      </c>
      <c r="W3560" s="14">
        <f t="shared" si="460"/>
        <v>0</v>
      </c>
      <c r="X3560" s="13"/>
      <c r="Y3560" s="14">
        <f t="shared" si="459"/>
        <v>0</v>
      </c>
      <c r="Z3560" s="16">
        <f t="shared" si="461"/>
        <v>0</v>
      </c>
      <c r="AA3560" s="13">
        <f t="shared" si="462"/>
        <v>0</v>
      </c>
      <c r="AB3560" s="13">
        <f t="shared" si="457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 hidden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55"/>
        <v>67458.5</v>
      </c>
      <c r="W3561" s="14">
        <f t="shared" si="460"/>
        <v>111001.9801980198</v>
      </c>
      <c r="X3561" s="13"/>
      <c r="Y3561" s="14">
        <f t="shared" si="459"/>
        <v>0</v>
      </c>
      <c r="Z3561" s="16">
        <f t="shared" si="461"/>
        <v>111001.9801980198</v>
      </c>
      <c r="AA3561" s="13">
        <f t="shared" si="462"/>
        <v>1110.0198019802046</v>
      </c>
      <c r="AB3561" s="13">
        <f t="shared" si="457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 hidden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55"/>
        <v>-9.9999999947613105E-3</v>
      </c>
      <c r="W3562" s="14">
        <f t="shared" si="460"/>
        <v>0</v>
      </c>
      <c r="X3562" s="13"/>
      <c r="Y3562" s="14">
        <f t="shared" si="459"/>
        <v>0</v>
      </c>
      <c r="Z3562" s="16">
        <f t="shared" si="461"/>
        <v>0</v>
      </c>
      <c r="AA3562" s="13">
        <f t="shared" si="462"/>
        <v>0</v>
      </c>
      <c r="AB3562" s="13">
        <f t="shared" si="457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 hidden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55"/>
        <v>321.98999999999802</v>
      </c>
      <c r="W3563" s="14">
        <f t="shared" si="460"/>
        <v>0</v>
      </c>
      <c r="X3563" s="13"/>
      <c r="Y3563" s="14">
        <f t="shared" si="459"/>
        <v>0</v>
      </c>
      <c r="Z3563" s="16">
        <f t="shared" si="461"/>
        <v>0</v>
      </c>
      <c r="AA3563" s="13">
        <f t="shared" si="462"/>
        <v>0</v>
      </c>
      <c r="AB3563" s="13">
        <f t="shared" si="457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 hidden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55"/>
        <v>12.47</v>
      </c>
      <c r="W3564" s="14">
        <f t="shared" si="460"/>
        <v>0</v>
      </c>
      <c r="X3564" s="13"/>
      <c r="Y3564" s="14">
        <f t="shared" si="459"/>
        <v>0</v>
      </c>
      <c r="Z3564" s="16">
        <f t="shared" si="461"/>
        <v>0</v>
      </c>
      <c r="AA3564" s="13">
        <f t="shared" si="462"/>
        <v>0</v>
      </c>
      <c r="AB3564" s="13">
        <f t="shared" si="457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 hidden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60"/>
        <v>0</v>
      </c>
      <c r="X3565" s="13"/>
      <c r="Y3565" s="14">
        <f t="shared" si="459"/>
        <v>0</v>
      </c>
      <c r="Z3565" s="16">
        <f t="shared" si="461"/>
        <v>0</v>
      </c>
      <c r="AA3565" s="13">
        <f t="shared" si="462"/>
        <v>0</v>
      </c>
      <c r="AB3565" s="13">
        <f t="shared" si="457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 hidden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63">S3566+T3566-U3566</f>
        <v>450.89999999998997</v>
      </c>
      <c r="W3566" s="14">
        <f t="shared" si="460"/>
        <v>0</v>
      </c>
      <c r="X3566" s="13"/>
      <c r="Y3566" s="14">
        <f t="shared" si="459"/>
        <v>0</v>
      </c>
      <c r="Z3566" s="16">
        <f t="shared" si="461"/>
        <v>0</v>
      </c>
      <c r="AA3566" s="13">
        <f t="shared" si="462"/>
        <v>0</v>
      </c>
      <c r="AB3566" s="13">
        <f t="shared" si="457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 hidden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63"/>
        <v>33271.5</v>
      </c>
      <c r="W3567" s="14">
        <f t="shared" si="460"/>
        <v>534.20000000000005</v>
      </c>
      <c r="X3567" s="13"/>
      <c r="Y3567" s="14">
        <f t="shared" si="459"/>
        <v>0</v>
      </c>
      <c r="Z3567" s="16">
        <f t="shared" si="461"/>
        <v>534.20000000000005</v>
      </c>
      <c r="AA3567" s="13">
        <f t="shared" si="462"/>
        <v>0</v>
      </c>
      <c r="AB3567" s="13">
        <f t="shared" si="457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 hidden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63"/>
        <v>1.00000000002183E-2</v>
      </c>
      <c r="W3568" s="14">
        <f t="shared" si="460"/>
        <v>0</v>
      </c>
      <c r="X3568" s="13"/>
      <c r="Y3568" s="14">
        <f t="shared" si="459"/>
        <v>0</v>
      </c>
      <c r="Z3568" s="13"/>
      <c r="AA3568" s="13">
        <f t="shared" si="462"/>
        <v>0</v>
      </c>
      <c r="AB3568" s="13">
        <f t="shared" si="457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 hidden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63"/>
        <v>8624.9600000000009</v>
      </c>
      <c r="W3569" s="14">
        <f t="shared" si="460"/>
        <v>13886.1</v>
      </c>
      <c r="X3569" s="13"/>
      <c r="Y3569" s="14">
        <f t="shared" si="459"/>
        <v>0</v>
      </c>
      <c r="Z3569" s="16">
        <f t="shared" ref="Z3569:Z3571" si="464">W3569+X3569</f>
        <v>13886.1</v>
      </c>
      <c r="AA3569" s="13">
        <f t="shared" si="462"/>
        <v>0</v>
      </c>
      <c r="AB3569" s="13">
        <f t="shared" si="457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 hidden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63"/>
        <v>4.9999999999954498E-2</v>
      </c>
      <c r="W3570" s="14">
        <f t="shared" si="460"/>
        <v>0</v>
      </c>
      <c r="X3570" s="13"/>
      <c r="Y3570" s="14">
        <f t="shared" si="459"/>
        <v>0</v>
      </c>
      <c r="Z3570" s="16">
        <f t="shared" si="464"/>
        <v>0</v>
      </c>
      <c r="AA3570" s="13">
        <f t="shared" si="462"/>
        <v>0</v>
      </c>
      <c r="AB3570" s="13">
        <f t="shared" si="457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 hidden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63"/>
        <v>6844.5</v>
      </c>
      <c r="W3571" s="14">
        <f t="shared" si="460"/>
        <v>0</v>
      </c>
      <c r="X3571" s="13"/>
      <c r="Y3571" s="14">
        <f t="shared" si="459"/>
        <v>0</v>
      </c>
      <c r="Z3571" s="16">
        <f t="shared" si="464"/>
        <v>0</v>
      </c>
      <c r="AA3571" s="13">
        <f t="shared" si="462"/>
        <v>0</v>
      </c>
      <c r="AB3571" s="13">
        <f t="shared" si="457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 hidden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63"/>
        <v>447.35000000001003</v>
      </c>
      <c r="W3572" s="14">
        <f t="shared" si="460"/>
        <v>0</v>
      </c>
      <c r="X3572" s="13"/>
      <c r="Y3572" s="14">
        <f t="shared" si="459"/>
        <v>0</v>
      </c>
      <c r="Z3572" s="13"/>
      <c r="AA3572" s="13">
        <f t="shared" si="462"/>
        <v>0</v>
      </c>
      <c r="AB3572" s="13">
        <f t="shared" si="457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 hidden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63"/>
        <v>2.9999999998835802E-2</v>
      </c>
      <c r="W3573" s="14">
        <f t="shared" si="460"/>
        <v>0</v>
      </c>
      <c r="X3573" s="13"/>
      <c r="Y3573" s="14">
        <f t="shared" si="459"/>
        <v>0</v>
      </c>
      <c r="Z3573" s="16">
        <f t="shared" ref="Z3573:Z3598" si="465">W3573+X3573</f>
        <v>0</v>
      </c>
      <c r="AA3573" s="13">
        <f t="shared" si="462"/>
        <v>0</v>
      </c>
      <c r="AB3573" s="13">
        <f t="shared" si="457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 hidden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63"/>
        <v>3627.9</v>
      </c>
      <c r="W3574" s="14">
        <f t="shared" si="460"/>
        <v>0</v>
      </c>
      <c r="X3574" s="13"/>
      <c r="Y3574" s="14">
        <f t="shared" si="459"/>
        <v>0</v>
      </c>
      <c r="Z3574" s="16">
        <f t="shared" si="465"/>
        <v>0</v>
      </c>
      <c r="AA3574" s="13">
        <f t="shared" si="462"/>
        <v>0</v>
      </c>
      <c r="AB3574" s="13">
        <f t="shared" si="457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 hidden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63"/>
        <v>-115327.98</v>
      </c>
      <c r="W3575" s="14">
        <f t="shared" si="460"/>
        <v>0</v>
      </c>
      <c r="X3575" s="13"/>
      <c r="Y3575" s="14">
        <f t="shared" si="459"/>
        <v>0</v>
      </c>
      <c r="Z3575" s="16">
        <f t="shared" si="465"/>
        <v>0</v>
      </c>
      <c r="AA3575" s="13">
        <f t="shared" si="462"/>
        <v>0</v>
      </c>
      <c r="AB3575" s="13">
        <f t="shared" si="457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 hidden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63"/>
        <v>-4350.87</v>
      </c>
      <c r="W3576" s="14">
        <f t="shared" si="460"/>
        <v>0</v>
      </c>
      <c r="X3576" s="13"/>
      <c r="Y3576" s="14">
        <f t="shared" si="459"/>
        <v>0</v>
      </c>
      <c r="Z3576" s="16">
        <f t="shared" si="465"/>
        <v>0</v>
      </c>
      <c r="AA3576" s="13">
        <f t="shared" si="462"/>
        <v>0</v>
      </c>
      <c r="AB3576" s="13">
        <f t="shared" si="457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 hidden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63"/>
        <v>2728.4</v>
      </c>
      <c r="W3577" s="14">
        <f t="shared" si="460"/>
        <v>0</v>
      </c>
      <c r="X3577" s="13"/>
      <c r="Y3577" s="14">
        <f t="shared" si="459"/>
        <v>0</v>
      </c>
      <c r="Z3577" s="16">
        <f t="shared" si="465"/>
        <v>0</v>
      </c>
      <c r="AA3577" s="13">
        <f t="shared" si="462"/>
        <v>0</v>
      </c>
      <c r="AB3577" s="13">
        <f t="shared" si="457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 hidden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63"/>
        <v>1869.5</v>
      </c>
      <c r="W3578" s="14">
        <v>1869.5</v>
      </c>
      <c r="X3578" s="13"/>
      <c r="Y3578" s="14">
        <f t="shared" si="459"/>
        <v>0</v>
      </c>
      <c r="Z3578" s="16">
        <f t="shared" si="465"/>
        <v>1869.5</v>
      </c>
      <c r="AA3578" s="13">
        <f t="shared" si="462"/>
        <v>-1869.5</v>
      </c>
      <c r="AB3578" s="13">
        <v>1869.5</v>
      </c>
      <c r="AC3578" s="9">
        <v>6.5000000000000002E-2</v>
      </c>
      <c r="AD3578" s="73"/>
      <c r="AE3578" s="73" t="s">
        <v>3506</v>
      </c>
      <c r="AF3578" s="73"/>
      <c r="AG3578" s="16" t="s">
        <v>42</v>
      </c>
      <c r="AH3578" s="10">
        <v>0</v>
      </c>
      <c r="AI3578" t="e">
        <v>#N/A</v>
      </c>
    </row>
    <row r="3579" spans="1:35" ht="14.25" hidden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63"/>
        <v>6355.23</v>
      </c>
      <c r="W3579" s="14">
        <f t="shared" ref="W3579:W3597" si="466">IF(O3579="返货",U3579/(1+P3579),IF(O3579="返现",U3579,IF(O3579="折扣",U3579*P3579,IF(O3579="无",U3579))))</f>
        <v>0</v>
      </c>
      <c r="X3579" s="13"/>
      <c r="Y3579" s="14">
        <f t="shared" si="459"/>
        <v>0</v>
      </c>
      <c r="Z3579" s="16">
        <f t="shared" si="465"/>
        <v>0</v>
      </c>
      <c r="AA3579" s="13">
        <f t="shared" si="462"/>
        <v>0</v>
      </c>
      <c r="AB3579" s="13">
        <f t="shared" ref="AB3579:AB3642" si="467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 hidden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63"/>
        <v>5706.5</v>
      </c>
      <c r="W3580" s="14">
        <f t="shared" si="466"/>
        <v>0</v>
      </c>
      <c r="X3580" s="13"/>
      <c r="Y3580" s="14">
        <f t="shared" si="459"/>
        <v>0</v>
      </c>
      <c r="Z3580" s="16">
        <f t="shared" si="465"/>
        <v>0</v>
      </c>
      <c r="AA3580" s="13">
        <f t="shared" si="462"/>
        <v>0</v>
      </c>
      <c r="AB3580" s="13">
        <f t="shared" si="467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 hidden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63"/>
        <v>352.30000000000098</v>
      </c>
      <c r="W3581" s="14">
        <f t="shared" si="466"/>
        <v>0</v>
      </c>
      <c r="X3581" s="13"/>
      <c r="Y3581" s="14">
        <f t="shared" si="459"/>
        <v>0</v>
      </c>
      <c r="Z3581" s="16">
        <f t="shared" si="465"/>
        <v>0</v>
      </c>
      <c r="AA3581" s="13">
        <f t="shared" si="462"/>
        <v>0</v>
      </c>
      <c r="AB3581" s="13">
        <f t="shared" si="467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 hidden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63"/>
        <v>120.71</v>
      </c>
      <c r="W3582" s="14">
        <f t="shared" si="466"/>
        <v>0</v>
      </c>
      <c r="X3582" s="13"/>
      <c r="Y3582" s="14">
        <f t="shared" si="459"/>
        <v>0</v>
      </c>
      <c r="Z3582" s="16">
        <f t="shared" si="465"/>
        <v>0</v>
      </c>
      <c r="AA3582" s="13">
        <f t="shared" si="462"/>
        <v>0</v>
      </c>
      <c r="AB3582" s="13">
        <f t="shared" si="467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 hidden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63"/>
        <v>0.100000000000023</v>
      </c>
      <c r="W3583" s="14">
        <f t="shared" si="466"/>
        <v>0</v>
      </c>
      <c r="X3583" s="13"/>
      <c r="Y3583" s="14">
        <f t="shared" si="459"/>
        <v>0</v>
      </c>
      <c r="Z3583" s="16">
        <f t="shared" si="465"/>
        <v>0</v>
      </c>
      <c r="AA3583" s="13">
        <f t="shared" si="462"/>
        <v>0</v>
      </c>
      <c r="AB3583" s="13">
        <f t="shared" si="467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 hidden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63"/>
        <v>-492681.78683</v>
      </c>
      <c r="W3584" s="14">
        <f t="shared" si="466"/>
        <v>266942.71126666665</v>
      </c>
      <c r="X3584" s="13"/>
      <c r="Y3584" s="14">
        <f t="shared" si="459"/>
        <v>0</v>
      </c>
      <c r="Z3584" s="16">
        <f t="shared" si="465"/>
        <v>266942.71126666665</v>
      </c>
      <c r="AA3584" s="13">
        <f t="shared" si="462"/>
        <v>13347.135563333344</v>
      </c>
      <c r="AB3584" s="13">
        <f t="shared" si="467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 hidden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63"/>
        <v>-158963.81</v>
      </c>
      <c r="W3585" s="14">
        <f t="shared" si="466"/>
        <v>118410.22857142857</v>
      </c>
      <c r="X3585" s="13"/>
      <c r="Y3585" s="14">
        <f t="shared" si="459"/>
        <v>0</v>
      </c>
      <c r="Z3585" s="16">
        <f t="shared" si="465"/>
        <v>118410.22857142857</v>
      </c>
      <c r="AA3585" s="13">
        <f t="shared" si="462"/>
        <v>5920.5114285714371</v>
      </c>
      <c r="AB3585" s="13">
        <f t="shared" si="467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 hidden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63"/>
        <v>59364.5</v>
      </c>
      <c r="W3586" s="14">
        <f t="shared" si="466"/>
        <v>0</v>
      </c>
      <c r="X3586" s="13"/>
      <c r="Y3586" s="14">
        <f t="shared" si="459"/>
        <v>0</v>
      </c>
      <c r="Z3586" s="16">
        <f t="shared" si="465"/>
        <v>0</v>
      </c>
      <c r="AA3586" s="13">
        <f t="shared" si="462"/>
        <v>0</v>
      </c>
      <c r="AB3586" s="13">
        <f t="shared" si="467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 hidden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63"/>
        <v>73906.899999999994</v>
      </c>
      <c r="W3587" s="14">
        <f t="shared" si="466"/>
        <v>0</v>
      </c>
      <c r="X3587" s="13"/>
      <c r="Y3587" s="14">
        <f t="shared" ref="Y3587:Y3650" si="468">IF(W3587-AB3587&lt;=0,0,IF(O3587="返现",MAX(W3587-AA3587-AB3587,0),MAX(W3587-AB3587,0)))</f>
        <v>0</v>
      </c>
      <c r="Z3587" s="16">
        <f t="shared" si="465"/>
        <v>0</v>
      </c>
      <c r="AA3587" s="13">
        <f t="shared" si="462"/>
        <v>0</v>
      </c>
      <c r="AB3587" s="13">
        <f t="shared" si="467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 hidden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63"/>
        <v>21552</v>
      </c>
      <c r="W3588" s="14">
        <f t="shared" si="466"/>
        <v>0</v>
      </c>
      <c r="X3588" s="13"/>
      <c r="Y3588" s="14">
        <f t="shared" si="468"/>
        <v>0</v>
      </c>
      <c r="Z3588" s="16">
        <f t="shared" si="465"/>
        <v>0</v>
      </c>
      <c r="AA3588" s="13">
        <f t="shared" si="462"/>
        <v>0</v>
      </c>
      <c r="AB3588" s="13">
        <f t="shared" si="467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 hidden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63"/>
        <v>388.5</v>
      </c>
      <c r="W3589" s="14">
        <f t="shared" si="466"/>
        <v>107.45098039215685</v>
      </c>
      <c r="X3589" s="13"/>
      <c r="Y3589" s="14">
        <f t="shared" si="468"/>
        <v>0</v>
      </c>
      <c r="Z3589" s="16">
        <f t="shared" si="465"/>
        <v>107.45098039215685</v>
      </c>
      <c r="AA3589" s="13">
        <f t="shared" si="462"/>
        <v>2.1490196078431438</v>
      </c>
      <c r="AB3589" s="13">
        <f t="shared" si="467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 hidden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63"/>
        <v>19939.8</v>
      </c>
      <c r="W3590" s="14">
        <f t="shared" si="466"/>
        <v>0</v>
      </c>
      <c r="X3590" s="13"/>
      <c r="Y3590" s="14">
        <f t="shared" si="468"/>
        <v>0</v>
      </c>
      <c r="Z3590" s="16">
        <f t="shared" si="465"/>
        <v>0</v>
      </c>
      <c r="AA3590" s="13">
        <f t="shared" si="462"/>
        <v>0</v>
      </c>
      <c r="AB3590" s="13">
        <f t="shared" si="467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 hidden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63"/>
        <v>0</v>
      </c>
      <c r="W3591" s="14">
        <f t="shared" si="466"/>
        <v>4202.63</v>
      </c>
      <c r="X3591" s="13"/>
      <c r="Y3591" s="14">
        <f t="shared" si="468"/>
        <v>0</v>
      </c>
      <c r="Z3591" s="16">
        <f t="shared" si="465"/>
        <v>4202.63</v>
      </c>
      <c r="AA3591" s="13">
        <f t="shared" si="462"/>
        <v>0</v>
      </c>
      <c r="AB3591" s="13">
        <f t="shared" si="467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 hidden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63"/>
        <v>-1265.5999999999999</v>
      </c>
      <c r="W3592" s="14">
        <f t="shared" si="466"/>
        <v>0</v>
      </c>
      <c r="X3592" s="13"/>
      <c r="Y3592" s="14">
        <f t="shared" si="468"/>
        <v>0</v>
      </c>
      <c r="Z3592" s="16">
        <f t="shared" si="465"/>
        <v>0</v>
      </c>
      <c r="AA3592" s="13">
        <f t="shared" si="462"/>
        <v>0</v>
      </c>
      <c r="AB3592" s="13">
        <f t="shared" si="467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 hidden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63"/>
        <v>2349.6799999999998</v>
      </c>
      <c r="W3593" s="14">
        <f t="shared" si="466"/>
        <v>0</v>
      </c>
      <c r="X3593" s="13"/>
      <c r="Y3593" s="14">
        <f t="shared" si="468"/>
        <v>0</v>
      </c>
      <c r="Z3593" s="16">
        <f t="shared" si="465"/>
        <v>0</v>
      </c>
      <c r="AA3593" s="13">
        <f t="shared" si="462"/>
        <v>0</v>
      </c>
      <c r="AB3593" s="13">
        <f t="shared" si="467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 hidden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63"/>
        <v>2381.0700000000002</v>
      </c>
      <c r="W3594" s="14">
        <f t="shared" si="466"/>
        <v>0</v>
      </c>
      <c r="X3594" s="13"/>
      <c r="Y3594" s="14">
        <f t="shared" si="468"/>
        <v>0</v>
      </c>
      <c r="Z3594" s="16">
        <f t="shared" si="465"/>
        <v>0</v>
      </c>
      <c r="AA3594" s="13">
        <f t="shared" si="462"/>
        <v>0</v>
      </c>
      <c r="AB3594" s="13">
        <f t="shared" si="467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 hidden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63"/>
        <v>0</v>
      </c>
      <c r="W3595" s="14">
        <f t="shared" si="466"/>
        <v>0</v>
      </c>
      <c r="X3595" s="13">
        <f t="shared" ref="X3595:X3597" si="469">W3595*R3595</f>
        <v>0</v>
      </c>
      <c r="Y3595" s="14">
        <f t="shared" si="468"/>
        <v>0</v>
      </c>
      <c r="Z3595" s="16">
        <f t="shared" si="465"/>
        <v>0</v>
      </c>
      <c r="AA3595" s="13">
        <f t="shared" si="462"/>
        <v>0</v>
      </c>
      <c r="AB3595" s="13">
        <f t="shared" si="467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 hidden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63"/>
        <v>0</v>
      </c>
      <c r="W3596" s="14">
        <f t="shared" si="466"/>
        <v>-836153.29411764711</v>
      </c>
      <c r="X3596" s="13">
        <f t="shared" si="469"/>
        <v>-41807.664705882358</v>
      </c>
      <c r="Y3596" s="14">
        <f t="shared" si="468"/>
        <v>16723.065882352996</v>
      </c>
      <c r="Z3596" s="16">
        <f t="shared" si="465"/>
        <v>-877960.95882352942</v>
      </c>
      <c r="AA3596" s="13">
        <f t="shared" si="462"/>
        <v>-16723.065882352996</v>
      </c>
      <c r="AB3596" s="13">
        <f t="shared" si="467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 hidden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63"/>
        <v>-623883.93999999994</v>
      </c>
      <c r="W3597" s="14">
        <f t="shared" si="466"/>
        <v>623883.93999999994</v>
      </c>
      <c r="X3597" s="13">
        <f t="shared" si="469"/>
        <v>31194.197</v>
      </c>
      <c r="Y3597" s="14">
        <f t="shared" si="468"/>
        <v>0</v>
      </c>
      <c r="Z3597" s="16">
        <f t="shared" si="465"/>
        <v>655078.13699999999</v>
      </c>
      <c r="AA3597" s="13">
        <f t="shared" si="462"/>
        <v>0</v>
      </c>
      <c r="AB3597" s="13">
        <f t="shared" si="467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 hidden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3507</v>
      </c>
      <c r="S3598" s="16">
        <v>63693.26</v>
      </c>
      <c r="T3598" s="13"/>
      <c r="U3598" s="13">
        <v>0</v>
      </c>
      <c r="V3598" s="13">
        <f t="shared" si="463"/>
        <v>63693.26</v>
      </c>
      <c r="W3598" s="14">
        <f>S3598/(1+P3598)</f>
        <v>62444.372549019608</v>
      </c>
      <c r="X3598" s="13"/>
      <c r="Y3598" s="14">
        <f t="shared" si="468"/>
        <v>0</v>
      </c>
      <c r="Z3598" s="16">
        <f t="shared" si="465"/>
        <v>62444.372549019608</v>
      </c>
      <c r="AA3598" s="13">
        <f t="shared" si="462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 hidden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63"/>
        <v>9.6800000000100699</v>
      </c>
      <c r="W3599" s="14">
        <f t="shared" ref="W3599:W3662" si="470">IF(O3599="返货",U3599/(1+P3599),IF(O3599="返现",U3599,IF(O3599="折扣",U3599*P3599,IF(O3599="无",U3599))))</f>
        <v>0</v>
      </c>
      <c r="X3599" s="13"/>
      <c r="Y3599" s="14">
        <f t="shared" si="468"/>
        <v>0</v>
      </c>
      <c r="Z3599" s="13"/>
      <c r="AA3599" s="13">
        <f t="shared" si="462"/>
        <v>0</v>
      </c>
      <c r="AB3599" s="13">
        <f t="shared" si="467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 hidden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63"/>
        <v>36089.199999999997</v>
      </c>
      <c r="W3600" s="14">
        <f t="shared" si="470"/>
        <v>0</v>
      </c>
      <c r="X3600" s="13"/>
      <c r="Y3600" s="14">
        <f t="shared" si="468"/>
        <v>0</v>
      </c>
      <c r="Z3600" s="16">
        <f t="shared" ref="Z3600:Z3641" si="471">W3600+X3600</f>
        <v>0</v>
      </c>
      <c r="AA3600" s="13">
        <f t="shared" si="462"/>
        <v>0</v>
      </c>
      <c r="AB3600" s="13">
        <f t="shared" si="467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 hidden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63"/>
        <v>68910.009999999995</v>
      </c>
      <c r="W3601" s="14">
        <f t="shared" si="470"/>
        <v>0</v>
      </c>
      <c r="X3601" s="13"/>
      <c r="Y3601" s="14">
        <f t="shared" si="468"/>
        <v>0</v>
      </c>
      <c r="Z3601" s="16">
        <f t="shared" si="471"/>
        <v>0</v>
      </c>
      <c r="AA3601" s="13">
        <f t="shared" si="462"/>
        <v>0</v>
      </c>
      <c r="AB3601" s="13">
        <f t="shared" si="467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 hidden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63"/>
        <v>1.00000000093132E-2</v>
      </c>
      <c r="W3602" s="14">
        <f t="shared" si="470"/>
        <v>0</v>
      </c>
      <c r="X3602" s="13"/>
      <c r="Y3602" s="14">
        <f t="shared" si="468"/>
        <v>0</v>
      </c>
      <c r="Z3602" s="16">
        <f t="shared" si="471"/>
        <v>0</v>
      </c>
      <c r="AA3602" s="13">
        <f t="shared" si="462"/>
        <v>0</v>
      </c>
      <c r="AB3602" s="13">
        <f t="shared" si="467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 hidden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63"/>
        <v>260.5</v>
      </c>
      <c r="W3603" s="14">
        <f t="shared" si="470"/>
        <v>68.446601941747574</v>
      </c>
      <c r="X3603" s="13"/>
      <c r="Y3603" s="14">
        <f t="shared" si="468"/>
        <v>0</v>
      </c>
      <c r="Z3603" s="16">
        <f t="shared" si="471"/>
        <v>68.446601941747574</v>
      </c>
      <c r="AA3603" s="13">
        <f t="shared" si="462"/>
        <v>2.0533980582524265</v>
      </c>
      <c r="AB3603" s="13">
        <f t="shared" si="467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 hidden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63"/>
        <v>13144.3</v>
      </c>
      <c r="W3604" s="14">
        <f t="shared" si="470"/>
        <v>16141.960784313724</v>
      </c>
      <c r="X3604" s="13"/>
      <c r="Y3604" s="14">
        <f t="shared" si="468"/>
        <v>0</v>
      </c>
      <c r="Z3604" s="16">
        <f t="shared" si="471"/>
        <v>16141.960784313724</v>
      </c>
      <c r="AA3604" s="13">
        <f t="shared" si="462"/>
        <v>322.83921568627557</v>
      </c>
      <c r="AB3604" s="13">
        <f t="shared" si="467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 hidden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63"/>
        <v>146314.81000000006</v>
      </c>
      <c r="W3605" s="14">
        <f t="shared" si="470"/>
        <v>0</v>
      </c>
      <c r="X3605" s="13"/>
      <c r="Y3605" s="14">
        <f t="shared" si="468"/>
        <v>0</v>
      </c>
      <c r="Z3605" s="16">
        <f t="shared" si="471"/>
        <v>0</v>
      </c>
      <c r="AA3605" s="13">
        <f t="shared" si="462"/>
        <v>0</v>
      </c>
      <c r="AB3605" s="13">
        <f t="shared" si="467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 hidden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63"/>
        <v>79590.960000000006</v>
      </c>
      <c r="W3606" s="14">
        <f t="shared" si="470"/>
        <v>8.0392156862745097</v>
      </c>
      <c r="X3606" s="13"/>
      <c r="Y3606" s="14">
        <f t="shared" si="468"/>
        <v>0</v>
      </c>
      <c r="Z3606" s="16">
        <f t="shared" si="471"/>
        <v>8.0392156862745097</v>
      </c>
      <c r="AA3606" s="13">
        <f t="shared" si="462"/>
        <v>0.16078431372548962</v>
      </c>
      <c r="AB3606" s="13">
        <f t="shared" si="467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 hidden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63"/>
        <v>0.50000000000102318</v>
      </c>
      <c r="W3607" s="14">
        <f t="shared" si="470"/>
        <v>455.09803921568624</v>
      </c>
      <c r="X3607" s="13"/>
      <c r="Y3607" s="14">
        <f t="shared" si="468"/>
        <v>0</v>
      </c>
      <c r="Z3607" s="16">
        <f t="shared" si="471"/>
        <v>455.09803921568624</v>
      </c>
      <c r="AA3607" s="13">
        <f t="shared" si="462"/>
        <v>9.1019607843137464</v>
      </c>
      <c r="AB3607" s="13">
        <f t="shared" si="467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 hidden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63"/>
        <v>-4.5</v>
      </c>
      <c r="W3608" s="14">
        <f t="shared" si="470"/>
        <v>0</v>
      </c>
      <c r="X3608" s="13"/>
      <c r="Y3608" s="14">
        <f t="shared" si="468"/>
        <v>0</v>
      </c>
      <c r="Z3608" s="16">
        <f t="shared" si="471"/>
        <v>0</v>
      </c>
      <c r="AA3608" s="13">
        <f t="shared" si="462"/>
        <v>0</v>
      </c>
      <c r="AB3608" s="13">
        <f t="shared" si="467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 hidden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63"/>
        <v>47706.5</v>
      </c>
      <c r="W3609" s="14">
        <f t="shared" si="470"/>
        <v>525.9</v>
      </c>
      <c r="X3609" s="13"/>
      <c r="Y3609" s="14">
        <f t="shared" si="468"/>
        <v>0</v>
      </c>
      <c r="Z3609" s="16">
        <f t="shared" si="471"/>
        <v>525.9</v>
      </c>
      <c r="AA3609" s="13">
        <f t="shared" si="462"/>
        <v>0</v>
      </c>
      <c r="AB3609" s="13">
        <f t="shared" si="467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 hidden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63"/>
        <v>-9650.35</v>
      </c>
      <c r="W3610" s="14">
        <f t="shared" si="470"/>
        <v>0</v>
      </c>
      <c r="X3610" s="13"/>
      <c r="Y3610" s="14">
        <f t="shared" si="468"/>
        <v>0</v>
      </c>
      <c r="Z3610" s="16">
        <f t="shared" si="471"/>
        <v>0</v>
      </c>
      <c r="AA3610" s="13">
        <f t="shared" si="462"/>
        <v>0</v>
      </c>
      <c r="AB3610" s="13">
        <f t="shared" si="467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 hidden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63"/>
        <v>5.0000000001034599E-2</v>
      </c>
      <c r="W3611" s="14">
        <f t="shared" si="470"/>
        <v>0</v>
      </c>
      <c r="X3611" s="13"/>
      <c r="Y3611" s="14">
        <f t="shared" si="468"/>
        <v>0</v>
      </c>
      <c r="Z3611" s="16">
        <f t="shared" si="471"/>
        <v>0</v>
      </c>
      <c r="AA3611" s="13">
        <f t="shared" si="462"/>
        <v>0</v>
      </c>
      <c r="AB3611" s="13">
        <f t="shared" si="467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 hidden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63"/>
        <v>6296.4900000000007</v>
      </c>
      <c r="W3612" s="14">
        <f t="shared" si="470"/>
        <v>3989.0196078431372</v>
      </c>
      <c r="X3612" s="13"/>
      <c r="Y3612" s="14">
        <f t="shared" si="468"/>
        <v>0</v>
      </c>
      <c r="Z3612" s="16">
        <f t="shared" si="471"/>
        <v>3989.0196078431372</v>
      </c>
      <c r="AA3612" s="13">
        <f t="shared" si="462"/>
        <v>79.780392156862945</v>
      </c>
      <c r="AB3612" s="13">
        <f t="shared" si="467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 hidden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63"/>
        <v>492.7</v>
      </c>
      <c r="W3613" s="14">
        <f t="shared" si="470"/>
        <v>0</v>
      </c>
      <c r="X3613" s="13"/>
      <c r="Y3613" s="14">
        <f t="shared" si="468"/>
        <v>0</v>
      </c>
      <c r="Z3613" s="16">
        <f t="shared" si="471"/>
        <v>0</v>
      </c>
      <c r="AA3613" s="13">
        <f t="shared" si="462"/>
        <v>0</v>
      </c>
      <c r="AB3613" s="13">
        <f t="shared" si="467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 hidden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63"/>
        <v>10958.6</v>
      </c>
      <c r="W3614" s="14">
        <f t="shared" si="470"/>
        <v>0</v>
      </c>
      <c r="X3614" s="13"/>
      <c r="Y3614" s="14">
        <f t="shared" si="468"/>
        <v>0</v>
      </c>
      <c r="Z3614" s="16">
        <f t="shared" si="471"/>
        <v>0</v>
      </c>
      <c r="AA3614" s="13">
        <f t="shared" si="462"/>
        <v>0</v>
      </c>
      <c r="AB3614" s="13">
        <f t="shared" si="467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 hidden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63"/>
        <v>944.44000000000199</v>
      </c>
      <c r="W3615" s="14">
        <f t="shared" si="470"/>
        <v>0</v>
      </c>
      <c r="X3615" s="13"/>
      <c r="Y3615" s="14">
        <f t="shared" si="468"/>
        <v>0</v>
      </c>
      <c r="Z3615" s="16">
        <f t="shared" si="471"/>
        <v>0</v>
      </c>
      <c r="AA3615" s="13">
        <f t="shared" si="462"/>
        <v>0</v>
      </c>
      <c r="AB3615" s="13">
        <f t="shared" si="467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 hidden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63"/>
        <v>5546.7000000000007</v>
      </c>
      <c r="W3616" s="14">
        <f t="shared" si="470"/>
        <v>26003.7</v>
      </c>
      <c r="X3616" s="13"/>
      <c r="Y3616" s="14">
        <f t="shared" si="468"/>
        <v>0</v>
      </c>
      <c r="Z3616" s="16">
        <f t="shared" si="471"/>
        <v>26003.7</v>
      </c>
      <c r="AA3616" s="13">
        <f t="shared" si="462"/>
        <v>0</v>
      </c>
      <c r="AB3616" s="13">
        <f t="shared" si="467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 hidden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63"/>
        <v>7.0000000001528007E-2</v>
      </c>
      <c r="W3617" s="14">
        <f t="shared" si="470"/>
        <v>0</v>
      </c>
      <c r="X3617" s="13"/>
      <c r="Y3617" s="14">
        <f t="shared" si="468"/>
        <v>0</v>
      </c>
      <c r="Z3617" s="16">
        <f t="shared" si="471"/>
        <v>0</v>
      </c>
      <c r="AA3617" s="13">
        <f t="shared" si="462"/>
        <v>0</v>
      </c>
      <c r="AB3617" s="13">
        <f t="shared" si="467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 hidden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63"/>
        <v>-1.9999999902211098E-2</v>
      </c>
      <c r="W3618" s="14">
        <f t="shared" si="470"/>
        <v>0</v>
      </c>
      <c r="X3618" s="13"/>
      <c r="Y3618" s="14">
        <f t="shared" si="468"/>
        <v>0</v>
      </c>
      <c r="Z3618" s="16">
        <f t="shared" si="471"/>
        <v>0</v>
      </c>
      <c r="AA3618" s="13">
        <f t="shared" si="462"/>
        <v>0</v>
      </c>
      <c r="AB3618" s="13">
        <f t="shared" si="467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 hidden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63"/>
        <v>0.40000000000145502</v>
      </c>
      <c r="W3619" s="14">
        <f t="shared" si="470"/>
        <v>0</v>
      </c>
      <c r="X3619" s="13"/>
      <c r="Y3619" s="14">
        <f t="shared" si="468"/>
        <v>0</v>
      </c>
      <c r="Z3619" s="16">
        <f t="shared" si="471"/>
        <v>0</v>
      </c>
      <c r="AA3619" s="13">
        <f t="shared" si="462"/>
        <v>0</v>
      </c>
      <c r="AB3619" s="13">
        <f t="shared" si="467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 hidden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63"/>
        <v>16886.5</v>
      </c>
      <c r="W3620" s="14">
        <f t="shared" si="470"/>
        <v>0</v>
      </c>
      <c r="X3620" s="13"/>
      <c r="Y3620" s="14">
        <f t="shared" si="468"/>
        <v>0</v>
      </c>
      <c r="Z3620" s="16">
        <f t="shared" si="471"/>
        <v>0</v>
      </c>
      <c r="AA3620" s="13">
        <f t="shared" ref="AA3620:AA3651" si="472">U3620-W3620</f>
        <v>0</v>
      </c>
      <c r="AB3620" s="13">
        <f t="shared" si="467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 hidden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63"/>
        <v>-131127.34268</v>
      </c>
      <c r="W3621" s="14">
        <f t="shared" si="470"/>
        <v>83925.277137254918</v>
      </c>
      <c r="X3621" s="13"/>
      <c r="Y3621" s="14">
        <f t="shared" si="468"/>
        <v>0</v>
      </c>
      <c r="Z3621" s="16">
        <f t="shared" si="471"/>
        <v>83925.277137254918</v>
      </c>
      <c r="AA3621" s="13">
        <f t="shared" si="472"/>
        <v>1678.5055427451007</v>
      </c>
      <c r="AB3621" s="13">
        <f t="shared" si="467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 hidden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63"/>
        <v>6910.04</v>
      </c>
      <c r="W3622" s="14">
        <f t="shared" si="470"/>
        <v>4439.1346153846152</v>
      </c>
      <c r="X3622" s="13"/>
      <c r="Y3622" s="14">
        <f t="shared" si="468"/>
        <v>0</v>
      </c>
      <c r="Z3622" s="16">
        <f t="shared" si="471"/>
        <v>4439.1346153846152</v>
      </c>
      <c r="AA3622" s="13">
        <f t="shared" si="472"/>
        <v>177.56538461538457</v>
      </c>
      <c r="AB3622" s="13">
        <f t="shared" si="467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 hidden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63"/>
        <v>184.39999999999998</v>
      </c>
      <c r="W3623" s="14">
        <f t="shared" si="470"/>
        <v>311.88118811881191</v>
      </c>
      <c r="X3623" s="13"/>
      <c r="Y3623" s="14">
        <f t="shared" si="468"/>
        <v>0</v>
      </c>
      <c r="Z3623" s="16">
        <f t="shared" si="471"/>
        <v>311.88118811881191</v>
      </c>
      <c r="AA3623" s="13">
        <f t="shared" si="472"/>
        <v>3.118811881188094</v>
      </c>
      <c r="AB3623" s="13">
        <f t="shared" si="467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 hidden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63"/>
        <v>-0.30000000000018201</v>
      </c>
      <c r="W3624" s="14">
        <f t="shared" si="470"/>
        <v>0</v>
      </c>
      <c r="X3624" s="13"/>
      <c r="Y3624" s="14">
        <f t="shared" si="468"/>
        <v>0</v>
      </c>
      <c r="Z3624" s="16">
        <f t="shared" si="471"/>
        <v>0</v>
      </c>
      <c r="AA3624" s="13">
        <f t="shared" si="472"/>
        <v>0</v>
      </c>
      <c r="AB3624" s="13">
        <f t="shared" si="467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 hidden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3629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63"/>
        <v>-33.85</v>
      </c>
      <c r="W3625" s="14">
        <f t="shared" si="470"/>
        <v>0</v>
      </c>
      <c r="X3625" s="13"/>
      <c r="Y3625" s="14">
        <f t="shared" si="468"/>
        <v>0</v>
      </c>
      <c r="Z3625" s="16">
        <f t="shared" si="471"/>
        <v>0</v>
      </c>
      <c r="AA3625" s="13">
        <f t="shared" si="472"/>
        <v>0</v>
      </c>
      <c r="AB3625" s="13">
        <f t="shared" si="467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 hidden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63"/>
        <v>2.00000000186265E-2</v>
      </c>
      <c r="W3626" s="14">
        <f t="shared" si="470"/>
        <v>0</v>
      </c>
      <c r="X3626" s="13"/>
      <c r="Y3626" s="14">
        <f t="shared" si="468"/>
        <v>0</v>
      </c>
      <c r="Z3626" s="16">
        <f t="shared" si="471"/>
        <v>0</v>
      </c>
      <c r="AA3626" s="13">
        <f t="shared" si="472"/>
        <v>0</v>
      </c>
      <c r="AB3626" s="13">
        <f t="shared" si="467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 hidden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63"/>
        <v>57150.899999999994</v>
      </c>
      <c r="W3627" s="14">
        <f t="shared" si="470"/>
        <v>103694.23076923077</v>
      </c>
      <c r="X3627" s="13"/>
      <c r="Y3627" s="14">
        <f t="shared" si="468"/>
        <v>0</v>
      </c>
      <c r="Z3627" s="16">
        <f t="shared" si="471"/>
        <v>103694.23076923077</v>
      </c>
      <c r="AA3627" s="13">
        <f t="shared" si="472"/>
        <v>4147.7692307692341</v>
      </c>
      <c r="AB3627" s="13">
        <f t="shared" si="467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 hidden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63"/>
        <v>496.53999999999996</v>
      </c>
      <c r="W3628" s="14">
        <f t="shared" si="470"/>
        <v>3137.3</v>
      </c>
      <c r="X3628" s="13"/>
      <c r="Y3628" s="14">
        <f t="shared" si="468"/>
        <v>0</v>
      </c>
      <c r="Z3628" s="16">
        <f t="shared" si="471"/>
        <v>3137.3</v>
      </c>
      <c r="AA3628" s="13">
        <f t="shared" si="472"/>
        <v>0</v>
      </c>
      <c r="AB3628" s="13">
        <f t="shared" si="467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 hidden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63"/>
        <v>4123.72</v>
      </c>
      <c r="W3629" s="14">
        <f t="shared" si="470"/>
        <v>0</v>
      </c>
      <c r="X3629" s="13"/>
      <c r="Y3629" s="14">
        <f t="shared" si="468"/>
        <v>0</v>
      </c>
      <c r="Z3629" s="16">
        <f t="shared" si="471"/>
        <v>0</v>
      </c>
      <c r="AA3629" s="13">
        <f t="shared" si="472"/>
        <v>0</v>
      </c>
      <c r="AB3629" s="13">
        <f t="shared" si="467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 hidden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73">S3630+T3630-U3630</f>
        <v>80000</v>
      </c>
      <c r="W3630" s="14">
        <f t="shared" si="470"/>
        <v>0</v>
      </c>
      <c r="X3630" s="13"/>
      <c r="Y3630" s="14">
        <f t="shared" si="468"/>
        <v>0</v>
      </c>
      <c r="Z3630" s="16">
        <f t="shared" si="471"/>
        <v>0</v>
      </c>
      <c r="AA3630" s="13">
        <f t="shared" si="472"/>
        <v>0</v>
      </c>
      <c r="AB3630" s="13">
        <f t="shared" si="467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 hidden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73"/>
        <v>30000</v>
      </c>
      <c r="W3631" s="14">
        <f t="shared" si="470"/>
        <v>0</v>
      </c>
      <c r="X3631" s="13"/>
      <c r="Y3631" s="14">
        <f t="shared" si="468"/>
        <v>0</v>
      </c>
      <c r="Z3631" s="16">
        <f t="shared" si="471"/>
        <v>0</v>
      </c>
      <c r="AA3631" s="13">
        <f t="shared" si="472"/>
        <v>0</v>
      </c>
      <c r="AB3631" s="13">
        <f t="shared" si="467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 hidden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73"/>
        <v>494.7</v>
      </c>
      <c r="W3632" s="14">
        <f t="shared" si="470"/>
        <v>0</v>
      </c>
      <c r="X3632" s="13"/>
      <c r="Y3632" s="14">
        <f t="shared" si="468"/>
        <v>0</v>
      </c>
      <c r="Z3632" s="16">
        <f t="shared" si="471"/>
        <v>0</v>
      </c>
      <c r="AA3632" s="13">
        <f t="shared" si="472"/>
        <v>0</v>
      </c>
      <c r="AB3632" s="13">
        <f t="shared" si="467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 hidden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73"/>
        <v>-0.69999999999708995</v>
      </c>
      <c r="W3633" s="14">
        <f t="shared" si="470"/>
        <v>0</v>
      </c>
      <c r="X3633" s="13"/>
      <c r="Y3633" s="14">
        <f t="shared" si="468"/>
        <v>0</v>
      </c>
      <c r="Z3633" s="16">
        <f t="shared" si="471"/>
        <v>0</v>
      </c>
      <c r="AA3633" s="13">
        <f t="shared" si="472"/>
        <v>0</v>
      </c>
      <c r="AB3633" s="13">
        <f t="shared" si="467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 hidden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73"/>
        <v>5569.4000000000005</v>
      </c>
      <c r="W3634" s="14">
        <f t="shared" si="470"/>
        <v>3495.2941176470586</v>
      </c>
      <c r="X3634" s="13"/>
      <c r="Y3634" s="14">
        <f t="shared" si="468"/>
        <v>0</v>
      </c>
      <c r="Z3634" s="16">
        <f t="shared" si="471"/>
        <v>3495.2941176470586</v>
      </c>
      <c r="AA3634" s="13">
        <f t="shared" si="472"/>
        <v>69.905882352941262</v>
      </c>
      <c r="AB3634" s="13">
        <f t="shared" si="467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 hidden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73"/>
        <v>347042.05</v>
      </c>
      <c r="W3635" s="14">
        <f t="shared" si="470"/>
        <v>149134.00125</v>
      </c>
      <c r="X3635" s="13"/>
      <c r="Y3635" s="14">
        <f t="shared" si="468"/>
        <v>0</v>
      </c>
      <c r="Z3635" s="16">
        <f t="shared" si="471"/>
        <v>149134.00125</v>
      </c>
      <c r="AA3635" s="13">
        <f t="shared" si="472"/>
        <v>3823.9487500000105</v>
      </c>
      <c r="AB3635" s="13">
        <f t="shared" si="467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 hidden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73"/>
        <v>6530.62</v>
      </c>
      <c r="W3636" s="14">
        <f t="shared" si="470"/>
        <v>0</v>
      </c>
      <c r="X3636" s="13"/>
      <c r="Y3636" s="14">
        <f t="shared" si="468"/>
        <v>0</v>
      </c>
      <c r="Z3636" s="16">
        <f t="shared" si="471"/>
        <v>0</v>
      </c>
      <c r="AA3636" s="13">
        <f t="shared" si="472"/>
        <v>0</v>
      </c>
      <c r="AB3636" s="13">
        <f t="shared" si="467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 hidden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73"/>
        <v>422.63999999999942</v>
      </c>
      <c r="W3637" s="14">
        <f t="shared" si="470"/>
        <v>98368.7</v>
      </c>
      <c r="X3637" s="13"/>
      <c r="Y3637" s="14">
        <f t="shared" si="468"/>
        <v>0</v>
      </c>
      <c r="Z3637" s="16">
        <f t="shared" si="471"/>
        <v>98368.7</v>
      </c>
      <c r="AA3637" s="13">
        <f t="shared" si="472"/>
        <v>0</v>
      </c>
      <c r="AB3637" s="13">
        <f t="shared" si="467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 hidden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70"/>
        <v>26913.817307692309</v>
      </c>
      <c r="X3638" s="13"/>
      <c r="Y3638" s="14">
        <f t="shared" si="468"/>
        <v>0</v>
      </c>
      <c r="Z3638" s="16">
        <f t="shared" si="471"/>
        <v>26913.817307692309</v>
      </c>
      <c r="AA3638" s="13">
        <f t="shared" si="472"/>
        <v>1076.5526923076941</v>
      </c>
      <c r="AB3638" s="13">
        <f t="shared" si="467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 hidden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73"/>
        <v>0.24000000000523899</v>
      </c>
      <c r="W3639" s="14">
        <f t="shared" si="470"/>
        <v>0</v>
      </c>
      <c r="X3639" s="13"/>
      <c r="Y3639" s="14">
        <f t="shared" si="468"/>
        <v>0</v>
      </c>
      <c r="Z3639" s="16">
        <f t="shared" si="471"/>
        <v>0</v>
      </c>
      <c r="AA3639" s="13">
        <f t="shared" si="472"/>
        <v>0</v>
      </c>
      <c r="AB3639" s="13">
        <f t="shared" si="467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 hidden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70"/>
        <v>0</v>
      </c>
      <c r="X3640" s="13"/>
      <c r="Y3640" s="14">
        <f t="shared" si="468"/>
        <v>0</v>
      </c>
      <c r="Z3640" s="16">
        <f t="shared" si="471"/>
        <v>0</v>
      </c>
      <c r="AA3640" s="13">
        <f t="shared" si="472"/>
        <v>0</v>
      </c>
      <c r="AB3640" s="13">
        <f t="shared" si="467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 hidden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73"/>
        <v>0.59999999999945397</v>
      </c>
      <c r="W3641" s="14">
        <f t="shared" si="470"/>
        <v>0</v>
      </c>
      <c r="X3641" s="13"/>
      <c r="Y3641" s="14">
        <f t="shared" si="468"/>
        <v>0</v>
      </c>
      <c r="Z3641" s="16">
        <f t="shared" si="471"/>
        <v>0</v>
      </c>
      <c r="AA3641" s="13">
        <f t="shared" si="472"/>
        <v>0</v>
      </c>
      <c r="AB3641" s="13">
        <f t="shared" si="467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 hidden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73"/>
        <v>5.3500000000301497</v>
      </c>
      <c r="W3642" s="14">
        <f t="shared" si="470"/>
        <v>0</v>
      </c>
      <c r="X3642" s="13"/>
      <c r="Y3642" s="14">
        <f t="shared" si="468"/>
        <v>0</v>
      </c>
      <c r="Z3642" s="13"/>
      <c r="AA3642" s="13">
        <f t="shared" si="472"/>
        <v>0</v>
      </c>
      <c r="AB3642" s="13">
        <f t="shared" si="467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 hidden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73"/>
        <v>12058.57</v>
      </c>
      <c r="W3643" s="14">
        <f t="shared" si="470"/>
        <v>0</v>
      </c>
      <c r="X3643" s="13"/>
      <c r="Y3643" s="14">
        <f t="shared" si="468"/>
        <v>0</v>
      </c>
      <c r="Z3643" s="16">
        <f t="shared" ref="Z3643:Z3651" si="474">W3643+X3643</f>
        <v>0</v>
      </c>
      <c r="AA3643" s="13">
        <f t="shared" si="472"/>
        <v>0</v>
      </c>
      <c r="AB3643" s="13">
        <f t="shared" ref="AB3643:AB3706" si="475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 hidden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73"/>
        <v>205185.55</v>
      </c>
      <c r="V3644" s="13">
        <f t="shared" si="473"/>
        <v>0</v>
      </c>
      <c r="W3644" s="14">
        <f t="shared" si="470"/>
        <v>205185.55</v>
      </c>
      <c r="X3644" s="13"/>
      <c r="Y3644" s="14">
        <f t="shared" si="468"/>
        <v>0</v>
      </c>
      <c r="Z3644" s="16">
        <f t="shared" si="474"/>
        <v>205185.55</v>
      </c>
      <c r="AA3644" s="13">
        <f t="shared" si="472"/>
        <v>0</v>
      </c>
      <c r="AB3644" s="13">
        <f t="shared" si="475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 hidden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73"/>
        <v>5541.4</v>
      </c>
      <c r="W3645" s="14">
        <f t="shared" si="470"/>
        <v>0</v>
      </c>
      <c r="X3645" s="13"/>
      <c r="Y3645" s="14">
        <f t="shared" si="468"/>
        <v>0</v>
      </c>
      <c r="Z3645" s="16">
        <f t="shared" si="474"/>
        <v>0</v>
      </c>
      <c r="AA3645" s="13">
        <f t="shared" si="472"/>
        <v>0</v>
      </c>
      <c r="AB3645" s="13">
        <f t="shared" si="475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 hidden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73"/>
        <v>14905.35</v>
      </c>
      <c r="W3646" s="14">
        <f t="shared" si="470"/>
        <v>0</v>
      </c>
      <c r="X3646" s="13"/>
      <c r="Y3646" s="14">
        <f t="shared" si="468"/>
        <v>0</v>
      </c>
      <c r="Z3646" s="16">
        <f t="shared" si="474"/>
        <v>0</v>
      </c>
      <c r="AA3646" s="13">
        <f t="shared" si="472"/>
        <v>0</v>
      </c>
      <c r="AB3646" s="13">
        <f t="shared" si="475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 hidden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73"/>
        <v>0.59999999999854503</v>
      </c>
      <c r="W3647" s="14">
        <f t="shared" si="470"/>
        <v>0</v>
      </c>
      <c r="X3647" s="13"/>
      <c r="Y3647" s="14">
        <f t="shared" si="468"/>
        <v>0</v>
      </c>
      <c r="Z3647" s="16">
        <f t="shared" si="474"/>
        <v>0</v>
      </c>
      <c r="AA3647" s="13">
        <f t="shared" si="472"/>
        <v>0</v>
      </c>
      <c r="AB3647" s="13">
        <f t="shared" si="475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 hidden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73"/>
        <v>6365.8600000000006</v>
      </c>
      <c r="W3648" s="14">
        <f t="shared" si="470"/>
        <v>11124.7</v>
      </c>
      <c r="X3648" s="13"/>
      <c r="Y3648" s="14">
        <f t="shared" si="468"/>
        <v>0</v>
      </c>
      <c r="Z3648" s="16">
        <f t="shared" si="474"/>
        <v>11124.7</v>
      </c>
      <c r="AA3648" s="13">
        <f t="shared" si="472"/>
        <v>0</v>
      </c>
      <c r="AB3648" s="13">
        <f t="shared" si="475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 hidden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73"/>
        <v>589.11</v>
      </c>
      <c r="W3649" s="14">
        <f t="shared" si="470"/>
        <v>0</v>
      </c>
      <c r="X3649" s="13"/>
      <c r="Y3649" s="14">
        <f t="shared" si="468"/>
        <v>0</v>
      </c>
      <c r="Z3649" s="16">
        <f t="shared" si="474"/>
        <v>0</v>
      </c>
      <c r="AA3649" s="13">
        <f t="shared" si="472"/>
        <v>0</v>
      </c>
      <c r="AB3649" s="13">
        <f t="shared" si="475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 hidden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73"/>
        <v>17624.5</v>
      </c>
      <c r="W3650" s="14">
        <f t="shared" si="470"/>
        <v>8143.5</v>
      </c>
      <c r="X3650" s="13"/>
      <c r="Y3650" s="14">
        <f t="shared" si="468"/>
        <v>0</v>
      </c>
      <c r="Z3650" s="16">
        <f t="shared" si="474"/>
        <v>8143.5</v>
      </c>
      <c r="AA3650" s="13">
        <f t="shared" si="472"/>
        <v>0</v>
      </c>
      <c r="AB3650" s="13">
        <f t="shared" si="475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 hidden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73"/>
        <v>593.24</v>
      </c>
      <c r="W3651" s="14">
        <f t="shared" si="470"/>
        <v>0</v>
      </c>
      <c r="X3651" s="13"/>
      <c r="Y3651" s="14">
        <f t="shared" ref="Y3651:Y3714" si="476">IF(W3651-AB3651&lt;=0,0,IF(O3651="返现",MAX(W3651-AA3651-AB3651,0),MAX(W3651-AB3651,0)))</f>
        <v>0</v>
      </c>
      <c r="Z3651" s="16">
        <f t="shared" si="474"/>
        <v>0</v>
      </c>
      <c r="AA3651" s="13">
        <f t="shared" si="472"/>
        <v>0</v>
      </c>
      <c r="AB3651" s="13">
        <f t="shared" si="475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 hidden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73"/>
        <v>10.049999999999301</v>
      </c>
      <c r="W3652" s="14">
        <f t="shared" si="470"/>
        <v>0</v>
      </c>
      <c r="X3652" s="13"/>
      <c r="Y3652" s="14">
        <f t="shared" si="476"/>
        <v>0</v>
      </c>
      <c r="Z3652" s="13"/>
      <c r="AA3652" s="13">
        <f>W3652*P3652</f>
        <v>0</v>
      </c>
      <c r="AB3652" s="13">
        <f t="shared" si="475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 hidden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73"/>
        <v>9.8799999998882395</v>
      </c>
      <c r="W3653" s="14">
        <f t="shared" si="470"/>
        <v>0</v>
      </c>
      <c r="X3653" s="13"/>
      <c r="Y3653" s="14">
        <f t="shared" si="476"/>
        <v>0</v>
      </c>
      <c r="Z3653" s="13"/>
      <c r="AA3653" s="13">
        <f>W3653*P3653</f>
        <v>0</v>
      </c>
      <c r="AB3653" s="13">
        <f t="shared" si="475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 hidden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73"/>
        <v>0</v>
      </c>
      <c r="W3654" s="14">
        <f t="shared" si="470"/>
        <v>8368</v>
      </c>
      <c r="X3654" s="13"/>
      <c r="Y3654" s="14">
        <f t="shared" si="476"/>
        <v>0</v>
      </c>
      <c r="Z3654" s="16">
        <f t="shared" ref="Z3654:Z3712" si="477">W3654+X3654</f>
        <v>8368</v>
      </c>
      <c r="AA3654" s="13">
        <f t="shared" ref="AA3654:AA3717" si="478">U3654-W3654</f>
        <v>0</v>
      </c>
      <c r="AB3654" s="13">
        <f t="shared" si="475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 hidden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73"/>
        <v>-3.7000000000116402</v>
      </c>
      <c r="W3655" s="14">
        <f t="shared" si="470"/>
        <v>0</v>
      </c>
      <c r="X3655" s="13"/>
      <c r="Y3655" s="14">
        <f t="shared" si="476"/>
        <v>0</v>
      </c>
      <c r="Z3655" s="16">
        <f t="shared" si="477"/>
        <v>0</v>
      </c>
      <c r="AA3655" s="13">
        <f t="shared" si="478"/>
        <v>0</v>
      </c>
      <c r="AB3655" s="13">
        <f t="shared" si="475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 hidden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73"/>
        <v>9.65</v>
      </c>
      <c r="W3656" s="14">
        <f t="shared" si="470"/>
        <v>0</v>
      </c>
      <c r="X3656" s="13"/>
      <c r="Y3656" s="14">
        <f t="shared" si="476"/>
        <v>0</v>
      </c>
      <c r="Z3656" s="16">
        <f t="shared" si="477"/>
        <v>0</v>
      </c>
      <c r="AA3656" s="13">
        <f t="shared" si="478"/>
        <v>0</v>
      </c>
      <c r="AB3656" s="13">
        <f t="shared" si="475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 hidden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73"/>
        <v>-1.00000000002183E-2</v>
      </c>
      <c r="W3657" s="14">
        <f t="shared" si="470"/>
        <v>0</v>
      </c>
      <c r="X3657" s="13"/>
      <c r="Y3657" s="14">
        <f t="shared" si="476"/>
        <v>0</v>
      </c>
      <c r="Z3657" s="16">
        <f t="shared" si="477"/>
        <v>0</v>
      </c>
      <c r="AA3657" s="13">
        <f t="shared" si="478"/>
        <v>0</v>
      </c>
      <c r="AB3657" s="13">
        <f t="shared" si="475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 hidden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73"/>
        <v>16197.029999999999</v>
      </c>
      <c r="W3658" s="14">
        <f t="shared" si="470"/>
        <v>29991.5</v>
      </c>
      <c r="X3658" s="13"/>
      <c r="Y3658" s="14">
        <f t="shared" si="476"/>
        <v>0</v>
      </c>
      <c r="Z3658" s="16">
        <f t="shared" si="477"/>
        <v>29991.5</v>
      </c>
      <c r="AA3658" s="13">
        <f t="shared" si="478"/>
        <v>0</v>
      </c>
      <c r="AB3658" s="13">
        <f t="shared" si="475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 hidden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73"/>
        <v>108000</v>
      </c>
      <c r="W3659" s="14">
        <f t="shared" si="470"/>
        <v>0</v>
      </c>
      <c r="X3659" s="13"/>
      <c r="Y3659" s="14">
        <f t="shared" si="476"/>
        <v>0</v>
      </c>
      <c r="Z3659" s="16">
        <f t="shared" si="477"/>
        <v>0</v>
      </c>
      <c r="AA3659" s="13">
        <f t="shared" si="478"/>
        <v>0</v>
      </c>
      <c r="AB3659" s="13">
        <f t="shared" si="475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 hidden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73"/>
        <v>-77222.460000000006</v>
      </c>
      <c r="W3660" s="14">
        <f t="shared" si="470"/>
        <v>0</v>
      </c>
      <c r="X3660" s="13"/>
      <c r="Y3660" s="14">
        <f t="shared" si="476"/>
        <v>0</v>
      </c>
      <c r="Z3660" s="16">
        <f t="shared" si="477"/>
        <v>0</v>
      </c>
      <c r="AA3660" s="13">
        <f t="shared" si="478"/>
        <v>0</v>
      </c>
      <c r="AB3660" s="13">
        <f t="shared" si="475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 hidden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73"/>
        <v>3015.2</v>
      </c>
      <c r="W3661" s="14">
        <f t="shared" si="470"/>
        <v>0</v>
      </c>
      <c r="X3661" s="13"/>
      <c r="Y3661" s="14">
        <f t="shared" si="476"/>
        <v>0</v>
      </c>
      <c r="Z3661" s="16">
        <f t="shared" si="477"/>
        <v>0</v>
      </c>
      <c r="AA3661" s="13">
        <f t="shared" si="478"/>
        <v>0</v>
      </c>
      <c r="AB3661" s="13">
        <f t="shared" si="475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 hidden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73"/>
        <v>84721.33</v>
      </c>
      <c r="W3662" s="14">
        <f t="shared" si="470"/>
        <v>0</v>
      </c>
      <c r="X3662" s="13"/>
      <c r="Y3662" s="14">
        <f t="shared" si="476"/>
        <v>0</v>
      </c>
      <c r="Z3662" s="16">
        <f t="shared" si="477"/>
        <v>0</v>
      </c>
      <c r="AA3662" s="13">
        <f t="shared" si="478"/>
        <v>0</v>
      </c>
      <c r="AB3662" s="13">
        <f t="shared" si="475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 hidden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73"/>
        <v>-62267.65</v>
      </c>
      <c r="W3663" s="14">
        <f t="shared" ref="W3663:W3726" si="479">IF(O3663="返货",U3663/(1+P3663),IF(O3663="返现",U3663,IF(O3663="折扣",U3663*P3663,IF(O3663="无",U3663))))</f>
        <v>0</v>
      </c>
      <c r="X3663" s="13"/>
      <c r="Y3663" s="14">
        <f t="shared" si="476"/>
        <v>0</v>
      </c>
      <c r="Z3663" s="16">
        <f t="shared" si="477"/>
        <v>0</v>
      </c>
      <c r="AA3663" s="16">
        <f t="shared" si="478"/>
        <v>0</v>
      </c>
      <c r="AB3663" s="16">
        <f t="shared" si="475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 hidden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73"/>
        <v>61359.33</v>
      </c>
      <c r="W3664" s="14">
        <f t="shared" si="479"/>
        <v>306.15384615384613</v>
      </c>
      <c r="X3664" s="13"/>
      <c r="Y3664" s="14">
        <f t="shared" si="476"/>
        <v>0</v>
      </c>
      <c r="Z3664" s="16">
        <f t="shared" si="477"/>
        <v>306.15384615384613</v>
      </c>
      <c r="AA3664" s="16">
        <f t="shared" si="478"/>
        <v>12.246153846153845</v>
      </c>
      <c r="AB3664" s="16">
        <f t="shared" si="475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 hidden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73"/>
        <v>482.29</v>
      </c>
      <c r="W3665" s="14">
        <f t="shared" si="479"/>
        <v>0</v>
      </c>
      <c r="X3665" s="13"/>
      <c r="Y3665" s="14">
        <f t="shared" si="476"/>
        <v>0</v>
      </c>
      <c r="Z3665" s="16">
        <f t="shared" si="477"/>
        <v>0</v>
      </c>
      <c r="AA3665" s="13">
        <f t="shared" si="478"/>
        <v>0</v>
      </c>
      <c r="AB3665" s="13">
        <f t="shared" si="475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 hidden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73"/>
        <v>21012.89</v>
      </c>
      <c r="W3666" s="14">
        <f t="shared" si="479"/>
        <v>0</v>
      </c>
      <c r="X3666" s="13"/>
      <c r="Y3666" s="14">
        <f t="shared" si="476"/>
        <v>0</v>
      </c>
      <c r="Z3666" s="16">
        <f t="shared" si="477"/>
        <v>0</v>
      </c>
      <c r="AA3666" s="13">
        <f t="shared" si="478"/>
        <v>0</v>
      </c>
      <c r="AB3666" s="13">
        <f t="shared" si="475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 hidden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73"/>
        <v>20021.52</v>
      </c>
      <c r="W3667" s="14">
        <f t="shared" si="479"/>
        <v>0</v>
      </c>
      <c r="X3667" s="13"/>
      <c r="Y3667" s="14">
        <f t="shared" si="476"/>
        <v>0</v>
      </c>
      <c r="Z3667" s="16">
        <f t="shared" si="477"/>
        <v>0</v>
      </c>
      <c r="AA3667" s="13">
        <f t="shared" si="478"/>
        <v>0</v>
      </c>
      <c r="AB3667" s="13">
        <f t="shared" si="475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 hidden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73"/>
        <v>434.58</v>
      </c>
      <c r="W3668" s="14">
        <f t="shared" si="479"/>
        <v>0</v>
      </c>
      <c r="X3668" s="13"/>
      <c r="Y3668" s="14">
        <f t="shared" si="476"/>
        <v>0</v>
      </c>
      <c r="Z3668" s="16">
        <f t="shared" si="477"/>
        <v>0</v>
      </c>
      <c r="AA3668" s="13">
        <f t="shared" si="478"/>
        <v>0</v>
      </c>
      <c r="AB3668" s="13">
        <f t="shared" si="475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 hidden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73"/>
        <v>14573</v>
      </c>
      <c r="W3669" s="14">
        <f t="shared" si="479"/>
        <v>27187.1</v>
      </c>
      <c r="X3669" s="13"/>
      <c r="Y3669" s="14">
        <f t="shared" si="476"/>
        <v>0</v>
      </c>
      <c r="Z3669" s="16">
        <f t="shared" si="477"/>
        <v>27187.1</v>
      </c>
      <c r="AA3669" s="13">
        <f t="shared" si="478"/>
        <v>0</v>
      </c>
      <c r="AB3669" s="13">
        <f t="shared" si="475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 hidden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73"/>
        <v>0</v>
      </c>
      <c r="W3670" s="14">
        <f t="shared" si="479"/>
        <v>0</v>
      </c>
      <c r="X3670" s="13"/>
      <c r="Y3670" s="14">
        <f t="shared" si="476"/>
        <v>0</v>
      </c>
      <c r="Z3670" s="16">
        <f t="shared" si="477"/>
        <v>0</v>
      </c>
      <c r="AA3670" s="13">
        <f t="shared" si="478"/>
        <v>0</v>
      </c>
      <c r="AB3670" s="13">
        <f t="shared" si="475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 hidden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73"/>
        <v>-36674.520000000004</v>
      </c>
      <c r="W3671" s="14">
        <f t="shared" si="479"/>
        <v>23301.701923076922</v>
      </c>
      <c r="X3671" s="13"/>
      <c r="Y3671" s="14">
        <f t="shared" si="476"/>
        <v>0</v>
      </c>
      <c r="Z3671" s="16">
        <f t="shared" si="477"/>
        <v>23301.701923076922</v>
      </c>
      <c r="AA3671" s="13">
        <f t="shared" si="478"/>
        <v>932.06807692307848</v>
      </c>
      <c r="AB3671" s="13">
        <f t="shared" si="475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 hidden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73"/>
        <v>440.79999999998802</v>
      </c>
      <c r="W3672" s="14">
        <f t="shared" si="479"/>
        <v>0</v>
      </c>
      <c r="X3672" s="13"/>
      <c r="Y3672" s="14">
        <f t="shared" si="476"/>
        <v>0</v>
      </c>
      <c r="Z3672" s="16">
        <f t="shared" si="477"/>
        <v>0</v>
      </c>
      <c r="AA3672" s="13">
        <f t="shared" si="478"/>
        <v>0</v>
      </c>
      <c r="AB3672" s="13">
        <f t="shared" si="475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 hidden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73"/>
        <v>9.9999999993087806E-3</v>
      </c>
      <c r="W3673" s="14">
        <f t="shared" si="479"/>
        <v>0</v>
      </c>
      <c r="X3673" s="13"/>
      <c r="Y3673" s="14">
        <f t="shared" si="476"/>
        <v>0</v>
      </c>
      <c r="Z3673" s="16">
        <f t="shared" si="477"/>
        <v>0</v>
      </c>
      <c r="AA3673" s="13">
        <f t="shared" si="478"/>
        <v>0</v>
      </c>
      <c r="AB3673" s="13">
        <f t="shared" si="475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 hidden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73"/>
        <v>4033.89</v>
      </c>
      <c r="W3674" s="14">
        <f t="shared" si="479"/>
        <v>0</v>
      </c>
      <c r="X3674" s="13"/>
      <c r="Y3674" s="14">
        <f t="shared" si="476"/>
        <v>0</v>
      </c>
      <c r="Z3674" s="16">
        <f t="shared" si="477"/>
        <v>0</v>
      </c>
      <c r="AA3674" s="13">
        <f t="shared" si="478"/>
        <v>0</v>
      </c>
      <c r="AB3674" s="13">
        <f t="shared" si="475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 hidden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73"/>
        <v>-420</v>
      </c>
      <c r="W3675" s="14">
        <f t="shared" si="479"/>
        <v>0</v>
      </c>
      <c r="X3675" s="13"/>
      <c r="Y3675" s="14">
        <f t="shared" si="476"/>
        <v>0</v>
      </c>
      <c r="Z3675" s="16">
        <f t="shared" si="477"/>
        <v>0</v>
      </c>
      <c r="AA3675" s="13">
        <f t="shared" si="478"/>
        <v>0</v>
      </c>
      <c r="AB3675" s="13">
        <f t="shared" si="475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 hidden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73"/>
        <v>43732.9</v>
      </c>
      <c r="W3676" s="14">
        <f t="shared" si="479"/>
        <v>0</v>
      </c>
      <c r="X3676" s="13"/>
      <c r="Y3676" s="14">
        <f t="shared" si="476"/>
        <v>0</v>
      </c>
      <c r="Z3676" s="16">
        <f t="shared" si="477"/>
        <v>0</v>
      </c>
      <c r="AA3676" s="13">
        <f t="shared" si="478"/>
        <v>0</v>
      </c>
      <c r="AB3676" s="13">
        <f t="shared" si="475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 hidden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73"/>
        <v>31200</v>
      </c>
      <c r="W3677" s="14">
        <f t="shared" si="479"/>
        <v>0</v>
      </c>
      <c r="X3677" s="13"/>
      <c r="Y3677" s="14">
        <f t="shared" si="476"/>
        <v>0</v>
      </c>
      <c r="Z3677" s="16">
        <f t="shared" si="477"/>
        <v>0</v>
      </c>
      <c r="AA3677" s="13">
        <f t="shared" si="478"/>
        <v>0</v>
      </c>
      <c r="AB3677" s="13">
        <f t="shared" si="475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 hidden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73"/>
        <v>-503.3</v>
      </c>
      <c r="W3678" s="14">
        <f t="shared" si="479"/>
        <v>0</v>
      </c>
      <c r="X3678" s="13"/>
      <c r="Y3678" s="14">
        <f t="shared" si="476"/>
        <v>0</v>
      </c>
      <c r="Z3678" s="16">
        <f t="shared" si="477"/>
        <v>0</v>
      </c>
      <c r="AA3678" s="13">
        <f t="shared" si="478"/>
        <v>0</v>
      </c>
      <c r="AB3678" s="13">
        <f t="shared" si="475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 hidden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73"/>
        <v>18770.099999999999</v>
      </c>
      <c r="W3679" s="14">
        <f t="shared" si="479"/>
        <v>0</v>
      </c>
      <c r="X3679" s="13"/>
      <c r="Y3679" s="14">
        <f t="shared" si="476"/>
        <v>0</v>
      </c>
      <c r="Z3679" s="16">
        <f t="shared" si="477"/>
        <v>0</v>
      </c>
      <c r="AA3679" s="13">
        <f t="shared" si="478"/>
        <v>0</v>
      </c>
      <c r="AB3679" s="13">
        <f t="shared" si="475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 hidden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73"/>
        <v>15.6999999999998</v>
      </c>
      <c r="W3680" s="14">
        <f t="shared" si="479"/>
        <v>0</v>
      </c>
      <c r="X3680" s="13"/>
      <c r="Y3680" s="14">
        <f t="shared" si="476"/>
        <v>0</v>
      </c>
      <c r="Z3680" s="16">
        <f t="shared" si="477"/>
        <v>0</v>
      </c>
      <c r="AA3680" s="13">
        <f t="shared" si="478"/>
        <v>0</v>
      </c>
      <c r="AB3680" s="13">
        <f t="shared" si="475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 hidden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73"/>
        <v>67.989999999999995</v>
      </c>
      <c r="W3681" s="14">
        <f t="shared" si="479"/>
        <v>0</v>
      </c>
      <c r="X3681" s="13"/>
      <c r="Y3681" s="14">
        <f t="shared" si="476"/>
        <v>0</v>
      </c>
      <c r="Z3681" s="16">
        <f t="shared" si="477"/>
        <v>0</v>
      </c>
      <c r="AA3681" s="13">
        <f t="shared" si="478"/>
        <v>0</v>
      </c>
      <c r="AB3681" s="13">
        <f t="shared" si="475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 hidden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73"/>
        <v>1475.2</v>
      </c>
      <c r="W3682" s="14">
        <f t="shared" si="479"/>
        <v>0</v>
      </c>
      <c r="X3682" s="13"/>
      <c r="Y3682" s="14">
        <f t="shared" si="476"/>
        <v>0</v>
      </c>
      <c r="Z3682" s="16">
        <f t="shared" si="477"/>
        <v>0</v>
      </c>
      <c r="AA3682" s="13">
        <f t="shared" si="478"/>
        <v>0</v>
      </c>
      <c r="AB3682" s="13">
        <f t="shared" si="475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 hidden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73"/>
        <v>15488.6</v>
      </c>
      <c r="W3683" s="14">
        <f t="shared" si="479"/>
        <v>0</v>
      </c>
      <c r="X3683" s="13"/>
      <c r="Y3683" s="14">
        <f t="shared" si="476"/>
        <v>0</v>
      </c>
      <c r="Z3683" s="16">
        <f t="shared" si="477"/>
        <v>0</v>
      </c>
      <c r="AA3683" s="13">
        <f t="shared" si="478"/>
        <v>0</v>
      </c>
      <c r="AB3683" s="13">
        <f t="shared" si="475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 hidden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73"/>
        <v>10400</v>
      </c>
      <c r="W3684" s="14">
        <f t="shared" si="479"/>
        <v>0</v>
      </c>
      <c r="X3684" s="13"/>
      <c r="Y3684" s="14">
        <f t="shared" si="476"/>
        <v>0</v>
      </c>
      <c r="Z3684" s="16">
        <f t="shared" si="477"/>
        <v>0</v>
      </c>
      <c r="AA3684" s="13">
        <f t="shared" si="478"/>
        <v>0</v>
      </c>
      <c r="AB3684" s="13">
        <f t="shared" si="475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 hidden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73"/>
        <v>6672.85</v>
      </c>
      <c r="W3685" s="14">
        <f t="shared" si="479"/>
        <v>0</v>
      </c>
      <c r="X3685" s="13"/>
      <c r="Y3685" s="14">
        <f t="shared" si="476"/>
        <v>0</v>
      </c>
      <c r="Z3685" s="16">
        <f t="shared" si="477"/>
        <v>0</v>
      </c>
      <c r="AA3685" s="13">
        <f t="shared" si="478"/>
        <v>0</v>
      </c>
      <c r="AB3685" s="13">
        <f t="shared" si="475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 hidden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73"/>
        <v>4896.26</v>
      </c>
      <c r="W3686" s="14">
        <f t="shared" si="479"/>
        <v>1545.5882352941176</v>
      </c>
      <c r="X3686" s="13"/>
      <c r="Y3686" s="14">
        <f t="shared" si="476"/>
        <v>0</v>
      </c>
      <c r="Z3686" s="16">
        <f t="shared" si="477"/>
        <v>1545.5882352941176</v>
      </c>
      <c r="AA3686" s="13">
        <f t="shared" si="478"/>
        <v>30.911764705882433</v>
      </c>
      <c r="AB3686" s="13">
        <f t="shared" si="475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 hidden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73"/>
        <v>13578.09</v>
      </c>
      <c r="W3687" s="14">
        <f t="shared" si="479"/>
        <v>0</v>
      </c>
      <c r="X3687" s="13"/>
      <c r="Y3687" s="14">
        <f t="shared" si="476"/>
        <v>0</v>
      </c>
      <c r="Z3687" s="16">
        <f t="shared" si="477"/>
        <v>0</v>
      </c>
      <c r="AA3687" s="13">
        <f t="shared" si="478"/>
        <v>0</v>
      </c>
      <c r="AB3687" s="13">
        <f t="shared" si="475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 hidden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73"/>
        <v>-13960.444790000001</v>
      </c>
      <c r="W3688" s="14">
        <f t="shared" si="479"/>
        <v>13960.444790000001</v>
      </c>
      <c r="X3688" s="13"/>
      <c r="Y3688" s="14">
        <f t="shared" si="476"/>
        <v>0</v>
      </c>
      <c r="Z3688" s="16">
        <f t="shared" si="477"/>
        <v>13960.444790000001</v>
      </c>
      <c r="AA3688" s="13">
        <f t="shared" si="478"/>
        <v>0</v>
      </c>
      <c r="AB3688" s="13">
        <f t="shared" si="475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 hidden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73"/>
        <v>31666.6</v>
      </c>
      <c r="W3689" s="14">
        <f t="shared" si="479"/>
        <v>1122</v>
      </c>
      <c r="X3689" s="13"/>
      <c r="Y3689" s="14">
        <f t="shared" si="476"/>
        <v>0</v>
      </c>
      <c r="Z3689" s="16">
        <f t="shared" si="477"/>
        <v>1122</v>
      </c>
      <c r="AA3689" s="13">
        <f t="shared" si="478"/>
        <v>0</v>
      </c>
      <c r="AB3689" s="13">
        <f t="shared" si="475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 hidden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73"/>
        <v>495.19999999999982</v>
      </c>
      <c r="W3690" s="14">
        <f t="shared" si="479"/>
        <v>4488.1000000000004</v>
      </c>
      <c r="X3690" s="13"/>
      <c r="Y3690" s="14">
        <f t="shared" si="476"/>
        <v>0</v>
      </c>
      <c r="Z3690" s="16">
        <f t="shared" si="477"/>
        <v>4488.1000000000004</v>
      </c>
      <c r="AA3690" s="13">
        <f t="shared" si="478"/>
        <v>0</v>
      </c>
      <c r="AB3690" s="13">
        <f t="shared" si="475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 hidden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73"/>
        <v>464.3</v>
      </c>
      <c r="W3691" s="14">
        <f t="shared" si="479"/>
        <v>0</v>
      </c>
      <c r="X3691" s="13"/>
      <c r="Y3691" s="14">
        <f t="shared" si="476"/>
        <v>0</v>
      </c>
      <c r="Z3691" s="16">
        <f t="shared" si="477"/>
        <v>0</v>
      </c>
      <c r="AA3691" s="13">
        <f t="shared" si="478"/>
        <v>0</v>
      </c>
      <c r="AB3691" s="13">
        <f t="shared" si="475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 hidden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73"/>
        <v>-26.8000000000001</v>
      </c>
      <c r="W3692" s="14">
        <f t="shared" si="479"/>
        <v>0</v>
      </c>
      <c r="X3692" s="13"/>
      <c r="Y3692" s="14">
        <f t="shared" si="476"/>
        <v>0</v>
      </c>
      <c r="Z3692" s="16">
        <f t="shared" si="477"/>
        <v>0</v>
      </c>
      <c r="AA3692" s="13">
        <f t="shared" si="478"/>
        <v>0</v>
      </c>
      <c r="AB3692" s="13">
        <f t="shared" si="475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 hidden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73"/>
        <v>67213.7</v>
      </c>
      <c r="W3693" s="14">
        <f t="shared" si="479"/>
        <v>9713</v>
      </c>
      <c r="X3693" s="13"/>
      <c r="Y3693" s="14">
        <f t="shared" si="476"/>
        <v>0</v>
      </c>
      <c r="Z3693" s="16">
        <f t="shared" si="477"/>
        <v>9713</v>
      </c>
      <c r="AA3693" s="13">
        <f t="shared" si="478"/>
        <v>0</v>
      </c>
      <c r="AB3693" s="13">
        <f t="shared" si="475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 hidden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80">S3694+T3694-U3694</f>
        <v>-1.1000000000000201</v>
      </c>
      <c r="W3694" s="14">
        <f t="shared" si="479"/>
        <v>0</v>
      </c>
      <c r="X3694" s="13"/>
      <c r="Y3694" s="14">
        <f t="shared" si="476"/>
        <v>0</v>
      </c>
      <c r="Z3694" s="16">
        <f t="shared" si="477"/>
        <v>0</v>
      </c>
      <c r="AA3694" s="13">
        <f t="shared" si="478"/>
        <v>0</v>
      </c>
      <c r="AB3694" s="13">
        <f t="shared" si="475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 hidden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80"/>
        <v>32251.5</v>
      </c>
      <c r="W3695" s="14">
        <f t="shared" si="479"/>
        <v>0</v>
      </c>
      <c r="X3695" s="13"/>
      <c r="Y3695" s="14">
        <f t="shared" si="476"/>
        <v>0</v>
      </c>
      <c r="Z3695" s="16">
        <f t="shared" si="477"/>
        <v>0</v>
      </c>
      <c r="AA3695" s="13">
        <f t="shared" si="478"/>
        <v>0</v>
      </c>
      <c r="AB3695" s="13">
        <f t="shared" si="475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 hidden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9"/>
        <v>0</v>
      </c>
      <c r="X3696" s="13"/>
      <c r="Y3696" s="14">
        <f t="shared" si="476"/>
        <v>0</v>
      </c>
      <c r="Z3696" s="16">
        <f t="shared" si="477"/>
        <v>0</v>
      </c>
      <c r="AA3696" s="13">
        <f t="shared" si="478"/>
        <v>0</v>
      </c>
      <c r="AB3696" s="13">
        <f t="shared" si="475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 hidden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80"/>
        <v>0.60000000000013598</v>
      </c>
      <c r="W3697" s="14">
        <f t="shared" si="479"/>
        <v>0</v>
      </c>
      <c r="X3697" s="13"/>
      <c r="Y3697" s="14">
        <f t="shared" si="476"/>
        <v>0</v>
      </c>
      <c r="Z3697" s="16">
        <f t="shared" si="477"/>
        <v>0</v>
      </c>
      <c r="AA3697" s="13">
        <f t="shared" si="478"/>
        <v>0</v>
      </c>
      <c r="AB3697" s="13">
        <f t="shared" si="475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 hidden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80"/>
        <v>0.60000000000036402</v>
      </c>
      <c r="W3698" s="14">
        <f t="shared" si="479"/>
        <v>0</v>
      </c>
      <c r="X3698" s="13"/>
      <c r="Y3698" s="14">
        <f t="shared" si="476"/>
        <v>0</v>
      </c>
      <c r="Z3698" s="16">
        <f t="shared" si="477"/>
        <v>0</v>
      </c>
      <c r="AA3698" s="13">
        <f t="shared" si="478"/>
        <v>0</v>
      </c>
      <c r="AB3698" s="13">
        <f t="shared" si="475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 hidden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80"/>
        <v>360.6</v>
      </c>
      <c r="W3699" s="14">
        <f t="shared" si="479"/>
        <v>0</v>
      </c>
      <c r="X3699" s="13"/>
      <c r="Y3699" s="14">
        <f t="shared" si="476"/>
        <v>0</v>
      </c>
      <c r="Z3699" s="16">
        <f t="shared" si="477"/>
        <v>0</v>
      </c>
      <c r="AA3699" s="13">
        <f t="shared" si="478"/>
        <v>0</v>
      </c>
      <c r="AB3699" s="13">
        <f t="shared" si="475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 hidden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80"/>
        <v>483.22</v>
      </c>
      <c r="W3700" s="14">
        <f t="shared" si="479"/>
        <v>0</v>
      </c>
      <c r="X3700" s="13"/>
      <c r="Y3700" s="14">
        <f t="shared" si="476"/>
        <v>0</v>
      </c>
      <c r="Z3700" s="16">
        <f t="shared" si="477"/>
        <v>0</v>
      </c>
      <c r="AA3700" s="13">
        <f t="shared" si="478"/>
        <v>0</v>
      </c>
      <c r="AB3700" s="13">
        <f t="shared" si="475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 hidden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80"/>
        <v>225208.4</v>
      </c>
      <c r="W3701" s="14">
        <f t="shared" si="479"/>
        <v>60907.1</v>
      </c>
      <c r="X3701" s="13"/>
      <c r="Y3701" s="14">
        <f t="shared" si="476"/>
        <v>0</v>
      </c>
      <c r="Z3701" s="16">
        <f t="shared" si="477"/>
        <v>60907.1</v>
      </c>
      <c r="AA3701" s="13">
        <f t="shared" si="478"/>
        <v>0</v>
      </c>
      <c r="AB3701" s="13">
        <f t="shared" si="475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 hidden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80"/>
        <v>61.709999999999098</v>
      </c>
      <c r="W3702" s="14">
        <f t="shared" si="479"/>
        <v>0</v>
      </c>
      <c r="X3702" s="13"/>
      <c r="Y3702" s="14">
        <f t="shared" si="476"/>
        <v>0</v>
      </c>
      <c r="Z3702" s="16">
        <f t="shared" si="477"/>
        <v>0</v>
      </c>
      <c r="AA3702" s="13">
        <f t="shared" si="478"/>
        <v>0</v>
      </c>
      <c r="AB3702" s="13">
        <f t="shared" si="475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 hidden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80"/>
        <v>6.9999999992433004E-2</v>
      </c>
      <c r="W3703" s="14">
        <f t="shared" si="479"/>
        <v>0</v>
      </c>
      <c r="X3703" s="13"/>
      <c r="Y3703" s="14">
        <f t="shared" si="476"/>
        <v>0</v>
      </c>
      <c r="Z3703" s="16">
        <f t="shared" si="477"/>
        <v>0</v>
      </c>
      <c r="AA3703" s="13">
        <f t="shared" si="478"/>
        <v>0</v>
      </c>
      <c r="AB3703" s="13">
        <f t="shared" si="475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 hidden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80"/>
        <v>2.5599999999976699</v>
      </c>
      <c r="W3704" s="14">
        <f t="shared" si="479"/>
        <v>0</v>
      </c>
      <c r="X3704" s="13"/>
      <c r="Y3704" s="14">
        <f t="shared" si="476"/>
        <v>0</v>
      </c>
      <c r="Z3704" s="16">
        <f t="shared" si="477"/>
        <v>0</v>
      </c>
      <c r="AA3704" s="13">
        <f t="shared" si="478"/>
        <v>0</v>
      </c>
      <c r="AB3704" s="13">
        <f t="shared" si="475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 hidden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80"/>
        <v>302</v>
      </c>
      <c r="W3705" s="14">
        <f t="shared" si="479"/>
        <v>14319.215686274511</v>
      </c>
      <c r="X3705" s="13"/>
      <c r="Y3705" s="14">
        <f t="shared" si="476"/>
        <v>0</v>
      </c>
      <c r="Z3705" s="16">
        <f t="shared" si="477"/>
        <v>14319.215686274511</v>
      </c>
      <c r="AA3705" s="13">
        <f t="shared" si="478"/>
        <v>286.38431372548985</v>
      </c>
      <c r="AB3705" s="13">
        <f t="shared" si="475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 hidden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80"/>
        <v>5518.78</v>
      </c>
      <c r="W3706" s="14">
        <f t="shared" si="479"/>
        <v>0</v>
      </c>
      <c r="X3706" s="13"/>
      <c r="Y3706" s="14">
        <f t="shared" si="476"/>
        <v>0</v>
      </c>
      <c r="Z3706" s="16">
        <f t="shared" si="477"/>
        <v>0</v>
      </c>
      <c r="AA3706" s="13">
        <f t="shared" si="478"/>
        <v>0</v>
      </c>
      <c r="AB3706" s="13">
        <f t="shared" si="475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 hidden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80"/>
        <v>461.29999999999899</v>
      </c>
      <c r="W3707" s="14">
        <f t="shared" si="479"/>
        <v>0</v>
      </c>
      <c r="X3707" s="13"/>
      <c r="Y3707" s="14">
        <f t="shared" si="476"/>
        <v>0</v>
      </c>
      <c r="Z3707" s="16">
        <f t="shared" si="477"/>
        <v>0</v>
      </c>
      <c r="AA3707" s="13">
        <f t="shared" si="478"/>
        <v>0</v>
      </c>
      <c r="AB3707" s="13">
        <f t="shared" ref="AB3707:AB3770" si="481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 hidden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80"/>
        <v>472</v>
      </c>
      <c r="W3708" s="14">
        <f t="shared" si="479"/>
        <v>0</v>
      </c>
      <c r="X3708" s="13"/>
      <c r="Y3708" s="14">
        <f t="shared" si="476"/>
        <v>0</v>
      </c>
      <c r="Z3708" s="16">
        <f t="shared" si="477"/>
        <v>0</v>
      </c>
      <c r="AA3708" s="13">
        <f t="shared" si="478"/>
        <v>0</v>
      </c>
      <c r="AB3708" s="13">
        <f t="shared" si="481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 hidden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80"/>
        <v>0.40000000000145502</v>
      </c>
      <c r="W3709" s="14">
        <f t="shared" si="479"/>
        <v>0</v>
      </c>
      <c r="X3709" s="13"/>
      <c r="Y3709" s="14">
        <f t="shared" si="476"/>
        <v>0</v>
      </c>
      <c r="Z3709" s="16">
        <f t="shared" si="477"/>
        <v>0</v>
      </c>
      <c r="AA3709" s="13">
        <f t="shared" si="478"/>
        <v>0</v>
      </c>
      <c r="AB3709" s="13">
        <f t="shared" si="481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 hidden="1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80"/>
        <v>-64779.96299</v>
      </c>
      <c r="W3710" s="14">
        <f t="shared" si="479"/>
        <v>64779.96299</v>
      </c>
      <c r="X3710" s="13"/>
      <c r="Y3710" s="14">
        <f t="shared" si="476"/>
        <v>0</v>
      </c>
      <c r="Z3710" s="16">
        <f t="shared" si="477"/>
        <v>64779.96299</v>
      </c>
      <c r="AA3710" s="13">
        <f t="shared" si="478"/>
        <v>0</v>
      </c>
      <c r="AB3710" s="13">
        <f t="shared" si="481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 hidden="1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80"/>
        <v>-47188.09</v>
      </c>
      <c r="W3711" s="14">
        <f t="shared" si="479"/>
        <v>47188.09</v>
      </c>
      <c r="X3711" s="13"/>
      <c r="Y3711" s="14">
        <f t="shared" si="476"/>
        <v>0</v>
      </c>
      <c r="Z3711" s="16">
        <f t="shared" si="477"/>
        <v>47188.09</v>
      </c>
      <c r="AA3711" s="13">
        <f t="shared" si="478"/>
        <v>0</v>
      </c>
      <c r="AB3711" s="13">
        <f t="shared" si="481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 hidden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80"/>
        <v>0</v>
      </c>
      <c r="W3712" s="14">
        <f t="shared" si="479"/>
        <v>-223277.77227722778</v>
      </c>
      <c r="X3712" s="13"/>
      <c r="Y3712" s="14">
        <f t="shared" si="476"/>
        <v>2232.777722772269</v>
      </c>
      <c r="Z3712" s="16">
        <f t="shared" si="477"/>
        <v>-223277.77227722778</v>
      </c>
      <c r="AA3712" s="13">
        <f t="shared" si="478"/>
        <v>-2232.777722772269</v>
      </c>
      <c r="AB3712" s="13">
        <f t="shared" si="481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 hidden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80"/>
        <v>29740.7</v>
      </c>
      <c r="W3713" s="14">
        <f t="shared" si="479"/>
        <v>0</v>
      </c>
      <c r="X3713" s="13"/>
      <c r="Y3713" s="14">
        <f t="shared" si="476"/>
        <v>0</v>
      </c>
      <c r="Z3713" s="13"/>
      <c r="AA3713" s="13">
        <f t="shared" si="478"/>
        <v>0</v>
      </c>
      <c r="AB3713" s="13">
        <f t="shared" si="481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 hidden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80"/>
        <v>0</v>
      </c>
      <c r="W3714" s="14">
        <f t="shared" si="479"/>
        <v>-170000</v>
      </c>
      <c r="X3714" s="13"/>
      <c r="Y3714" s="14">
        <f t="shared" si="476"/>
        <v>3400</v>
      </c>
      <c r="Z3714" s="16">
        <f t="shared" ref="Z3714:Z3718" si="482">W3714+X3714</f>
        <v>-170000</v>
      </c>
      <c r="AA3714" s="13">
        <f t="shared" si="478"/>
        <v>-3400</v>
      </c>
      <c r="AB3714" s="13">
        <f t="shared" si="481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 hidden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80"/>
        <v>8914.1000000000058</v>
      </c>
      <c r="W3715" s="14">
        <f t="shared" si="479"/>
        <v>51085.899999999994</v>
      </c>
      <c r="X3715" s="13"/>
      <c r="Y3715" s="14">
        <f t="shared" ref="Y3715:Y3778" si="483">IF(W3715-AB3715&lt;=0,0,IF(O3715="返现",MAX(W3715-AA3715-AB3715,0),MAX(W3715-AB3715,0)))</f>
        <v>0</v>
      </c>
      <c r="Z3715" s="16">
        <f t="shared" si="482"/>
        <v>51085.899999999994</v>
      </c>
      <c r="AA3715" s="13">
        <f t="shared" si="478"/>
        <v>0</v>
      </c>
      <c r="AB3715" s="13">
        <f t="shared" si="481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 hidden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80"/>
        <v>0</v>
      </c>
      <c r="W3716" s="14">
        <f t="shared" si="479"/>
        <v>0</v>
      </c>
      <c r="X3716" s="13"/>
      <c r="Y3716" s="14">
        <f t="shared" si="483"/>
        <v>0</v>
      </c>
      <c r="Z3716" s="16">
        <f t="shared" si="482"/>
        <v>0</v>
      </c>
      <c r="AA3716" s="13">
        <f t="shared" si="478"/>
        <v>0</v>
      </c>
      <c r="AB3716" s="13">
        <f t="shared" si="481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 hidden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80"/>
        <v>6.4</v>
      </c>
      <c r="W3717" s="14">
        <f t="shared" si="479"/>
        <v>0</v>
      </c>
      <c r="X3717" s="13"/>
      <c r="Y3717" s="14">
        <f t="shared" si="483"/>
        <v>0</v>
      </c>
      <c r="Z3717" s="16">
        <f t="shared" si="482"/>
        <v>0</v>
      </c>
      <c r="AA3717" s="13">
        <f t="shared" si="478"/>
        <v>0</v>
      </c>
      <c r="AB3717" s="13">
        <f t="shared" si="481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 hidden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80"/>
        <v>-9.9999999947613105E-3</v>
      </c>
      <c r="W3718" s="14">
        <f t="shared" si="479"/>
        <v>0</v>
      </c>
      <c r="X3718" s="13"/>
      <c r="Y3718" s="14">
        <f t="shared" si="483"/>
        <v>0</v>
      </c>
      <c r="Z3718" s="16">
        <f t="shared" si="482"/>
        <v>0</v>
      </c>
      <c r="AA3718" s="13">
        <f t="shared" ref="AA3718:AA3781" si="484">U3718-W3718</f>
        <v>0</v>
      </c>
      <c r="AB3718" s="13">
        <f t="shared" si="481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 hidden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80"/>
        <v>0</v>
      </c>
      <c r="W3719" s="14">
        <f t="shared" si="479"/>
        <v>-5.5769230769118847</v>
      </c>
      <c r="X3719" s="13"/>
      <c r="Y3719" s="14">
        <f t="shared" si="483"/>
        <v>0.22307692307647553</v>
      </c>
      <c r="Z3719" s="13"/>
      <c r="AA3719" s="13">
        <f t="shared" si="484"/>
        <v>-0.22307692307647553</v>
      </c>
      <c r="AB3719" s="13">
        <f t="shared" si="481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 hidden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80"/>
        <v>497.39999999999964</v>
      </c>
      <c r="W3720" s="14">
        <f t="shared" si="479"/>
        <v>5926.5</v>
      </c>
      <c r="X3720" s="13"/>
      <c r="Y3720" s="14">
        <f t="shared" si="483"/>
        <v>0</v>
      </c>
      <c r="Z3720" s="16">
        <f t="shared" ref="Z3720:Z3728" si="485">W3720+X3720</f>
        <v>5926.5</v>
      </c>
      <c r="AA3720" s="13">
        <f t="shared" si="484"/>
        <v>0</v>
      </c>
      <c r="AB3720" s="13">
        <f t="shared" si="481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 hidden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80"/>
        <v>24</v>
      </c>
      <c r="W3721" s="14">
        <f t="shared" si="479"/>
        <v>0</v>
      </c>
      <c r="X3721" s="13"/>
      <c r="Y3721" s="14">
        <f t="shared" si="483"/>
        <v>0</v>
      </c>
      <c r="Z3721" s="16">
        <f t="shared" si="485"/>
        <v>0</v>
      </c>
      <c r="AA3721" s="13">
        <f t="shared" si="484"/>
        <v>0</v>
      </c>
      <c r="AB3721" s="13">
        <f t="shared" si="481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 hidden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80"/>
        <v>6955.74</v>
      </c>
      <c r="W3722" s="14">
        <f t="shared" si="479"/>
        <v>584</v>
      </c>
      <c r="X3722" s="13"/>
      <c r="Y3722" s="14">
        <f t="shared" si="483"/>
        <v>0</v>
      </c>
      <c r="Z3722" s="16">
        <f t="shared" si="485"/>
        <v>584</v>
      </c>
      <c r="AA3722" s="13">
        <f t="shared" si="484"/>
        <v>0</v>
      </c>
      <c r="AB3722" s="13">
        <f t="shared" si="481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 hidden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80"/>
        <v>24109.4</v>
      </c>
      <c r="W3723" s="14">
        <f t="shared" si="479"/>
        <v>0</v>
      </c>
      <c r="X3723" s="13"/>
      <c r="Y3723" s="14">
        <f t="shared" si="483"/>
        <v>0</v>
      </c>
      <c r="Z3723" s="16">
        <f t="shared" si="485"/>
        <v>0</v>
      </c>
      <c r="AA3723" s="13">
        <f t="shared" si="484"/>
        <v>0</v>
      </c>
      <c r="AB3723" s="13">
        <f t="shared" si="481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 hidden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80"/>
        <v>486.70000000000101</v>
      </c>
      <c r="W3724" s="14">
        <f t="shared" si="479"/>
        <v>0</v>
      </c>
      <c r="X3724" s="13"/>
      <c r="Y3724" s="14">
        <f t="shared" si="483"/>
        <v>0</v>
      </c>
      <c r="Z3724" s="16">
        <f t="shared" si="485"/>
        <v>0</v>
      </c>
      <c r="AA3724" s="13">
        <f t="shared" si="484"/>
        <v>0</v>
      </c>
      <c r="AB3724" s="13">
        <f t="shared" si="481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 hidden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80"/>
        <v>628.40999999999894</v>
      </c>
      <c r="W3725" s="14">
        <f t="shared" si="479"/>
        <v>0</v>
      </c>
      <c r="X3725" s="13"/>
      <c r="Y3725" s="14">
        <f t="shared" si="483"/>
        <v>0</v>
      </c>
      <c r="Z3725" s="16">
        <f t="shared" si="485"/>
        <v>0</v>
      </c>
      <c r="AA3725" s="13">
        <f t="shared" si="484"/>
        <v>0</v>
      </c>
      <c r="AB3725" s="13">
        <f t="shared" si="481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 hidden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80"/>
        <v>1603.1200000000008</v>
      </c>
      <c r="W3726" s="14">
        <f t="shared" si="479"/>
        <v>7708.08</v>
      </c>
      <c r="X3726" s="13"/>
      <c r="Y3726" s="14">
        <f t="shared" si="483"/>
        <v>0</v>
      </c>
      <c r="Z3726" s="16">
        <f t="shared" si="485"/>
        <v>7708.08</v>
      </c>
      <c r="AA3726" s="13">
        <f t="shared" si="484"/>
        <v>0</v>
      </c>
      <c r="AB3726" s="13">
        <f t="shared" si="481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 hidden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80"/>
        <v>9481.92</v>
      </c>
      <c r="W3727" s="14">
        <f t="shared" ref="W3727:W3790" si="486">IF(O3727="返货",U3727/(1+P3727),IF(O3727="返现",U3727,IF(O3727="折扣",U3727*P3727,IF(O3727="无",U3727))))</f>
        <v>0</v>
      </c>
      <c r="X3727" s="13"/>
      <c r="Y3727" s="14">
        <f t="shared" si="483"/>
        <v>0</v>
      </c>
      <c r="Z3727" s="16">
        <f t="shared" si="485"/>
        <v>0</v>
      </c>
      <c r="AA3727" s="13">
        <f t="shared" si="484"/>
        <v>0</v>
      </c>
      <c r="AB3727" s="13">
        <f t="shared" si="481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 hidden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80"/>
        <v>10200</v>
      </c>
      <c r="W3728" s="14">
        <f t="shared" si="486"/>
        <v>0</v>
      </c>
      <c r="X3728" s="13"/>
      <c r="Y3728" s="14">
        <f t="shared" si="483"/>
        <v>0</v>
      </c>
      <c r="Z3728" s="16">
        <f t="shared" si="485"/>
        <v>0</v>
      </c>
      <c r="AA3728" s="13">
        <f t="shared" si="484"/>
        <v>0</v>
      </c>
      <c r="AB3728" s="13">
        <f t="shared" si="481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 hidden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80"/>
        <v>-13.5</v>
      </c>
      <c r="W3729" s="14">
        <f t="shared" si="486"/>
        <v>0</v>
      </c>
      <c r="X3729" s="13"/>
      <c r="Y3729" s="14">
        <f t="shared" si="483"/>
        <v>0</v>
      </c>
      <c r="Z3729" s="13"/>
      <c r="AA3729" s="13">
        <f t="shared" si="484"/>
        <v>0</v>
      </c>
      <c r="AB3729" s="13">
        <f t="shared" si="481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 hidden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80"/>
        <v>3.8000000000000114</v>
      </c>
      <c r="W3730" s="14">
        <f t="shared" si="486"/>
        <v>467.378640776699</v>
      </c>
      <c r="X3730" s="13"/>
      <c r="Y3730" s="14">
        <f t="shared" si="483"/>
        <v>0</v>
      </c>
      <c r="Z3730" s="16">
        <f t="shared" ref="Z3730:Z3733" si="487">W3730+X3730</f>
        <v>467.378640776699</v>
      </c>
      <c r="AA3730" s="13">
        <f t="shared" si="484"/>
        <v>14.021359223300976</v>
      </c>
      <c r="AB3730" s="13">
        <f t="shared" si="481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 hidden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80"/>
        <v>49990.1</v>
      </c>
      <c r="W3731" s="14">
        <f t="shared" si="486"/>
        <v>0</v>
      </c>
      <c r="X3731" s="13"/>
      <c r="Y3731" s="14">
        <f t="shared" si="483"/>
        <v>0</v>
      </c>
      <c r="Z3731" s="16">
        <f t="shared" si="487"/>
        <v>0</v>
      </c>
      <c r="AA3731" s="13">
        <f t="shared" si="484"/>
        <v>0</v>
      </c>
      <c r="AB3731" s="13">
        <f t="shared" si="481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 hidden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80"/>
        <v>495.8</v>
      </c>
      <c r="W3732" s="14">
        <f t="shared" si="486"/>
        <v>0</v>
      </c>
      <c r="X3732" s="13"/>
      <c r="Y3732" s="14">
        <f t="shared" si="483"/>
        <v>0</v>
      </c>
      <c r="Z3732" s="16">
        <f t="shared" si="487"/>
        <v>0</v>
      </c>
      <c r="AA3732" s="13">
        <f t="shared" si="484"/>
        <v>0</v>
      </c>
      <c r="AB3732" s="13">
        <f t="shared" si="481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 hidden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80"/>
        <v>3704.22</v>
      </c>
      <c r="W3733" s="14">
        <f t="shared" si="486"/>
        <v>0</v>
      </c>
      <c r="X3733" s="13"/>
      <c r="Y3733" s="14">
        <f t="shared" si="483"/>
        <v>0</v>
      </c>
      <c r="Z3733" s="16">
        <f t="shared" si="487"/>
        <v>0</v>
      </c>
      <c r="AA3733" s="13">
        <f t="shared" si="484"/>
        <v>0</v>
      </c>
      <c r="AB3733" s="13">
        <f t="shared" si="481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 hidden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80"/>
        <v>-9.5999999999767205</v>
      </c>
      <c r="W3734" s="14">
        <f t="shared" si="486"/>
        <v>0</v>
      </c>
      <c r="X3734" s="13"/>
      <c r="Y3734" s="14">
        <f t="shared" si="483"/>
        <v>0</v>
      </c>
      <c r="Z3734" s="13"/>
      <c r="AA3734" s="13">
        <f t="shared" si="484"/>
        <v>0</v>
      </c>
      <c r="AB3734" s="13">
        <f t="shared" si="481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 hidden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80"/>
        <v>2.93</v>
      </c>
      <c r="W3735" s="14">
        <f t="shared" si="486"/>
        <v>0</v>
      </c>
      <c r="X3735" s="13"/>
      <c r="Y3735" s="14">
        <f t="shared" si="483"/>
        <v>0</v>
      </c>
      <c r="Z3735" s="16">
        <f t="shared" ref="Z3735:Z3786" si="488">W3735+X3735</f>
        <v>0</v>
      </c>
      <c r="AA3735" s="13">
        <f t="shared" si="484"/>
        <v>0</v>
      </c>
      <c r="AB3735" s="13">
        <f t="shared" si="481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 hidden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80"/>
        <v>12580.600000000002</v>
      </c>
      <c r="W3736" s="14">
        <f t="shared" si="486"/>
        <v>5853.7254901960787</v>
      </c>
      <c r="X3736" s="13"/>
      <c r="Y3736" s="14">
        <f t="shared" si="483"/>
        <v>0</v>
      </c>
      <c r="Z3736" s="16">
        <f t="shared" si="488"/>
        <v>5853.7254901960787</v>
      </c>
      <c r="AA3736" s="13">
        <f t="shared" si="484"/>
        <v>117.0745098039215</v>
      </c>
      <c r="AB3736" s="13">
        <f t="shared" si="481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 hidden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80"/>
        <v>7195</v>
      </c>
      <c r="W3737" s="14">
        <f t="shared" si="486"/>
        <v>0</v>
      </c>
      <c r="X3737" s="13"/>
      <c r="Y3737" s="14">
        <f t="shared" si="483"/>
        <v>0</v>
      </c>
      <c r="Z3737" s="16">
        <f t="shared" si="488"/>
        <v>0</v>
      </c>
      <c r="AA3737" s="13">
        <f t="shared" si="484"/>
        <v>0</v>
      </c>
      <c r="AB3737" s="13">
        <f t="shared" si="481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 hidden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80"/>
        <v>0</v>
      </c>
      <c r="W3738" s="14">
        <f t="shared" si="486"/>
        <v>119915.7843137255</v>
      </c>
      <c r="X3738" s="13"/>
      <c r="Y3738" s="14">
        <f t="shared" si="483"/>
        <v>0</v>
      </c>
      <c r="Z3738" s="16">
        <f t="shared" si="488"/>
        <v>119915.7843137255</v>
      </c>
      <c r="AA3738" s="13">
        <f t="shared" si="484"/>
        <v>2398.3156862745091</v>
      </c>
      <c r="AB3738" s="13">
        <f t="shared" si="481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 hidden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80"/>
        <v>1166.5999999999999</v>
      </c>
      <c r="W3739" s="14">
        <f t="shared" si="486"/>
        <v>0</v>
      </c>
      <c r="X3739" s="13"/>
      <c r="Y3739" s="14">
        <f t="shared" si="483"/>
        <v>0</v>
      </c>
      <c r="Z3739" s="16">
        <f t="shared" si="488"/>
        <v>0</v>
      </c>
      <c r="AA3739" s="13">
        <f t="shared" si="484"/>
        <v>0</v>
      </c>
      <c r="AB3739" s="13">
        <f t="shared" si="481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 hidden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80"/>
        <v>4759</v>
      </c>
      <c r="W3740" s="14">
        <f t="shared" si="486"/>
        <v>0</v>
      </c>
      <c r="X3740" s="13"/>
      <c r="Y3740" s="14">
        <f t="shared" si="483"/>
        <v>0</v>
      </c>
      <c r="Z3740" s="16">
        <f t="shared" si="488"/>
        <v>0</v>
      </c>
      <c r="AA3740" s="13">
        <f t="shared" si="484"/>
        <v>0</v>
      </c>
      <c r="AB3740" s="13">
        <f t="shared" si="481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 hidden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80"/>
        <v>3139.3</v>
      </c>
      <c r="W3741" s="14">
        <f t="shared" si="486"/>
        <v>0</v>
      </c>
      <c r="X3741" s="13"/>
      <c r="Y3741" s="14">
        <f t="shared" si="483"/>
        <v>0</v>
      </c>
      <c r="Z3741" s="16">
        <f t="shared" si="488"/>
        <v>0</v>
      </c>
      <c r="AA3741" s="13">
        <f t="shared" si="484"/>
        <v>0</v>
      </c>
      <c r="AB3741" s="13">
        <f t="shared" si="481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 hidden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80"/>
        <v>1</v>
      </c>
      <c r="W3742" s="14">
        <f t="shared" si="486"/>
        <v>452.42718446601941</v>
      </c>
      <c r="X3742" s="13"/>
      <c r="Y3742" s="14">
        <f t="shared" si="483"/>
        <v>0</v>
      </c>
      <c r="Z3742" s="16">
        <f t="shared" si="488"/>
        <v>452.42718446601941</v>
      </c>
      <c r="AA3742" s="13">
        <f t="shared" si="484"/>
        <v>13.572815533980588</v>
      </c>
      <c r="AB3742" s="13">
        <f t="shared" si="481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 hidden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80"/>
        <v>4940.3999999999996</v>
      </c>
      <c r="W3743" s="14">
        <f t="shared" si="486"/>
        <v>1732.3</v>
      </c>
      <c r="X3743" s="13"/>
      <c r="Y3743" s="14">
        <f t="shared" si="483"/>
        <v>0</v>
      </c>
      <c r="Z3743" s="16">
        <f t="shared" si="488"/>
        <v>1732.3</v>
      </c>
      <c r="AA3743" s="13">
        <f t="shared" si="484"/>
        <v>0</v>
      </c>
      <c r="AB3743" s="13">
        <f t="shared" si="481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 hidden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80"/>
        <v>8412.8000000000011</v>
      </c>
      <c r="W3744" s="14">
        <f t="shared" si="486"/>
        <v>15902.058823529413</v>
      </c>
      <c r="X3744" s="13"/>
      <c r="Y3744" s="14">
        <f t="shared" si="483"/>
        <v>0</v>
      </c>
      <c r="Z3744" s="16">
        <f t="shared" si="488"/>
        <v>15902.058823529413</v>
      </c>
      <c r="AA3744" s="13">
        <f t="shared" si="484"/>
        <v>318.04117647058774</v>
      </c>
      <c r="AB3744" s="13">
        <f t="shared" si="481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 hidden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80"/>
        <v>500</v>
      </c>
      <c r="W3745" s="14">
        <f t="shared" si="486"/>
        <v>0</v>
      </c>
      <c r="X3745" s="13"/>
      <c r="Y3745" s="14">
        <f t="shared" si="483"/>
        <v>0</v>
      </c>
      <c r="Z3745" s="16">
        <f t="shared" si="488"/>
        <v>0</v>
      </c>
      <c r="AA3745" s="13">
        <f t="shared" si="484"/>
        <v>0</v>
      </c>
      <c r="AB3745" s="13">
        <f t="shared" si="481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 hidden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80"/>
        <v>19785.8</v>
      </c>
      <c r="W3746" s="14">
        <f t="shared" si="486"/>
        <v>4642.1568627450979</v>
      </c>
      <c r="X3746" s="13"/>
      <c r="Y3746" s="14">
        <f t="shared" si="483"/>
        <v>0</v>
      </c>
      <c r="Z3746" s="16">
        <f t="shared" si="488"/>
        <v>4642.1568627450979</v>
      </c>
      <c r="AA3746" s="13">
        <f t="shared" si="484"/>
        <v>92.843137254902103</v>
      </c>
      <c r="AB3746" s="13">
        <f t="shared" si="481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 hidden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80"/>
        <v>-129305.61228</v>
      </c>
      <c r="W3747" s="14">
        <f t="shared" si="486"/>
        <v>12722.49228</v>
      </c>
      <c r="X3747" s="13"/>
      <c r="Y3747" s="14">
        <f t="shared" si="483"/>
        <v>0</v>
      </c>
      <c r="Z3747" s="16">
        <f t="shared" si="488"/>
        <v>12722.49228</v>
      </c>
      <c r="AA3747" s="13">
        <f t="shared" si="484"/>
        <v>0</v>
      </c>
      <c r="AB3747" s="13">
        <f t="shared" si="481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 hidden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80"/>
        <v>54.699999999999903</v>
      </c>
      <c r="W3748" s="14">
        <f t="shared" si="486"/>
        <v>0</v>
      </c>
      <c r="X3748" s="13"/>
      <c r="Y3748" s="14">
        <f t="shared" si="483"/>
        <v>0</v>
      </c>
      <c r="Z3748" s="16">
        <f t="shared" si="488"/>
        <v>0</v>
      </c>
      <c r="AA3748" s="13">
        <f t="shared" si="484"/>
        <v>0</v>
      </c>
      <c r="AB3748" s="13">
        <f t="shared" si="481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 hidden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80"/>
        <v>-594818.11</v>
      </c>
      <c r="W3749" s="14">
        <f t="shared" si="486"/>
        <v>57160.24509803921</v>
      </c>
      <c r="X3749" s="13"/>
      <c r="Y3749" s="14">
        <f t="shared" si="483"/>
        <v>0</v>
      </c>
      <c r="Z3749" s="16">
        <f t="shared" si="488"/>
        <v>57160.24509803921</v>
      </c>
      <c r="AA3749" s="13">
        <f t="shared" si="484"/>
        <v>1143.2049019607875</v>
      </c>
      <c r="AB3749" s="13">
        <f t="shared" si="481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 hidden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80"/>
        <v>71639.259999999995</v>
      </c>
      <c r="W3750" s="14">
        <f t="shared" si="486"/>
        <v>0</v>
      </c>
      <c r="X3750" s="13"/>
      <c r="Y3750" s="14">
        <f t="shared" si="483"/>
        <v>0</v>
      </c>
      <c r="Z3750" s="16">
        <f t="shared" si="488"/>
        <v>0</v>
      </c>
      <c r="AA3750" s="13">
        <f t="shared" si="484"/>
        <v>0</v>
      </c>
      <c r="AB3750" s="13">
        <f t="shared" si="481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 hidden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80"/>
        <v>-98995.41</v>
      </c>
      <c r="W3751" s="14">
        <f t="shared" si="486"/>
        <v>0</v>
      </c>
      <c r="X3751" s="13"/>
      <c r="Y3751" s="14">
        <f t="shared" si="483"/>
        <v>0</v>
      </c>
      <c r="Z3751" s="16">
        <f t="shared" si="488"/>
        <v>0</v>
      </c>
      <c r="AA3751" s="13">
        <f t="shared" si="484"/>
        <v>0</v>
      </c>
      <c r="AB3751" s="13">
        <f t="shared" si="481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 hidden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80"/>
        <v>49926.6</v>
      </c>
      <c r="W3752" s="14">
        <f t="shared" si="486"/>
        <v>0</v>
      </c>
      <c r="X3752" s="13"/>
      <c r="Y3752" s="14">
        <f t="shared" si="483"/>
        <v>0</v>
      </c>
      <c r="Z3752" s="16">
        <f t="shared" si="488"/>
        <v>0</v>
      </c>
      <c r="AA3752" s="13">
        <f t="shared" si="484"/>
        <v>0</v>
      </c>
      <c r="AB3752" s="13">
        <f t="shared" si="481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 hidden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80"/>
        <v>135026</v>
      </c>
      <c r="W3753" s="14">
        <f t="shared" si="486"/>
        <v>0</v>
      </c>
      <c r="X3753" s="13"/>
      <c r="Y3753" s="14">
        <f t="shared" si="483"/>
        <v>0</v>
      </c>
      <c r="Z3753" s="16">
        <f t="shared" si="488"/>
        <v>0</v>
      </c>
      <c r="AA3753" s="13">
        <f t="shared" si="484"/>
        <v>0</v>
      </c>
      <c r="AB3753" s="13">
        <f t="shared" si="481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 hidden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80"/>
        <v>3.0000001002918001E-2</v>
      </c>
      <c r="W3754" s="14">
        <f t="shared" si="486"/>
        <v>0</v>
      </c>
      <c r="X3754" s="13"/>
      <c r="Y3754" s="14">
        <f t="shared" si="483"/>
        <v>0</v>
      </c>
      <c r="Z3754" s="16">
        <f t="shared" si="488"/>
        <v>0</v>
      </c>
      <c r="AA3754" s="13">
        <f t="shared" si="484"/>
        <v>0</v>
      </c>
      <c r="AB3754" s="13">
        <f t="shared" si="481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 hidden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80"/>
        <v>5957.5</v>
      </c>
      <c r="W3755" s="14">
        <f t="shared" si="486"/>
        <v>0</v>
      </c>
      <c r="X3755" s="13"/>
      <c r="Y3755" s="14">
        <f t="shared" si="483"/>
        <v>0</v>
      </c>
      <c r="Z3755" s="16">
        <f t="shared" si="488"/>
        <v>0</v>
      </c>
      <c r="AA3755" s="13">
        <f t="shared" si="484"/>
        <v>0</v>
      </c>
      <c r="AB3755" s="13">
        <f t="shared" si="481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 hidden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80"/>
        <v>8603.76</v>
      </c>
      <c r="W3756" s="14">
        <f t="shared" si="486"/>
        <v>0</v>
      </c>
      <c r="X3756" s="13"/>
      <c r="Y3756" s="14">
        <f t="shared" si="483"/>
        <v>0</v>
      </c>
      <c r="Z3756" s="16">
        <f t="shared" si="488"/>
        <v>0</v>
      </c>
      <c r="AA3756" s="13">
        <f t="shared" si="484"/>
        <v>0</v>
      </c>
      <c r="AB3756" s="13">
        <f t="shared" si="481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 hidden="1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80"/>
        <v>9.9500000000007294</v>
      </c>
      <c r="W3757" s="14">
        <f t="shared" si="486"/>
        <v>0</v>
      </c>
      <c r="X3757" s="13"/>
      <c r="Y3757" s="14">
        <f t="shared" si="483"/>
        <v>0</v>
      </c>
      <c r="Z3757" s="16">
        <f t="shared" si="488"/>
        <v>0</v>
      </c>
      <c r="AA3757" s="13">
        <f t="shared" si="484"/>
        <v>0</v>
      </c>
      <c r="AB3757" s="13">
        <f t="shared" si="481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 hidden="1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9">S3758+T3758-U3758</f>
        <v>5157.2</v>
      </c>
      <c r="W3758" s="14">
        <f t="shared" si="486"/>
        <v>0</v>
      </c>
      <c r="X3758" s="13"/>
      <c r="Y3758" s="14">
        <f t="shared" si="483"/>
        <v>0</v>
      </c>
      <c r="Z3758" s="16">
        <f t="shared" si="488"/>
        <v>0</v>
      </c>
      <c r="AA3758" s="13">
        <f t="shared" si="484"/>
        <v>0</v>
      </c>
      <c r="AB3758" s="13">
        <f t="shared" si="481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 hidden="1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9"/>
        <v>0</v>
      </c>
      <c r="W3759" s="14">
        <f t="shared" si="486"/>
        <v>-61580.623762376235</v>
      </c>
      <c r="X3759" s="13"/>
      <c r="Y3759" s="14">
        <f t="shared" si="483"/>
        <v>615.8062376237649</v>
      </c>
      <c r="Z3759" s="16">
        <f t="shared" si="488"/>
        <v>-61580.623762376235</v>
      </c>
      <c r="AA3759" s="13">
        <f t="shared" si="484"/>
        <v>-615.8062376237649</v>
      </c>
      <c r="AB3759" s="13">
        <f t="shared" si="481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 hidden="1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9"/>
        <v>0</v>
      </c>
      <c r="W3760" s="14">
        <f t="shared" si="486"/>
        <v>19801.980198019803</v>
      </c>
      <c r="X3760" s="13"/>
      <c r="Y3760" s="14">
        <f t="shared" si="483"/>
        <v>0</v>
      </c>
      <c r="Z3760" s="16">
        <f t="shared" si="488"/>
        <v>19801.980198019803</v>
      </c>
      <c r="AA3760" s="13">
        <f t="shared" si="484"/>
        <v>198.01980198019737</v>
      </c>
      <c r="AB3760" s="13">
        <f t="shared" si="481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 hidden="1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9"/>
        <v>-728745.18372999993</v>
      </c>
      <c r="W3761" s="14">
        <f t="shared" si="486"/>
        <v>441373.61755445541</v>
      </c>
      <c r="X3761" s="13"/>
      <c r="Y3761" s="14">
        <f t="shared" si="483"/>
        <v>0</v>
      </c>
      <c r="Z3761" s="16">
        <f t="shared" si="488"/>
        <v>441373.61755445541</v>
      </c>
      <c r="AA3761" s="13">
        <f t="shared" si="484"/>
        <v>4413.73617554456</v>
      </c>
      <c r="AB3761" s="13">
        <f t="shared" si="481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 hidden="1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9"/>
        <v>-68514</v>
      </c>
      <c r="W3762" s="14">
        <f t="shared" si="486"/>
        <v>67835.643564356433</v>
      </c>
      <c r="X3762" s="13"/>
      <c r="Y3762" s="14">
        <f t="shared" si="483"/>
        <v>0</v>
      </c>
      <c r="Z3762" s="16">
        <f t="shared" si="488"/>
        <v>67835.643564356433</v>
      </c>
      <c r="AA3762" s="13">
        <f t="shared" si="484"/>
        <v>678.35643564356724</v>
      </c>
      <c r="AB3762" s="13">
        <f t="shared" si="481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 hidden="1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9"/>
        <v>0</v>
      </c>
      <c r="W3763" s="14">
        <f t="shared" si="486"/>
        <v>-62283.778846153844</v>
      </c>
      <c r="X3763" s="13"/>
      <c r="Y3763" s="14">
        <f t="shared" si="483"/>
        <v>2491.3511538461535</v>
      </c>
      <c r="Z3763" s="16">
        <f t="shared" si="488"/>
        <v>-62283.778846153844</v>
      </c>
      <c r="AA3763" s="13">
        <f t="shared" si="484"/>
        <v>-2491.3511538461535</v>
      </c>
      <c r="AB3763" s="13">
        <f t="shared" si="481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 hidden="1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9"/>
        <v>0</v>
      </c>
      <c r="W3764" s="14">
        <f t="shared" si="486"/>
        <v>-210462.59615384616</v>
      </c>
      <c r="X3764" s="13"/>
      <c r="Y3764" s="14">
        <f t="shared" si="483"/>
        <v>8418.5038461538497</v>
      </c>
      <c r="Z3764" s="16">
        <f t="shared" si="488"/>
        <v>-210462.59615384616</v>
      </c>
      <c r="AA3764" s="13">
        <f t="shared" si="484"/>
        <v>-8418.5038461538497</v>
      </c>
      <c r="AB3764" s="13">
        <f t="shared" si="481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 hidden="1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9"/>
        <v>13652.3</v>
      </c>
      <c r="W3765" s="14">
        <f t="shared" si="486"/>
        <v>0</v>
      </c>
      <c r="X3765" s="13"/>
      <c r="Y3765" s="14">
        <f t="shared" si="483"/>
        <v>0</v>
      </c>
      <c r="Z3765" s="16">
        <f t="shared" si="488"/>
        <v>0</v>
      </c>
      <c r="AA3765" s="13">
        <f t="shared" si="484"/>
        <v>0</v>
      </c>
      <c r="AB3765" s="13">
        <f t="shared" si="481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 hidden="1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9"/>
        <v>8895.2999999999993</v>
      </c>
      <c r="W3766" s="14">
        <f t="shared" si="486"/>
        <v>0</v>
      </c>
      <c r="X3766" s="13"/>
      <c r="Y3766" s="14">
        <f t="shared" si="483"/>
        <v>0</v>
      </c>
      <c r="Z3766" s="16">
        <f t="shared" si="488"/>
        <v>0</v>
      </c>
      <c r="AA3766" s="13">
        <f t="shared" si="484"/>
        <v>0</v>
      </c>
      <c r="AB3766" s="13">
        <f t="shared" si="481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 hidden="1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9"/>
        <v>19192.7</v>
      </c>
      <c r="W3767" s="14">
        <f t="shared" si="486"/>
        <v>0</v>
      </c>
      <c r="X3767" s="13"/>
      <c r="Y3767" s="14">
        <f t="shared" si="483"/>
        <v>0</v>
      </c>
      <c r="Z3767" s="16">
        <f t="shared" si="488"/>
        <v>0</v>
      </c>
      <c r="AA3767" s="13">
        <f t="shared" si="484"/>
        <v>0</v>
      </c>
      <c r="AB3767" s="13">
        <f t="shared" si="481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 hidden="1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9"/>
        <v>0.16000000000349199</v>
      </c>
      <c r="W3768" s="14">
        <f t="shared" si="486"/>
        <v>0</v>
      </c>
      <c r="X3768" s="13"/>
      <c r="Y3768" s="14">
        <f t="shared" si="483"/>
        <v>0</v>
      </c>
      <c r="Z3768" s="16">
        <f t="shared" si="488"/>
        <v>0</v>
      </c>
      <c r="AA3768" s="13">
        <f t="shared" si="484"/>
        <v>0</v>
      </c>
      <c r="AB3768" s="13">
        <f t="shared" si="481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 hidden="1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9"/>
        <v>5753.57</v>
      </c>
      <c r="W3769" s="14">
        <f t="shared" si="486"/>
        <v>0</v>
      </c>
      <c r="X3769" s="13"/>
      <c r="Y3769" s="14">
        <f t="shared" si="483"/>
        <v>0</v>
      </c>
      <c r="Z3769" s="16">
        <f t="shared" si="488"/>
        <v>0</v>
      </c>
      <c r="AA3769" s="13">
        <f t="shared" si="484"/>
        <v>0</v>
      </c>
      <c r="AB3769" s="13">
        <f t="shared" si="481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 hidden="1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9"/>
        <v>489.4</v>
      </c>
      <c r="W3770" s="14">
        <f t="shared" si="486"/>
        <v>0</v>
      </c>
      <c r="X3770" s="13"/>
      <c r="Y3770" s="14">
        <f t="shared" si="483"/>
        <v>0</v>
      </c>
      <c r="Z3770" s="16">
        <f t="shared" si="488"/>
        <v>0</v>
      </c>
      <c r="AA3770" s="13">
        <f t="shared" si="484"/>
        <v>0</v>
      </c>
      <c r="AB3770" s="13">
        <f t="shared" si="481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 hidden="1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9"/>
        <v>-37020.97</v>
      </c>
      <c r="W3771" s="14">
        <f t="shared" si="486"/>
        <v>10845.392156862745</v>
      </c>
      <c r="X3771" s="13"/>
      <c r="Y3771" s="14">
        <f t="shared" si="483"/>
        <v>0</v>
      </c>
      <c r="Z3771" s="16">
        <f t="shared" si="488"/>
        <v>10845.392156862745</v>
      </c>
      <c r="AA3771" s="13">
        <f t="shared" si="484"/>
        <v>216.90784313725453</v>
      </c>
      <c r="AB3771" s="13">
        <f t="shared" ref="AB3771:AB3834" si="490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 hidden="1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9"/>
        <v>32452.54</v>
      </c>
      <c r="W3772" s="14">
        <f t="shared" si="486"/>
        <v>8270.5</v>
      </c>
      <c r="X3772" s="13"/>
      <c r="Y3772" s="14">
        <f t="shared" si="483"/>
        <v>0</v>
      </c>
      <c r="Z3772" s="16">
        <f t="shared" si="488"/>
        <v>8270.5</v>
      </c>
      <c r="AA3772" s="13">
        <f t="shared" si="484"/>
        <v>0</v>
      </c>
      <c r="AB3772" s="13">
        <f t="shared" si="490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 hidden="1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9"/>
        <v>3640.2000000000098</v>
      </c>
      <c r="W3773" s="14">
        <f t="shared" si="486"/>
        <v>0</v>
      </c>
      <c r="X3773" s="13"/>
      <c r="Y3773" s="14">
        <f t="shared" si="483"/>
        <v>0</v>
      </c>
      <c r="Z3773" s="16">
        <f t="shared" si="488"/>
        <v>0</v>
      </c>
      <c r="AA3773" s="13">
        <f t="shared" si="484"/>
        <v>0</v>
      </c>
      <c r="AB3773" s="13">
        <f t="shared" si="490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 hidden="1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9"/>
        <v>318.46000000000004</v>
      </c>
      <c r="W3774" s="14">
        <f t="shared" si="486"/>
        <v>1941.8653846153845</v>
      </c>
      <c r="X3774" s="13"/>
      <c r="Y3774" s="14">
        <f t="shared" si="483"/>
        <v>0</v>
      </c>
      <c r="Z3774" s="16">
        <f t="shared" si="488"/>
        <v>1941.8653846153845</v>
      </c>
      <c r="AA3774" s="13">
        <f t="shared" si="484"/>
        <v>77.674615384615436</v>
      </c>
      <c r="AB3774" s="13">
        <f t="shared" si="490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 hidden="1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9"/>
        <v>7206.97</v>
      </c>
      <c r="W3775" s="14">
        <f t="shared" si="486"/>
        <v>0</v>
      </c>
      <c r="X3775" s="13"/>
      <c r="Y3775" s="14">
        <f t="shared" si="483"/>
        <v>0</v>
      </c>
      <c r="Z3775" s="16">
        <f t="shared" si="488"/>
        <v>0</v>
      </c>
      <c r="AA3775" s="13">
        <f t="shared" si="484"/>
        <v>0</v>
      </c>
      <c r="AB3775" s="13">
        <f t="shared" si="490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 hidden="1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9"/>
        <v>-6242</v>
      </c>
      <c r="W3776" s="14">
        <f t="shared" si="486"/>
        <v>0</v>
      </c>
      <c r="X3776" s="13"/>
      <c r="Y3776" s="14">
        <f t="shared" si="483"/>
        <v>0</v>
      </c>
      <c r="Z3776" s="16">
        <f t="shared" si="488"/>
        <v>0</v>
      </c>
      <c r="AA3776" s="13">
        <f t="shared" si="484"/>
        <v>0</v>
      </c>
      <c r="AB3776" s="13">
        <f t="shared" si="490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 hidden="1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9"/>
        <v>-513.77</v>
      </c>
      <c r="W3777" s="14">
        <f t="shared" si="486"/>
        <v>0</v>
      </c>
      <c r="X3777" s="13"/>
      <c r="Y3777" s="14">
        <f t="shared" si="483"/>
        <v>0</v>
      </c>
      <c r="Z3777" s="16">
        <f t="shared" si="488"/>
        <v>0</v>
      </c>
      <c r="AA3777" s="13">
        <f t="shared" si="484"/>
        <v>0</v>
      </c>
      <c r="AB3777" s="13">
        <f t="shared" si="490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 hidden="1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9"/>
        <v>0</v>
      </c>
      <c r="W3778" s="14">
        <f t="shared" si="486"/>
        <v>18545.533333333333</v>
      </c>
      <c r="X3778" s="13"/>
      <c r="Y3778" s="14">
        <f t="shared" si="483"/>
        <v>0</v>
      </c>
      <c r="Z3778" s="16">
        <f t="shared" si="488"/>
        <v>18545.533333333333</v>
      </c>
      <c r="AA3778" s="13">
        <f t="shared" si="484"/>
        <v>927.27666666666846</v>
      </c>
      <c r="AB3778" s="13">
        <f t="shared" si="490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 hidden="1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9"/>
        <v>-4.5</v>
      </c>
      <c r="W3779" s="14">
        <f t="shared" si="486"/>
        <v>0</v>
      </c>
      <c r="X3779" s="13"/>
      <c r="Y3779" s="14">
        <f t="shared" ref="Y3779:Y3842" si="491">IF(W3779-AB3779&lt;=0,0,IF(O3779="返现",MAX(W3779-AA3779-AB3779,0),MAX(W3779-AB3779,0)))</f>
        <v>0</v>
      </c>
      <c r="Z3779" s="16">
        <f t="shared" si="488"/>
        <v>0</v>
      </c>
      <c r="AA3779" s="13">
        <f t="shared" si="484"/>
        <v>0</v>
      </c>
      <c r="AB3779" s="13">
        <f t="shared" si="490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 hidden="1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9"/>
        <v>0</v>
      </c>
      <c r="W3780" s="14">
        <f t="shared" si="486"/>
        <v>21292.971153846152</v>
      </c>
      <c r="X3780" s="13"/>
      <c r="Y3780" s="14">
        <f t="shared" si="491"/>
        <v>0</v>
      </c>
      <c r="Z3780" s="16">
        <f t="shared" si="488"/>
        <v>21292.971153846152</v>
      </c>
      <c r="AA3780" s="13">
        <f t="shared" si="484"/>
        <v>851.71884615384624</v>
      </c>
      <c r="AB3780" s="13">
        <f t="shared" si="490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 hidden="1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9"/>
        <v>6817.26</v>
      </c>
      <c r="W3781" s="14">
        <f t="shared" si="486"/>
        <v>0</v>
      </c>
      <c r="X3781" s="13"/>
      <c r="Y3781" s="14">
        <f t="shared" si="491"/>
        <v>0</v>
      </c>
      <c r="Z3781" s="16">
        <f t="shared" si="488"/>
        <v>0</v>
      </c>
      <c r="AA3781" s="13">
        <f t="shared" si="484"/>
        <v>0</v>
      </c>
      <c r="AB3781" s="13">
        <f t="shared" si="490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 hidden="1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9"/>
        <v>0.229999999999563</v>
      </c>
      <c r="W3782" s="14">
        <f t="shared" si="486"/>
        <v>0</v>
      </c>
      <c r="X3782" s="13"/>
      <c r="Y3782" s="14">
        <f t="shared" si="491"/>
        <v>0</v>
      </c>
      <c r="Z3782" s="16">
        <f t="shared" si="488"/>
        <v>0</v>
      </c>
      <c r="AA3782" s="13">
        <f t="shared" ref="AA3782:AA3845" si="492">U3782-W3782</f>
        <v>0</v>
      </c>
      <c r="AB3782" s="13">
        <f t="shared" si="490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 hidden="1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9"/>
        <v>257.39999999999998</v>
      </c>
      <c r="W3783" s="14">
        <f t="shared" si="486"/>
        <v>0</v>
      </c>
      <c r="X3783" s="13"/>
      <c r="Y3783" s="14">
        <f t="shared" si="491"/>
        <v>0</v>
      </c>
      <c r="Z3783" s="16">
        <f t="shared" si="488"/>
        <v>0</v>
      </c>
      <c r="AA3783" s="13">
        <f t="shared" si="492"/>
        <v>0</v>
      </c>
      <c r="AB3783" s="13">
        <f t="shared" si="490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 hidden="1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9"/>
        <v>3632.3</v>
      </c>
      <c r="W3784" s="14">
        <f t="shared" si="486"/>
        <v>0</v>
      </c>
      <c r="X3784" s="13"/>
      <c r="Y3784" s="14">
        <f t="shared" si="491"/>
        <v>0</v>
      </c>
      <c r="Z3784" s="16">
        <f t="shared" si="488"/>
        <v>0</v>
      </c>
      <c r="AA3784" s="13">
        <f t="shared" si="492"/>
        <v>0</v>
      </c>
      <c r="AB3784" s="13">
        <f t="shared" si="490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 hidden="1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9"/>
        <v>10000</v>
      </c>
      <c r="W3785" s="14">
        <f t="shared" si="486"/>
        <v>0</v>
      </c>
      <c r="X3785" s="13"/>
      <c r="Y3785" s="14">
        <f t="shared" si="491"/>
        <v>0</v>
      </c>
      <c r="Z3785" s="16">
        <f t="shared" si="488"/>
        <v>0</v>
      </c>
      <c r="AA3785" s="13">
        <f t="shared" si="492"/>
        <v>0</v>
      </c>
      <c r="AB3785" s="13">
        <f t="shared" si="490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 hidden="1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9"/>
        <v>-6228.89</v>
      </c>
      <c r="W3786" s="14">
        <f t="shared" si="486"/>
        <v>0</v>
      </c>
      <c r="X3786" s="13"/>
      <c r="Y3786" s="14">
        <f t="shared" si="491"/>
        <v>0</v>
      </c>
      <c r="Z3786" s="16">
        <f t="shared" si="488"/>
        <v>0</v>
      </c>
      <c r="AA3786" s="13">
        <f t="shared" si="492"/>
        <v>0</v>
      </c>
      <c r="AB3786" s="13">
        <f t="shared" si="490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 hidden="1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9"/>
        <v>9924.5900000000092</v>
      </c>
      <c r="W3787" s="14">
        <f t="shared" si="486"/>
        <v>0</v>
      </c>
      <c r="X3787" s="13"/>
      <c r="Y3787" s="14">
        <f t="shared" si="491"/>
        <v>0</v>
      </c>
      <c r="Z3787" s="13"/>
      <c r="AA3787" s="13">
        <f t="shared" si="492"/>
        <v>0</v>
      </c>
      <c r="AB3787" s="13">
        <f t="shared" si="490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 hidden="1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9"/>
        <v>8.7400000000006894</v>
      </c>
      <c r="W3788" s="14">
        <f t="shared" si="486"/>
        <v>0</v>
      </c>
      <c r="X3788" s="13"/>
      <c r="Y3788" s="14">
        <f t="shared" si="491"/>
        <v>0</v>
      </c>
      <c r="Z3788" s="16">
        <f t="shared" ref="Z3788:Z3829" si="493">W3788+X3788</f>
        <v>0</v>
      </c>
      <c r="AA3788" s="13">
        <f t="shared" si="492"/>
        <v>0</v>
      </c>
      <c r="AB3788" s="13">
        <f t="shared" si="490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 hidden="1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9"/>
        <v>0.5</v>
      </c>
      <c r="W3789" s="14">
        <f t="shared" si="486"/>
        <v>489.21568627450978</v>
      </c>
      <c r="X3789" s="13"/>
      <c r="Y3789" s="14">
        <f t="shared" si="491"/>
        <v>0</v>
      </c>
      <c r="Z3789" s="16">
        <f t="shared" si="493"/>
        <v>489.21568627450978</v>
      </c>
      <c r="AA3789" s="13">
        <f t="shared" si="492"/>
        <v>9.7843137254902217</v>
      </c>
      <c r="AB3789" s="13">
        <f t="shared" si="490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 hidden="1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9"/>
        <v>84.229999999999606</v>
      </c>
      <c r="W3790" s="14">
        <f t="shared" si="486"/>
        <v>0</v>
      </c>
      <c r="X3790" s="13"/>
      <c r="Y3790" s="14">
        <f t="shared" si="491"/>
        <v>0</v>
      </c>
      <c r="Z3790" s="16">
        <f t="shared" si="493"/>
        <v>0</v>
      </c>
      <c r="AA3790" s="13">
        <f t="shared" si="492"/>
        <v>0</v>
      </c>
      <c r="AB3790" s="13">
        <f t="shared" si="490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 hidden="1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94">IF(O3791="返货",U3791/(1+P3791),IF(O3791="返现",U3791,IF(O3791="折扣",U3791*P3791,IF(O3791="无",U3791))))</f>
        <v>0</v>
      </c>
      <c r="X3791" s="13"/>
      <c r="Y3791" s="14">
        <f t="shared" si="491"/>
        <v>0</v>
      </c>
      <c r="Z3791" s="16">
        <f t="shared" si="493"/>
        <v>0</v>
      </c>
      <c r="AA3791" s="13">
        <f t="shared" si="492"/>
        <v>0</v>
      </c>
      <c r="AB3791" s="13">
        <f t="shared" si="490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 hidden="1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9"/>
        <v>-327288.64</v>
      </c>
      <c r="W3792" s="14">
        <f t="shared" si="494"/>
        <v>80017.490000000005</v>
      </c>
      <c r="X3792" s="13"/>
      <c r="Y3792" s="14">
        <f t="shared" si="491"/>
        <v>0</v>
      </c>
      <c r="Z3792" s="16">
        <f t="shared" si="493"/>
        <v>80017.490000000005</v>
      </c>
      <c r="AA3792" s="13">
        <f t="shared" si="492"/>
        <v>0</v>
      </c>
      <c r="AB3792" s="13">
        <f t="shared" si="490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 hidden="1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9"/>
        <v>-685889.37</v>
      </c>
      <c r="W3793" s="14">
        <f t="shared" si="494"/>
        <v>0</v>
      </c>
      <c r="X3793" s="13"/>
      <c r="Y3793" s="14">
        <f t="shared" si="491"/>
        <v>0</v>
      </c>
      <c r="Z3793" s="16">
        <f t="shared" si="493"/>
        <v>0</v>
      </c>
      <c r="AA3793" s="13">
        <f t="shared" si="492"/>
        <v>0</v>
      </c>
      <c r="AB3793" s="13">
        <f t="shared" si="490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 hidden="1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9"/>
        <v>383308.79999999999</v>
      </c>
      <c r="W3794" s="14">
        <f t="shared" si="494"/>
        <v>0</v>
      </c>
      <c r="X3794" s="13"/>
      <c r="Y3794" s="14">
        <f t="shared" si="491"/>
        <v>0</v>
      </c>
      <c r="Z3794" s="16">
        <f t="shared" si="493"/>
        <v>0</v>
      </c>
      <c r="AA3794" s="13">
        <f t="shared" si="492"/>
        <v>0</v>
      </c>
      <c r="AB3794" s="13">
        <f t="shared" si="490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 hidden="1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9"/>
        <v>-688805.45672999998</v>
      </c>
      <c r="W3795" s="14">
        <f t="shared" si="494"/>
        <v>127747.48672999998</v>
      </c>
      <c r="X3795" s="13"/>
      <c r="Y3795" s="14">
        <f t="shared" si="491"/>
        <v>0</v>
      </c>
      <c r="Z3795" s="16">
        <f t="shared" si="493"/>
        <v>127747.48672999998</v>
      </c>
      <c r="AA3795" s="13">
        <f t="shared" si="492"/>
        <v>0</v>
      </c>
      <c r="AB3795" s="13">
        <f t="shared" si="490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 hidden="1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94"/>
        <v>5106.2671800000007</v>
      </c>
      <c r="X3796" s="13"/>
      <c r="Y3796" s="14">
        <f t="shared" si="491"/>
        <v>0</v>
      </c>
      <c r="Z3796" s="16">
        <f t="shared" si="493"/>
        <v>5106.2671800000007</v>
      </c>
      <c r="AA3796" s="13">
        <f t="shared" si="492"/>
        <v>0</v>
      </c>
      <c r="AB3796" s="13">
        <f t="shared" si="490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 hidden="1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94"/>
        <v>0</v>
      </c>
      <c r="X3797" s="13"/>
      <c r="Y3797" s="14">
        <f t="shared" si="491"/>
        <v>0</v>
      </c>
      <c r="Z3797" s="16">
        <f t="shared" si="493"/>
        <v>0</v>
      </c>
      <c r="AA3797" s="13">
        <f t="shared" si="492"/>
        <v>0</v>
      </c>
      <c r="AB3797" s="13">
        <f t="shared" si="490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 hidden="1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9"/>
        <v>-60204.99</v>
      </c>
      <c r="W3798" s="14">
        <f t="shared" si="494"/>
        <v>0</v>
      </c>
      <c r="X3798" s="13"/>
      <c r="Y3798" s="14">
        <f t="shared" si="491"/>
        <v>0</v>
      </c>
      <c r="Z3798" s="16">
        <f t="shared" si="493"/>
        <v>0</v>
      </c>
      <c r="AA3798" s="13">
        <f t="shared" si="492"/>
        <v>0</v>
      </c>
      <c r="AB3798" s="13">
        <f t="shared" si="490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 hidden="1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9"/>
        <v>-112616.54</v>
      </c>
      <c r="W3799" s="14">
        <f t="shared" si="494"/>
        <v>29205.89</v>
      </c>
      <c r="X3799" s="13"/>
      <c r="Y3799" s="14">
        <f t="shared" si="491"/>
        <v>0</v>
      </c>
      <c r="Z3799" s="16">
        <f t="shared" si="493"/>
        <v>29205.89</v>
      </c>
      <c r="AA3799" s="13">
        <f t="shared" si="492"/>
        <v>0</v>
      </c>
      <c r="AB3799" s="13">
        <f t="shared" si="490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 hidden="1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9"/>
        <v>2896.5065900000009</v>
      </c>
      <c r="W3800" s="14">
        <f t="shared" si="494"/>
        <v>22321.363409999998</v>
      </c>
      <c r="X3800" s="13"/>
      <c r="Y3800" s="14">
        <f t="shared" si="491"/>
        <v>0</v>
      </c>
      <c r="Z3800" s="16">
        <f t="shared" si="493"/>
        <v>22321.363409999998</v>
      </c>
      <c r="AA3800" s="13">
        <f t="shared" si="492"/>
        <v>0</v>
      </c>
      <c r="AB3800" s="13">
        <f t="shared" si="490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 hidden="1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9"/>
        <v>1.4039499999989857</v>
      </c>
      <c r="W3801" s="14">
        <f t="shared" si="494"/>
        <v>5353.5360500000006</v>
      </c>
      <c r="X3801" s="13"/>
      <c r="Y3801" s="14">
        <f t="shared" si="491"/>
        <v>0</v>
      </c>
      <c r="Z3801" s="16">
        <f t="shared" si="493"/>
        <v>5353.5360500000006</v>
      </c>
      <c r="AA3801" s="13">
        <f t="shared" si="492"/>
        <v>0</v>
      </c>
      <c r="AB3801" s="13">
        <f t="shared" si="490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 hidden="1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9"/>
        <v>17163.179999999993</v>
      </c>
      <c r="W3802" s="14">
        <f t="shared" si="494"/>
        <v>384210.2</v>
      </c>
      <c r="X3802" s="13"/>
      <c r="Y3802" s="14">
        <f t="shared" si="491"/>
        <v>0</v>
      </c>
      <c r="Z3802" s="16">
        <f t="shared" si="493"/>
        <v>384210.2</v>
      </c>
      <c r="AA3802" s="13">
        <f t="shared" si="492"/>
        <v>0</v>
      </c>
      <c r="AB3802" s="13">
        <f t="shared" si="490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 hidden="1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9"/>
        <v>-2.0000000004074502E-2</v>
      </c>
      <c r="W3803" s="14">
        <f t="shared" si="494"/>
        <v>0</v>
      </c>
      <c r="X3803" s="13"/>
      <c r="Y3803" s="14">
        <f t="shared" si="491"/>
        <v>0</v>
      </c>
      <c r="Z3803" s="16">
        <f t="shared" si="493"/>
        <v>0</v>
      </c>
      <c r="AA3803" s="13">
        <f t="shared" si="492"/>
        <v>0</v>
      </c>
      <c r="AB3803" s="13">
        <f t="shared" si="490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 hidden="1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9"/>
        <v>15465.78</v>
      </c>
      <c r="W3804" s="14">
        <f t="shared" si="494"/>
        <v>0</v>
      </c>
      <c r="X3804" s="13"/>
      <c r="Y3804" s="14">
        <f t="shared" si="491"/>
        <v>0</v>
      </c>
      <c r="Z3804" s="16">
        <f t="shared" si="493"/>
        <v>0</v>
      </c>
      <c r="AA3804" s="13">
        <f t="shared" si="492"/>
        <v>0</v>
      </c>
      <c r="AB3804" s="13">
        <f t="shared" si="490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 hidden="1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9"/>
        <v>20392.66</v>
      </c>
      <c r="W3805" s="14">
        <f t="shared" si="494"/>
        <v>0</v>
      </c>
      <c r="X3805" s="13"/>
      <c r="Y3805" s="14">
        <f t="shared" si="491"/>
        <v>0</v>
      </c>
      <c r="Z3805" s="16">
        <f t="shared" si="493"/>
        <v>0</v>
      </c>
      <c r="AA3805" s="13">
        <f t="shared" si="492"/>
        <v>0</v>
      </c>
      <c r="AB3805" s="13">
        <f t="shared" si="490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 hidden="1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9"/>
        <v>164</v>
      </c>
      <c r="W3806" s="14">
        <f t="shared" si="494"/>
        <v>0</v>
      </c>
      <c r="X3806" s="13"/>
      <c r="Y3806" s="14">
        <f t="shared" si="491"/>
        <v>0</v>
      </c>
      <c r="Z3806" s="16">
        <f t="shared" si="493"/>
        <v>0</v>
      </c>
      <c r="AA3806" s="13">
        <f t="shared" si="492"/>
        <v>0</v>
      </c>
      <c r="AB3806" s="13">
        <f t="shared" si="490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 hidden="1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9"/>
        <v>8429.0300000000007</v>
      </c>
      <c r="W3807" s="14">
        <f t="shared" si="494"/>
        <v>0</v>
      </c>
      <c r="X3807" s="13"/>
      <c r="Y3807" s="14">
        <f t="shared" si="491"/>
        <v>0</v>
      </c>
      <c r="Z3807" s="16">
        <f t="shared" si="493"/>
        <v>0</v>
      </c>
      <c r="AA3807" s="13">
        <f t="shared" si="492"/>
        <v>0</v>
      </c>
      <c r="AB3807" s="13">
        <f t="shared" si="490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 hidden="1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9"/>
        <v>96.779999999998793</v>
      </c>
      <c r="W3808" s="14">
        <f t="shared" si="494"/>
        <v>0</v>
      </c>
      <c r="X3808" s="13"/>
      <c r="Y3808" s="14">
        <f t="shared" si="491"/>
        <v>0</v>
      </c>
      <c r="Z3808" s="16">
        <f t="shared" si="493"/>
        <v>0</v>
      </c>
      <c r="AA3808" s="13">
        <f t="shared" si="492"/>
        <v>0</v>
      </c>
      <c r="AB3808" s="13">
        <f t="shared" si="490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 hidden="1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9"/>
        <v>5801</v>
      </c>
      <c r="W3809" s="14">
        <f t="shared" si="494"/>
        <v>0</v>
      </c>
      <c r="X3809" s="13"/>
      <c r="Y3809" s="14">
        <f t="shared" si="491"/>
        <v>0</v>
      </c>
      <c r="Z3809" s="16">
        <f t="shared" si="493"/>
        <v>0</v>
      </c>
      <c r="AA3809" s="13">
        <f t="shared" si="492"/>
        <v>0</v>
      </c>
      <c r="AB3809" s="13">
        <f t="shared" si="490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 hidden="1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9"/>
        <v>489.46</v>
      </c>
      <c r="W3810" s="14">
        <f t="shared" si="494"/>
        <v>0</v>
      </c>
      <c r="X3810" s="13"/>
      <c r="Y3810" s="14">
        <f t="shared" si="491"/>
        <v>0</v>
      </c>
      <c r="Z3810" s="16">
        <f t="shared" si="493"/>
        <v>0</v>
      </c>
      <c r="AA3810" s="13">
        <f t="shared" si="492"/>
        <v>0</v>
      </c>
      <c r="AB3810" s="13">
        <f t="shared" si="490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 hidden="1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9"/>
        <v>-24.400000000001</v>
      </c>
      <c r="W3811" s="14">
        <f t="shared" si="494"/>
        <v>357.35294117647061</v>
      </c>
      <c r="X3811" s="13"/>
      <c r="Y3811" s="14">
        <f t="shared" si="491"/>
        <v>0</v>
      </c>
      <c r="Z3811" s="16">
        <f t="shared" si="493"/>
        <v>357.35294117647061</v>
      </c>
      <c r="AA3811" s="13">
        <f t="shared" si="492"/>
        <v>7.1470588235293917</v>
      </c>
      <c r="AB3811" s="13">
        <f t="shared" si="490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 hidden="1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9"/>
        <v>457</v>
      </c>
      <c r="W3812" s="14">
        <f t="shared" si="494"/>
        <v>0</v>
      </c>
      <c r="X3812" s="13"/>
      <c r="Y3812" s="14">
        <f t="shared" si="491"/>
        <v>0</v>
      </c>
      <c r="Z3812" s="16">
        <f t="shared" si="493"/>
        <v>0</v>
      </c>
      <c r="AA3812" s="13">
        <f t="shared" si="492"/>
        <v>0</v>
      </c>
      <c r="AB3812" s="13">
        <f t="shared" si="490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 hidden="1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9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91"/>
        <v>0</v>
      </c>
      <c r="Z3813" s="16">
        <f t="shared" si="493"/>
        <v>15545.9</v>
      </c>
      <c r="AA3813" s="13">
        <f t="shared" si="492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3508</v>
      </c>
      <c r="AF3813" s="73"/>
      <c r="AG3813" s="16" t="s">
        <v>51</v>
      </c>
      <c r="AH3813" s="10">
        <v>0</v>
      </c>
      <c r="AI3813" t="e">
        <v>#N/A</v>
      </c>
    </row>
    <row r="3814" spans="1:35" ht="14.25" hidden="1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9"/>
        <v>31601.200000000001</v>
      </c>
      <c r="W3814" s="14">
        <f t="shared" ref="W3814:W3877" si="495">IF(O3814="返货",U3814/(1+P3814),IF(O3814="返现",U3814,IF(O3814="折扣",U3814*P3814,IF(O3814="无",U3814))))</f>
        <v>0</v>
      </c>
      <c r="X3814" s="13"/>
      <c r="Y3814" s="14">
        <f t="shared" si="491"/>
        <v>0</v>
      </c>
      <c r="Z3814" s="16">
        <f t="shared" si="493"/>
        <v>0</v>
      </c>
      <c r="AA3814" s="13">
        <f t="shared" si="492"/>
        <v>0</v>
      </c>
      <c r="AB3814" s="13">
        <f t="shared" si="490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 hidden="1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9"/>
        <v>302.09999999999098</v>
      </c>
      <c r="W3815" s="14">
        <f t="shared" si="495"/>
        <v>0</v>
      </c>
      <c r="X3815" s="13"/>
      <c r="Y3815" s="14">
        <f t="shared" si="491"/>
        <v>0</v>
      </c>
      <c r="Z3815" s="16">
        <f t="shared" si="493"/>
        <v>0</v>
      </c>
      <c r="AA3815" s="13">
        <f t="shared" si="492"/>
        <v>0</v>
      </c>
      <c r="AB3815" s="13">
        <f t="shared" si="490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 hidden="1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9"/>
        <v>13176</v>
      </c>
      <c r="W3816" s="14">
        <f t="shared" si="495"/>
        <v>0</v>
      </c>
      <c r="X3816" s="13"/>
      <c r="Y3816" s="14">
        <f t="shared" si="491"/>
        <v>0</v>
      </c>
      <c r="Z3816" s="16">
        <f t="shared" si="493"/>
        <v>0</v>
      </c>
      <c r="AA3816" s="13">
        <f t="shared" si="492"/>
        <v>0</v>
      </c>
      <c r="AB3816" s="13">
        <f t="shared" si="490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 hidden="1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9"/>
        <v>10708.31</v>
      </c>
      <c r="W3817" s="14">
        <f t="shared" si="495"/>
        <v>0</v>
      </c>
      <c r="X3817" s="13"/>
      <c r="Y3817" s="14">
        <f t="shared" si="491"/>
        <v>0</v>
      </c>
      <c r="Z3817" s="16">
        <f t="shared" si="493"/>
        <v>0</v>
      </c>
      <c r="AA3817" s="13">
        <f t="shared" si="492"/>
        <v>0</v>
      </c>
      <c r="AB3817" s="13">
        <f t="shared" si="490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 hidden="1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9"/>
        <v>7428.92</v>
      </c>
      <c r="W3818" s="14">
        <f t="shared" si="495"/>
        <v>0</v>
      </c>
      <c r="X3818" s="13"/>
      <c r="Y3818" s="14">
        <f t="shared" si="491"/>
        <v>0</v>
      </c>
      <c r="Z3818" s="16">
        <f t="shared" si="493"/>
        <v>0</v>
      </c>
      <c r="AA3818" s="13">
        <f t="shared" si="492"/>
        <v>0</v>
      </c>
      <c r="AB3818" s="13">
        <f t="shared" si="490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 hidden="1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3509</v>
      </c>
      <c r="S3819" s="16">
        <v>9.9999999997635296E-3</v>
      </c>
      <c r="T3819" s="13"/>
      <c r="U3819" s="13">
        <v>0</v>
      </c>
      <c r="V3819" s="13">
        <f t="shared" si="489"/>
        <v>9.9999999997635296E-3</v>
      </c>
      <c r="W3819" s="14">
        <v>500</v>
      </c>
      <c r="X3819" s="13"/>
      <c r="Y3819" s="14">
        <f t="shared" si="491"/>
        <v>500</v>
      </c>
      <c r="Z3819" s="16">
        <f t="shared" si="493"/>
        <v>500</v>
      </c>
      <c r="AA3819" s="13">
        <f t="shared" si="492"/>
        <v>-500</v>
      </c>
      <c r="AB3819" s="13">
        <f t="shared" si="490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 hidden="1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9"/>
        <v>487.4</v>
      </c>
      <c r="W3820" s="14">
        <f t="shared" si="495"/>
        <v>0</v>
      </c>
      <c r="X3820" s="13"/>
      <c r="Y3820" s="14">
        <f t="shared" si="491"/>
        <v>0</v>
      </c>
      <c r="Z3820" s="16">
        <f t="shared" si="493"/>
        <v>0</v>
      </c>
      <c r="AA3820" s="13">
        <f t="shared" si="492"/>
        <v>0</v>
      </c>
      <c r="AB3820" s="13">
        <f t="shared" si="490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 hidden="1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9"/>
        <v>5.9999999999490697E-2</v>
      </c>
      <c r="W3821" s="14">
        <f t="shared" si="495"/>
        <v>0</v>
      </c>
      <c r="X3821" s="13"/>
      <c r="Y3821" s="14">
        <f t="shared" si="491"/>
        <v>0</v>
      </c>
      <c r="Z3821" s="16">
        <f t="shared" si="493"/>
        <v>0</v>
      </c>
      <c r="AA3821" s="13">
        <f t="shared" si="492"/>
        <v>0</v>
      </c>
      <c r="AB3821" s="13">
        <f t="shared" si="490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 hidden="1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3510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3511</v>
      </c>
      <c r="R3822" s="73"/>
      <c r="S3822" s="16">
        <v>14158.72</v>
      </c>
      <c r="T3822" s="13"/>
      <c r="U3822" s="13">
        <v>6773.5</v>
      </c>
      <c r="V3822" s="13">
        <f t="shared" ref="V3822:V3885" si="496">S3822+T3822-U3822</f>
        <v>7385.2199999999993</v>
      </c>
      <c r="W3822" s="14">
        <f t="shared" si="495"/>
        <v>6773.5</v>
      </c>
      <c r="X3822" s="13"/>
      <c r="Y3822" s="14">
        <f t="shared" si="491"/>
        <v>0</v>
      </c>
      <c r="Z3822" s="16">
        <f t="shared" si="493"/>
        <v>6773.5</v>
      </c>
      <c r="AA3822" s="13">
        <f t="shared" si="492"/>
        <v>0</v>
      </c>
      <c r="AB3822" s="13">
        <f t="shared" si="490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 hidden="1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6"/>
        <v>6189.5</v>
      </c>
      <c r="W3823" s="14">
        <f t="shared" si="495"/>
        <v>0</v>
      </c>
      <c r="X3823" s="13"/>
      <c r="Y3823" s="14">
        <f t="shared" si="491"/>
        <v>0</v>
      </c>
      <c r="Z3823" s="16">
        <f t="shared" si="493"/>
        <v>0</v>
      </c>
      <c r="AA3823" s="13">
        <f t="shared" si="492"/>
        <v>0</v>
      </c>
      <c r="AB3823" s="13">
        <f t="shared" si="490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 hidden="1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6"/>
        <v>1.8599999999900101</v>
      </c>
      <c r="W3824" s="14">
        <f t="shared" si="495"/>
        <v>0</v>
      </c>
      <c r="X3824" s="13"/>
      <c r="Y3824" s="14">
        <f t="shared" si="491"/>
        <v>0</v>
      </c>
      <c r="Z3824" s="16">
        <f t="shared" si="493"/>
        <v>0</v>
      </c>
      <c r="AA3824" s="13">
        <f t="shared" si="492"/>
        <v>0</v>
      </c>
      <c r="AB3824" s="13">
        <f t="shared" si="490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 hidden="1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6"/>
        <v>0.100000000009004</v>
      </c>
      <c r="W3825" s="14">
        <f t="shared" si="495"/>
        <v>274.50980392156862</v>
      </c>
      <c r="X3825" s="13"/>
      <c r="Y3825" s="14">
        <f t="shared" si="491"/>
        <v>0</v>
      </c>
      <c r="Z3825" s="16">
        <f t="shared" si="493"/>
        <v>274.50980392156862</v>
      </c>
      <c r="AA3825" s="13">
        <f t="shared" si="492"/>
        <v>5.4901960784313815</v>
      </c>
      <c r="AB3825" s="13">
        <f t="shared" si="490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 hidden="1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6"/>
        <v>484</v>
      </c>
      <c r="W3826" s="14">
        <f t="shared" si="495"/>
        <v>0</v>
      </c>
      <c r="X3826" s="13"/>
      <c r="Y3826" s="14">
        <f t="shared" si="491"/>
        <v>0</v>
      </c>
      <c r="Z3826" s="16">
        <f t="shared" si="493"/>
        <v>0</v>
      </c>
      <c r="AA3826" s="13">
        <f t="shared" si="492"/>
        <v>0</v>
      </c>
      <c r="AB3826" s="13">
        <f t="shared" si="490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 hidden="1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6"/>
        <v>1902.1</v>
      </c>
      <c r="W3827" s="14">
        <f t="shared" si="495"/>
        <v>0</v>
      </c>
      <c r="X3827" s="13"/>
      <c r="Y3827" s="14">
        <f t="shared" si="491"/>
        <v>0</v>
      </c>
      <c r="Z3827" s="16">
        <f t="shared" si="493"/>
        <v>0</v>
      </c>
      <c r="AA3827" s="13">
        <f t="shared" si="492"/>
        <v>0</v>
      </c>
      <c r="AB3827" s="13">
        <f t="shared" si="490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 hidden="1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6"/>
        <v>142.44999999999999</v>
      </c>
      <c r="W3828" s="14">
        <f t="shared" si="495"/>
        <v>0</v>
      </c>
      <c r="X3828" s="13"/>
      <c r="Y3828" s="14">
        <f t="shared" si="491"/>
        <v>0</v>
      </c>
      <c r="Z3828" s="16">
        <f t="shared" si="493"/>
        <v>0</v>
      </c>
      <c r="AA3828" s="13">
        <f t="shared" si="492"/>
        <v>0</v>
      </c>
      <c r="AB3828" s="13">
        <f t="shared" si="490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 hidden="1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6"/>
        <v>3.1000000000003598</v>
      </c>
      <c r="W3829" s="14">
        <f t="shared" si="495"/>
        <v>0</v>
      </c>
      <c r="X3829" s="13"/>
      <c r="Y3829" s="14">
        <f t="shared" si="491"/>
        <v>0</v>
      </c>
      <c r="Z3829" s="16">
        <f t="shared" si="493"/>
        <v>0</v>
      </c>
      <c r="AA3829" s="13">
        <f t="shared" si="492"/>
        <v>0</v>
      </c>
      <c r="AB3829" s="13">
        <f t="shared" si="490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 hidden="1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6"/>
        <v>464.88000000000102</v>
      </c>
      <c r="W3830" s="14">
        <f t="shared" si="495"/>
        <v>0</v>
      </c>
      <c r="X3830" s="13"/>
      <c r="Y3830" s="14">
        <f t="shared" si="491"/>
        <v>0</v>
      </c>
      <c r="Z3830" s="13"/>
      <c r="AA3830" s="13">
        <f t="shared" si="492"/>
        <v>0</v>
      </c>
      <c r="AB3830" s="13">
        <f t="shared" si="490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 hidden="1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6"/>
        <v>347.59000000002601</v>
      </c>
      <c r="W3831" s="14">
        <f t="shared" si="495"/>
        <v>0</v>
      </c>
      <c r="X3831" s="13"/>
      <c r="Y3831" s="14">
        <f t="shared" si="491"/>
        <v>0</v>
      </c>
      <c r="Z3831" s="13"/>
      <c r="AA3831" s="13">
        <f t="shared" si="492"/>
        <v>0</v>
      </c>
      <c r="AB3831" s="13">
        <f t="shared" si="490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 hidden="1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6"/>
        <v>9103.4</v>
      </c>
      <c r="W3832" s="14">
        <f t="shared" si="495"/>
        <v>0</v>
      </c>
      <c r="X3832" s="13"/>
      <c r="Y3832" s="14">
        <f t="shared" si="491"/>
        <v>0</v>
      </c>
      <c r="Z3832" s="16">
        <f t="shared" ref="Z3832:Z3835" si="497">W3832+X3832</f>
        <v>0</v>
      </c>
      <c r="AA3832" s="13">
        <f t="shared" si="492"/>
        <v>0</v>
      </c>
      <c r="AB3832" s="13">
        <f t="shared" si="490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 hidden="1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6"/>
        <v>2374.2600000000002</v>
      </c>
      <c r="W3833" s="14">
        <f t="shared" si="495"/>
        <v>0</v>
      </c>
      <c r="X3833" s="13"/>
      <c r="Y3833" s="14">
        <f t="shared" si="491"/>
        <v>0</v>
      </c>
      <c r="Z3833" s="16">
        <f t="shared" si="497"/>
        <v>0</v>
      </c>
      <c r="AA3833" s="13">
        <f t="shared" si="492"/>
        <v>0</v>
      </c>
      <c r="AB3833" s="13">
        <f t="shared" si="490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 hidden="1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6"/>
        <v>1959.5</v>
      </c>
      <c r="W3834" s="14">
        <f t="shared" si="495"/>
        <v>0</v>
      </c>
      <c r="X3834" s="13"/>
      <c r="Y3834" s="14">
        <f t="shared" si="491"/>
        <v>0</v>
      </c>
      <c r="Z3834" s="16">
        <f t="shared" si="497"/>
        <v>0</v>
      </c>
      <c r="AA3834" s="13">
        <f t="shared" si="492"/>
        <v>0</v>
      </c>
      <c r="AB3834" s="13">
        <f t="shared" si="490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 hidden="1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6"/>
        <v>-31310.400000000001</v>
      </c>
      <c r="W3835" s="14">
        <f t="shared" si="495"/>
        <v>0</v>
      </c>
      <c r="X3835" s="13"/>
      <c r="Y3835" s="14">
        <f t="shared" si="491"/>
        <v>0</v>
      </c>
      <c r="Z3835" s="16">
        <f t="shared" si="497"/>
        <v>0</v>
      </c>
      <c r="AA3835" s="13">
        <f t="shared" si="492"/>
        <v>0</v>
      </c>
      <c r="AB3835" s="13">
        <f t="shared" ref="AB3835:AB3854" si="498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 hidden="1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95"/>
        <v>0</v>
      </c>
      <c r="X3836" s="13"/>
      <c r="Y3836" s="14">
        <f t="shared" si="491"/>
        <v>0</v>
      </c>
      <c r="Z3836" s="13"/>
      <c r="AA3836" s="13">
        <f t="shared" si="492"/>
        <v>0</v>
      </c>
      <c r="AB3836" s="13">
        <f t="shared" si="498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 hidden="1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95"/>
        <v>0</v>
      </c>
      <c r="X3837" s="13"/>
      <c r="Y3837" s="14">
        <f t="shared" si="491"/>
        <v>0</v>
      </c>
      <c r="Z3837" s="13"/>
      <c r="AA3837" s="13">
        <f t="shared" si="492"/>
        <v>0</v>
      </c>
      <c r="AB3837" s="13">
        <f t="shared" si="498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 hidden="1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6"/>
        <v>338.3</v>
      </c>
      <c r="W3838" s="14">
        <f t="shared" si="495"/>
        <v>0</v>
      </c>
      <c r="X3838" s="13"/>
      <c r="Y3838" s="14">
        <f t="shared" si="491"/>
        <v>0</v>
      </c>
      <c r="Z3838" s="16">
        <f t="shared" ref="Z3838:Z3901" si="499">W3838+X3838</f>
        <v>0</v>
      </c>
      <c r="AA3838" s="13">
        <f t="shared" si="492"/>
        <v>0</v>
      </c>
      <c r="AB3838" s="13">
        <f t="shared" si="498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 hidden="1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6"/>
        <v>5860.7999999999993</v>
      </c>
      <c r="W3839" s="14">
        <f t="shared" si="495"/>
        <v>18058</v>
      </c>
      <c r="X3839" s="13"/>
      <c r="Y3839" s="14">
        <f t="shared" si="491"/>
        <v>0</v>
      </c>
      <c r="Z3839" s="16">
        <f t="shared" si="499"/>
        <v>18058</v>
      </c>
      <c r="AA3839" s="13">
        <f t="shared" si="492"/>
        <v>0</v>
      </c>
      <c r="AB3839" s="13">
        <f t="shared" si="498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 hidden="1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6"/>
        <v>9993</v>
      </c>
      <c r="W3840" s="14">
        <f t="shared" si="495"/>
        <v>0</v>
      </c>
      <c r="X3840" s="13"/>
      <c r="Y3840" s="14">
        <f t="shared" si="491"/>
        <v>0</v>
      </c>
      <c r="Z3840" s="16">
        <f t="shared" si="499"/>
        <v>0</v>
      </c>
      <c r="AA3840" s="13">
        <f t="shared" si="492"/>
        <v>0</v>
      </c>
      <c r="AB3840" s="13">
        <f t="shared" si="498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 hidden="1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6"/>
        <v>622.82000000000005</v>
      </c>
      <c r="W3841" s="14">
        <f t="shared" si="495"/>
        <v>0</v>
      </c>
      <c r="X3841" s="13"/>
      <c r="Y3841" s="14">
        <f t="shared" si="491"/>
        <v>0</v>
      </c>
      <c r="Z3841" s="16">
        <f t="shared" si="499"/>
        <v>0</v>
      </c>
      <c r="AA3841" s="13">
        <f t="shared" si="492"/>
        <v>0</v>
      </c>
      <c r="AB3841" s="13">
        <f t="shared" si="498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 hidden="1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6"/>
        <v>495.69999999999982</v>
      </c>
      <c r="W3842" s="14">
        <f t="shared" si="495"/>
        <v>3035.2941176470586</v>
      </c>
      <c r="X3842" s="13"/>
      <c r="Y3842" s="14">
        <f t="shared" si="491"/>
        <v>0</v>
      </c>
      <c r="Z3842" s="16">
        <f t="shared" si="499"/>
        <v>3035.2941176470586</v>
      </c>
      <c r="AA3842" s="13">
        <f t="shared" si="492"/>
        <v>60.705882352941444</v>
      </c>
      <c r="AB3842" s="13">
        <f t="shared" si="498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 hidden="1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6"/>
        <v>3204.3</v>
      </c>
      <c r="W3843" s="14">
        <f t="shared" si="495"/>
        <v>0</v>
      </c>
      <c r="X3843" s="13"/>
      <c r="Y3843" s="14">
        <f t="shared" ref="Y3843:Y3906" si="500">IF(W3843-AB3843&lt;=0,0,IF(O3843="返现",MAX(W3843-AA3843-AB3843,0),MAX(W3843-AB3843,0)))</f>
        <v>0</v>
      </c>
      <c r="Z3843" s="16">
        <f t="shared" si="499"/>
        <v>0</v>
      </c>
      <c r="AA3843" s="13">
        <f t="shared" si="492"/>
        <v>0</v>
      </c>
      <c r="AB3843" s="13">
        <f t="shared" si="498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 hidden="1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6"/>
        <v>3.0000000000654801E-2</v>
      </c>
      <c r="W3844" s="14">
        <f t="shared" si="495"/>
        <v>0</v>
      </c>
      <c r="X3844" s="13"/>
      <c r="Y3844" s="14">
        <f t="shared" si="500"/>
        <v>0</v>
      </c>
      <c r="Z3844" s="16">
        <f t="shared" si="499"/>
        <v>0</v>
      </c>
      <c r="AA3844" s="13">
        <f t="shared" si="492"/>
        <v>0</v>
      </c>
      <c r="AB3844" s="13">
        <f t="shared" si="498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 hidden="1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6"/>
        <v>169.4</v>
      </c>
      <c r="W3845" s="14">
        <f t="shared" si="495"/>
        <v>0</v>
      </c>
      <c r="X3845" s="13"/>
      <c r="Y3845" s="14">
        <f t="shared" si="500"/>
        <v>0</v>
      </c>
      <c r="Z3845" s="16">
        <f t="shared" si="499"/>
        <v>0</v>
      </c>
      <c r="AA3845" s="13">
        <f t="shared" si="492"/>
        <v>0</v>
      </c>
      <c r="AB3845" s="13">
        <f t="shared" si="498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 hidden="1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6"/>
        <v>1.0000000002037299E-2</v>
      </c>
      <c r="W3846" s="14">
        <f t="shared" si="495"/>
        <v>0</v>
      </c>
      <c r="X3846" s="13"/>
      <c r="Y3846" s="14">
        <f t="shared" si="500"/>
        <v>0</v>
      </c>
      <c r="Z3846" s="16">
        <f t="shared" si="499"/>
        <v>0</v>
      </c>
      <c r="AA3846" s="13">
        <f t="shared" ref="AA3846:AA3909" si="501">U3846-W3846</f>
        <v>0</v>
      </c>
      <c r="AB3846" s="13">
        <f t="shared" si="498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 hidden="1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6"/>
        <v>1.00000000093132E-2</v>
      </c>
      <c r="W3847" s="14">
        <f t="shared" si="495"/>
        <v>0</v>
      </c>
      <c r="X3847" s="13"/>
      <c r="Y3847" s="14">
        <f t="shared" si="500"/>
        <v>0</v>
      </c>
      <c r="Z3847" s="16">
        <f t="shared" si="499"/>
        <v>0</v>
      </c>
      <c r="AA3847" s="13">
        <f t="shared" si="501"/>
        <v>0</v>
      </c>
      <c r="AB3847" s="13">
        <f t="shared" si="498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 hidden="1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6"/>
        <v>-11218.59</v>
      </c>
      <c r="W3848" s="14">
        <f t="shared" si="495"/>
        <v>0</v>
      </c>
      <c r="X3848" s="13"/>
      <c r="Y3848" s="14">
        <f t="shared" si="500"/>
        <v>0</v>
      </c>
      <c r="Z3848" s="16">
        <f t="shared" si="499"/>
        <v>0</v>
      </c>
      <c r="AA3848" s="13">
        <f t="shared" si="501"/>
        <v>0</v>
      </c>
      <c r="AB3848" s="13">
        <f t="shared" si="498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 hidden="1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6"/>
        <v>42529.49</v>
      </c>
      <c r="W3849" s="14">
        <f t="shared" si="495"/>
        <v>4.4117647058823533</v>
      </c>
      <c r="X3849" s="13"/>
      <c r="Y3849" s="14">
        <f t="shared" si="500"/>
        <v>0</v>
      </c>
      <c r="Z3849" s="16">
        <f t="shared" si="499"/>
        <v>4.4117647058823533</v>
      </c>
      <c r="AA3849" s="13">
        <f t="shared" si="501"/>
        <v>8.8235294117646745E-2</v>
      </c>
      <c r="AB3849" s="13">
        <f t="shared" si="498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 hidden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95"/>
        <v>0</v>
      </c>
      <c r="X3850" s="13"/>
      <c r="Y3850" s="14">
        <f t="shared" si="500"/>
        <v>0</v>
      </c>
      <c r="Z3850" s="16">
        <f t="shared" si="499"/>
        <v>0</v>
      </c>
      <c r="AA3850" s="13">
        <f t="shared" si="501"/>
        <v>0</v>
      </c>
      <c r="AB3850" s="13">
        <f t="shared" si="498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 hidden="1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3512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6"/>
        <v>-16153.5933</v>
      </c>
      <c r="W3851" s="14">
        <f t="shared" si="495"/>
        <v>16153.5933</v>
      </c>
      <c r="X3851" s="13"/>
      <c r="Y3851" s="14">
        <f t="shared" si="500"/>
        <v>0</v>
      </c>
      <c r="Z3851" s="16">
        <f t="shared" si="499"/>
        <v>16153.5933</v>
      </c>
      <c r="AA3851" s="13">
        <f t="shared" si="501"/>
        <v>0</v>
      </c>
      <c r="AB3851" s="13">
        <f t="shared" si="498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 hidden="1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3512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6"/>
        <v>-69.3</v>
      </c>
      <c r="W3852" s="14">
        <f t="shared" si="495"/>
        <v>64.166666666666657</v>
      </c>
      <c r="X3852" s="13"/>
      <c r="Y3852" s="14">
        <f t="shared" si="500"/>
        <v>0</v>
      </c>
      <c r="Z3852" s="16">
        <f t="shared" si="499"/>
        <v>64.166666666666657</v>
      </c>
      <c r="AA3852" s="13">
        <f t="shared" si="501"/>
        <v>5.13333333333334</v>
      </c>
      <c r="AB3852" s="13">
        <f t="shared" si="498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 hidden="1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3513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6"/>
        <v>-205256.66</v>
      </c>
      <c r="W3853" s="14">
        <f t="shared" si="495"/>
        <v>203224.41584158415</v>
      </c>
      <c r="X3853" s="13"/>
      <c r="Y3853" s="14">
        <f t="shared" si="500"/>
        <v>0</v>
      </c>
      <c r="Z3853" s="16">
        <f t="shared" si="499"/>
        <v>203224.41584158415</v>
      </c>
      <c r="AA3853" s="13">
        <f t="shared" si="501"/>
        <v>2032.2441584158514</v>
      </c>
      <c r="AB3853" s="13">
        <f t="shared" si="498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 hidden="1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3513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6"/>
        <v>-31320.9</v>
      </c>
      <c r="W3854" s="14">
        <f t="shared" si="495"/>
        <v>31320.9</v>
      </c>
      <c r="X3854" s="13"/>
      <c r="Y3854" s="14">
        <f t="shared" si="500"/>
        <v>0</v>
      </c>
      <c r="Z3854" s="16">
        <f t="shared" si="499"/>
        <v>31320.9</v>
      </c>
      <c r="AA3854" s="13">
        <f t="shared" si="501"/>
        <v>0</v>
      </c>
      <c r="AB3854" s="13">
        <f t="shared" si="498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 hidden="1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2964</v>
      </c>
      <c r="F3855" s="73" t="s">
        <v>2964</v>
      </c>
      <c r="G3855" s="73" t="s">
        <v>2964</v>
      </c>
      <c r="H3855" s="122" t="s">
        <v>2961</v>
      </c>
      <c r="I3855" s="73" t="s">
        <v>2962</v>
      </c>
      <c r="J3855" s="73" t="s">
        <v>2963</v>
      </c>
      <c r="K3855" s="73" t="s">
        <v>32</v>
      </c>
      <c r="L3855" s="73" t="s">
        <v>2965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6"/>
        <v>0</v>
      </c>
      <c r="W3855" s="14">
        <f t="shared" si="495"/>
        <v>2.5</v>
      </c>
      <c r="X3855" s="13"/>
      <c r="Y3855" s="14">
        <f t="shared" si="500"/>
        <v>0</v>
      </c>
      <c r="Z3855" s="16">
        <f t="shared" si="499"/>
        <v>2.5</v>
      </c>
      <c r="AA3855" s="13">
        <f t="shared" si="501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 hidden="1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2961</v>
      </c>
      <c r="I3856" s="73" t="s">
        <v>2962</v>
      </c>
      <c r="J3856" s="73" t="s">
        <v>2963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6"/>
        <v>235581.87</v>
      </c>
      <c r="W3856" s="14">
        <f t="shared" si="495"/>
        <v>251023.45</v>
      </c>
      <c r="X3856" s="13">
        <f>W3856*R3856</f>
        <v>7530.7034999999996</v>
      </c>
      <c r="Y3856" s="14">
        <f t="shared" si="500"/>
        <v>0</v>
      </c>
      <c r="Z3856" s="16">
        <f t="shared" si="499"/>
        <v>258554.15350000001</v>
      </c>
      <c r="AA3856" s="13">
        <f t="shared" si="501"/>
        <v>0</v>
      </c>
      <c r="AB3856" s="13">
        <f t="shared" ref="AB3856:AB3919" si="502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 hidden="1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2961</v>
      </c>
      <c r="I3857" s="73" t="s">
        <v>2962</v>
      </c>
      <c r="J3857" s="73" t="s">
        <v>2963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6"/>
        <v>7568.8000000000029</v>
      </c>
      <c r="W3857" s="14">
        <f t="shared" si="495"/>
        <v>16570.849999999999</v>
      </c>
      <c r="X3857" s="13"/>
      <c r="Y3857" s="14">
        <f t="shared" si="500"/>
        <v>0</v>
      </c>
      <c r="Z3857" s="16">
        <f t="shared" si="499"/>
        <v>16570.849999999999</v>
      </c>
      <c r="AA3857" s="13">
        <f t="shared" si="501"/>
        <v>0</v>
      </c>
      <c r="AB3857" s="13">
        <f t="shared" si="502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 hidden="1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2961</v>
      </c>
      <c r="I3858" s="73" t="s">
        <v>2962</v>
      </c>
      <c r="J3858" s="73" t="s">
        <v>2963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6"/>
        <v>0</v>
      </c>
      <c r="W3858" s="14">
        <f t="shared" si="495"/>
        <v>0</v>
      </c>
      <c r="X3858" s="13"/>
      <c r="Y3858" s="14">
        <f t="shared" si="500"/>
        <v>0</v>
      </c>
      <c r="Z3858" s="16">
        <f t="shared" si="499"/>
        <v>0</v>
      </c>
      <c r="AA3858" s="13">
        <f t="shared" si="501"/>
        <v>0</v>
      </c>
      <c r="AB3858" s="13">
        <f t="shared" si="502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 hidden="1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2961</v>
      </c>
      <c r="I3859" s="73" t="s">
        <v>2962</v>
      </c>
      <c r="J3859" s="73" t="s">
        <v>2963</v>
      </c>
      <c r="K3859" s="73" t="s">
        <v>32</v>
      </c>
      <c r="L3859" s="73" t="s">
        <v>2974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3514</v>
      </c>
      <c r="S3859" s="13">
        <v>3743.46</v>
      </c>
      <c r="T3859" s="13">
        <v>-3743.46</v>
      </c>
      <c r="U3859" s="13">
        <v>0</v>
      </c>
      <c r="V3859" s="13">
        <f t="shared" si="496"/>
        <v>0</v>
      </c>
      <c r="W3859" s="14">
        <v>246.03</v>
      </c>
      <c r="X3859" s="13"/>
      <c r="Y3859" s="14">
        <f t="shared" si="500"/>
        <v>246.03</v>
      </c>
      <c r="Z3859" s="16">
        <f t="shared" si="499"/>
        <v>246.03</v>
      </c>
      <c r="AA3859" s="13">
        <f t="shared" si="501"/>
        <v>-246.03</v>
      </c>
      <c r="AB3859" s="13">
        <f t="shared" si="502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 hidden="1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2961</v>
      </c>
      <c r="I3860" s="73" t="s">
        <v>2962</v>
      </c>
      <c r="J3860" s="73" t="s">
        <v>2963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3514</v>
      </c>
      <c r="S3860" s="13">
        <v>9033.51</v>
      </c>
      <c r="T3860" s="13">
        <v>-9033.51</v>
      </c>
      <c r="U3860" s="13">
        <v>0</v>
      </c>
      <c r="V3860" s="13">
        <f t="shared" si="496"/>
        <v>0</v>
      </c>
      <c r="W3860" s="14">
        <v>451.55</v>
      </c>
      <c r="X3860" s="13"/>
      <c r="Y3860" s="14">
        <f t="shared" si="500"/>
        <v>451.55</v>
      </c>
      <c r="Z3860" s="16">
        <f t="shared" si="499"/>
        <v>451.55</v>
      </c>
      <c r="AA3860" s="13">
        <f t="shared" si="501"/>
        <v>-451.55</v>
      </c>
      <c r="AB3860" s="13">
        <f t="shared" si="502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 hidden="1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2961</v>
      </c>
      <c r="I3861" s="73" t="s">
        <v>2962</v>
      </c>
      <c r="J3861" s="73" t="s">
        <v>2963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6"/>
        <v>2784828.19</v>
      </c>
      <c r="W3861" s="14">
        <f t="shared" si="495"/>
        <v>2255250.27</v>
      </c>
      <c r="X3861" s="13"/>
      <c r="Y3861" s="14">
        <f t="shared" si="500"/>
        <v>0</v>
      </c>
      <c r="Z3861" s="16">
        <f t="shared" si="499"/>
        <v>2255250.27</v>
      </c>
      <c r="AA3861" s="13">
        <f t="shared" si="501"/>
        <v>0</v>
      </c>
      <c r="AB3861" s="13">
        <f t="shared" si="502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 hidden="1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6"/>
        <v>-1127932.78</v>
      </c>
      <c r="W3862" s="14">
        <f t="shared" si="495"/>
        <v>8.4</v>
      </c>
      <c r="X3862" s="13">
        <f>W3862*R3862</f>
        <v>0.252</v>
      </c>
      <c r="Y3862" s="14">
        <f t="shared" si="500"/>
        <v>0</v>
      </c>
      <c r="Z3862" s="16">
        <f t="shared" si="499"/>
        <v>8.652000000000001</v>
      </c>
      <c r="AA3862" s="13">
        <f t="shared" si="501"/>
        <v>0</v>
      </c>
      <c r="AB3862" s="13">
        <f t="shared" si="502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 hidden="1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2961</v>
      </c>
      <c r="I3863" s="73" t="s">
        <v>2962</v>
      </c>
      <c r="J3863" s="73" t="s">
        <v>2963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6"/>
        <v>0</v>
      </c>
      <c r="W3863" s="14">
        <f t="shared" si="495"/>
        <v>2506759.7200000002</v>
      </c>
      <c r="X3863" s="13">
        <f>W3863*R3863</f>
        <v>75202.791599999997</v>
      </c>
      <c r="Y3863" s="14">
        <f t="shared" si="500"/>
        <v>0</v>
      </c>
      <c r="Z3863" s="16">
        <f t="shared" si="499"/>
        <v>2581962.5116000003</v>
      </c>
      <c r="AA3863" s="13">
        <f t="shared" si="501"/>
        <v>0</v>
      </c>
      <c r="AB3863" s="13">
        <f t="shared" si="502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 hidden="1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3515</v>
      </c>
      <c r="F3864" s="73" t="s">
        <v>2990</v>
      </c>
      <c r="G3864" s="73" t="s">
        <v>1685</v>
      </c>
      <c r="H3864" s="122" t="s">
        <v>2961</v>
      </c>
      <c r="I3864" s="73" t="s">
        <v>2962</v>
      </c>
      <c r="J3864" s="73" t="s">
        <v>2963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6"/>
        <v>806242.3899999999</v>
      </c>
      <c r="W3864" s="14">
        <f t="shared" si="495"/>
        <v>1249683.06</v>
      </c>
      <c r="X3864" s="13"/>
      <c r="Y3864" s="14">
        <f t="shared" si="500"/>
        <v>0</v>
      </c>
      <c r="Z3864" s="16">
        <f t="shared" si="499"/>
        <v>1249683.06</v>
      </c>
      <c r="AA3864" s="13">
        <f t="shared" si="501"/>
        <v>0</v>
      </c>
      <c r="AB3864" s="13">
        <f t="shared" si="502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 hidden="1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2961</v>
      </c>
      <c r="I3865" s="73" t="s">
        <v>2962</v>
      </c>
      <c r="J3865" s="73" t="s">
        <v>2963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6"/>
        <v>45469.67</v>
      </c>
      <c r="W3865" s="14">
        <f t="shared" si="495"/>
        <v>23692.98</v>
      </c>
      <c r="X3865" s="13"/>
      <c r="Y3865" s="14">
        <f t="shared" si="500"/>
        <v>0</v>
      </c>
      <c r="Z3865" s="16">
        <f t="shared" si="499"/>
        <v>23692.98</v>
      </c>
      <c r="AA3865" s="13">
        <f t="shared" si="501"/>
        <v>0</v>
      </c>
      <c r="AB3865" s="13">
        <f t="shared" si="502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 hidden="1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2961</v>
      </c>
      <c r="I3866" s="73" t="s">
        <v>2962</v>
      </c>
      <c r="J3866" s="73" t="s">
        <v>2963</v>
      </c>
      <c r="K3866" s="73" t="s">
        <v>32</v>
      </c>
      <c r="L3866" s="73" t="s">
        <v>2994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6"/>
        <v>13074.169999999998</v>
      </c>
      <c r="W3866" s="14">
        <f t="shared" si="495"/>
        <v>68199.61</v>
      </c>
      <c r="X3866" s="13">
        <f>W3866*R3866</f>
        <v>2045.9883</v>
      </c>
      <c r="Y3866" s="14">
        <f t="shared" si="500"/>
        <v>0</v>
      </c>
      <c r="Z3866" s="16">
        <f t="shared" si="499"/>
        <v>70245.598299999998</v>
      </c>
      <c r="AA3866" s="13">
        <f t="shared" si="501"/>
        <v>0</v>
      </c>
      <c r="AB3866" s="13">
        <f t="shared" si="502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 hidden="1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6"/>
        <v>190812.38273000001</v>
      </c>
      <c r="W3867" s="14">
        <f t="shared" si="495"/>
        <v>6000</v>
      </c>
      <c r="X3867" s="13"/>
      <c r="Y3867" s="14">
        <f t="shared" si="500"/>
        <v>0</v>
      </c>
      <c r="Z3867" s="16">
        <f t="shared" si="499"/>
        <v>6000</v>
      </c>
      <c r="AA3867" s="13">
        <f t="shared" si="501"/>
        <v>0</v>
      </c>
      <c r="AB3867" s="13">
        <f t="shared" si="502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 hidden="1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2961</v>
      </c>
      <c r="I3868" s="73" t="s">
        <v>2962</v>
      </c>
      <c r="J3868" s="73" t="s">
        <v>2963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6"/>
        <v>7786.64</v>
      </c>
      <c r="W3868" s="14">
        <f t="shared" si="495"/>
        <v>6277.46</v>
      </c>
      <c r="X3868" s="13">
        <f>W3868*R3868</f>
        <v>188.32380000000001</v>
      </c>
      <c r="Y3868" s="14">
        <f t="shared" si="500"/>
        <v>0</v>
      </c>
      <c r="Z3868" s="16">
        <f t="shared" si="499"/>
        <v>6465.7838000000002</v>
      </c>
      <c r="AA3868" s="13">
        <f t="shared" si="501"/>
        <v>0</v>
      </c>
      <c r="AB3868" s="13">
        <f t="shared" si="502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 hidden="1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2961</v>
      </c>
      <c r="I3869" s="73" t="s">
        <v>2962</v>
      </c>
      <c r="J3869" s="73" t="s">
        <v>2963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6"/>
        <v>11793.879999999997</v>
      </c>
      <c r="W3869" s="14">
        <f t="shared" si="495"/>
        <v>44575.4</v>
      </c>
      <c r="X3869" s="13">
        <f>W3869*R3869</f>
        <v>1337.2619999999999</v>
      </c>
      <c r="Y3869" s="14">
        <f t="shared" si="500"/>
        <v>0</v>
      </c>
      <c r="Z3869" s="16">
        <f t="shared" si="499"/>
        <v>45912.662000000004</v>
      </c>
      <c r="AA3869" s="13">
        <f t="shared" si="501"/>
        <v>0</v>
      </c>
      <c r="AB3869" s="13">
        <f t="shared" si="502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 hidden="1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2961</v>
      </c>
      <c r="I3870" s="73" t="s">
        <v>2962</v>
      </c>
      <c r="J3870" s="73" t="s">
        <v>2963</v>
      </c>
      <c r="K3870" s="73" t="s">
        <v>32</v>
      </c>
      <c r="L3870" s="73" t="s">
        <v>3002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6"/>
        <v>9881.4799999999959</v>
      </c>
      <c r="W3870" s="14">
        <f t="shared" si="495"/>
        <v>35862.400000000001</v>
      </c>
      <c r="X3870" s="13">
        <f>W3870*R3870</f>
        <v>1075.8720000000001</v>
      </c>
      <c r="Y3870" s="14">
        <f t="shared" si="500"/>
        <v>0</v>
      </c>
      <c r="Z3870" s="16">
        <f t="shared" si="499"/>
        <v>36938.272000000004</v>
      </c>
      <c r="AA3870" s="13">
        <f t="shared" si="501"/>
        <v>0</v>
      </c>
      <c r="AB3870" s="13">
        <f t="shared" si="502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 hidden="1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2961</v>
      </c>
      <c r="I3871" s="73" t="s">
        <v>2962</v>
      </c>
      <c r="J3871" s="73" t="s">
        <v>2963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6"/>
        <v>292304.80000000005</v>
      </c>
      <c r="W3871" s="14">
        <f t="shared" si="495"/>
        <v>109603.92</v>
      </c>
      <c r="X3871" s="13">
        <f>W3871*R3871</f>
        <v>3288.1176</v>
      </c>
      <c r="Y3871" s="14">
        <f t="shared" si="500"/>
        <v>0</v>
      </c>
      <c r="Z3871" s="16">
        <f t="shared" si="499"/>
        <v>112892.0376</v>
      </c>
      <c r="AA3871" s="13">
        <f t="shared" si="501"/>
        <v>0</v>
      </c>
      <c r="AB3871" s="13">
        <f t="shared" si="502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 hidden="1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2961</v>
      </c>
      <c r="I3872" s="73" t="s">
        <v>2962</v>
      </c>
      <c r="J3872" s="73" t="s">
        <v>2963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6"/>
        <v>198444.78999999998</v>
      </c>
      <c r="W3872" s="14">
        <f t="shared" si="495"/>
        <v>318110.2</v>
      </c>
      <c r="X3872" s="13"/>
      <c r="Y3872" s="14">
        <f t="shared" si="500"/>
        <v>0</v>
      </c>
      <c r="Z3872" s="16">
        <f t="shared" si="499"/>
        <v>318110.2</v>
      </c>
      <c r="AA3872" s="13">
        <f t="shared" si="501"/>
        <v>0</v>
      </c>
      <c r="AB3872" s="13">
        <f t="shared" si="502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 hidden="1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2961</v>
      </c>
      <c r="I3873" s="73" t="s">
        <v>2962</v>
      </c>
      <c r="J3873" s="73" t="s">
        <v>2963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6"/>
        <v>13549.819999999996</v>
      </c>
      <c r="W3873" s="14">
        <f t="shared" si="495"/>
        <v>25590.880000000001</v>
      </c>
      <c r="X3873" s="13"/>
      <c r="Y3873" s="14">
        <f t="shared" si="500"/>
        <v>0</v>
      </c>
      <c r="Z3873" s="16">
        <f t="shared" si="499"/>
        <v>25590.880000000001</v>
      </c>
      <c r="AA3873" s="13">
        <f t="shared" si="501"/>
        <v>0</v>
      </c>
      <c r="AB3873" s="13">
        <f t="shared" si="502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 hidden="1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2961</v>
      </c>
      <c r="I3874" s="73" t="s">
        <v>2962</v>
      </c>
      <c r="J3874" s="73" t="s">
        <v>2963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6"/>
        <v>273518.6100000001</v>
      </c>
      <c r="W3874" s="14">
        <f t="shared" si="495"/>
        <v>814083.51</v>
      </c>
      <c r="X3874" s="13"/>
      <c r="Y3874" s="14">
        <f t="shared" si="500"/>
        <v>0</v>
      </c>
      <c r="Z3874" s="16">
        <f t="shared" si="499"/>
        <v>814083.51</v>
      </c>
      <c r="AA3874" s="13">
        <f t="shared" si="501"/>
        <v>0</v>
      </c>
      <c r="AB3874" s="13">
        <f t="shared" si="502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 hidden="1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6"/>
        <v>145.40000000000009</v>
      </c>
      <c r="W3875" s="14">
        <f t="shared" si="495"/>
        <v>0</v>
      </c>
      <c r="X3875" s="13"/>
      <c r="Y3875" s="14">
        <f t="shared" si="500"/>
        <v>0</v>
      </c>
      <c r="Z3875" s="16">
        <f t="shared" si="499"/>
        <v>0</v>
      </c>
      <c r="AA3875" s="13">
        <f t="shared" si="501"/>
        <v>0</v>
      </c>
      <c r="AB3875" s="13">
        <f t="shared" si="502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 hidden="1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2961</v>
      </c>
      <c r="I3876" s="73" t="s">
        <v>2962</v>
      </c>
      <c r="J3876" s="73" t="s">
        <v>2963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6"/>
        <v>161522.21999999997</v>
      </c>
      <c r="W3876" s="14">
        <f t="shared" si="495"/>
        <v>408279.14</v>
      </c>
      <c r="X3876" s="13">
        <f>W3876*R3876+9355.51</f>
        <v>21603.8842</v>
      </c>
      <c r="Y3876" s="14">
        <f t="shared" si="500"/>
        <v>0</v>
      </c>
      <c r="Z3876" s="16">
        <f t="shared" si="499"/>
        <v>429883.02419999999</v>
      </c>
      <c r="AA3876" s="13">
        <f t="shared" si="501"/>
        <v>0</v>
      </c>
      <c r="AB3876" s="13">
        <f t="shared" si="502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 hidden="1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3026</v>
      </c>
      <c r="F3877" s="73" t="s">
        <v>3026</v>
      </c>
      <c r="G3877" s="73" t="s">
        <v>3026</v>
      </c>
      <c r="H3877" s="122" t="s">
        <v>2961</v>
      </c>
      <c r="I3877" s="73" t="s">
        <v>2962</v>
      </c>
      <c r="J3877" s="73" t="s">
        <v>2963</v>
      </c>
      <c r="K3877" s="73" t="s">
        <v>32</v>
      </c>
      <c r="L3877" s="73" t="s">
        <v>3026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6"/>
        <v>0</v>
      </c>
      <c r="W3877" s="14">
        <f t="shared" si="495"/>
        <v>97000</v>
      </c>
      <c r="X3877" s="13">
        <f>W3877*R3877/(1-R3877)</f>
        <v>3000</v>
      </c>
      <c r="Y3877" s="14">
        <f t="shared" si="500"/>
        <v>0</v>
      </c>
      <c r="Z3877" s="16">
        <f t="shared" si="499"/>
        <v>100000</v>
      </c>
      <c r="AA3877" s="13">
        <f t="shared" si="501"/>
        <v>0</v>
      </c>
      <c r="AB3877" s="13">
        <f t="shared" si="502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 hidden="1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3516</v>
      </c>
      <c r="F3878" s="73" t="s">
        <v>3516</v>
      </c>
      <c r="G3878" s="73" t="s">
        <v>3516</v>
      </c>
      <c r="H3878" s="122" t="s">
        <v>2961</v>
      </c>
      <c r="I3878" s="73" t="s">
        <v>2962</v>
      </c>
      <c r="J3878" s="73" t="s">
        <v>2963</v>
      </c>
      <c r="K3878" s="73" t="s">
        <v>32</v>
      </c>
      <c r="L3878" s="73" t="s">
        <v>3517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6"/>
        <v>99000</v>
      </c>
      <c r="W3878" s="14">
        <f t="shared" ref="W3878:W3941" si="503">IF(O3878="返货",U3878/(1+P3878),IF(O3878="返现",U3878,IF(O3878="折扣",U3878*P3878,IF(O3878="无",U3878))))</f>
        <v>0</v>
      </c>
      <c r="X3878" s="13"/>
      <c r="Y3878" s="14">
        <f t="shared" si="500"/>
        <v>0</v>
      </c>
      <c r="Z3878" s="16">
        <f t="shared" si="499"/>
        <v>0</v>
      </c>
      <c r="AA3878" s="13">
        <f t="shared" si="501"/>
        <v>0</v>
      </c>
      <c r="AB3878" s="13">
        <f t="shared" si="502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 hidden="1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2961</v>
      </c>
      <c r="I3879" s="73" t="s">
        <v>2962</v>
      </c>
      <c r="J3879" s="73" t="s">
        <v>2963</v>
      </c>
      <c r="K3879" s="73" t="s">
        <v>32</v>
      </c>
      <c r="L3879" s="73" t="s">
        <v>3037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6"/>
        <v>37353.710000000006</v>
      </c>
      <c r="W3879" s="14">
        <f t="shared" si="503"/>
        <v>122509.89</v>
      </c>
      <c r="X3879" s="13"/>
      <c r="Y3879" s="14">
        <f t="shared" si="500"/>
        <v>0</v>
      </c>
      <c r="Z3879" s="16">
        <f t="shared" si="499"/>
        <v>122509.89</v>
      </c>
      <c r="AA3879" s="13">
        <f t="shared" si="501"/>
        <v>0</v>
      </c>
      <c r="AB3879" s="13">
        <f t="shared" si="502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 hidden="1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2961</v>
      </c>
      <c r="I3880" s="73" t="s">
        <v>2962</v>
      </c>
      <c r="J3880" s="73" t="s">
        <v>2963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6"/>
        <v>116835.01000000001</v>
      </c>
      <c r="W3880" s="14">
        <f t="shared" si="503"/>
        <v>200362.8</v>
      </c>
      <c r="X3880" s="13"/>
      <c r="Y3880" s="14">
        <f t="shared" si="500"/>
        <v>0</v>
      </c>
      <c r="Z3880" s="16">
        <f t="shared" si="499"/>
        <v>200362.8</v>
      </c>
      <c r="AA3880" s="13">
        <f t="shared" si="501"/>
        <v>0</v>
      </c>
      <c r="AB3880" s="13">
        <f t="shared" si="502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 hidden="1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2961</v>
      </c>
      <c r="I3881" s="73" t="s">
        <v>2962</v>
      </c>
      <c r="J3881" s="73" t="s">
        <v>2963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6"/>
        <v>77654.179999999993</v>
      </c>
      <c r="W3881" s="14">
        <f t="shared" si="503"/>
        <v>66423.78</v>
      </c>
      <c r="X3881" s="13"/>
      <c r="Y3881" s="14">
        <f t="shared" si="500"/>
        <v>0</v>
      </c>
      <c r="Z3881" s="16">
        <f t="shared" si="499"/>
        <v>66423.78</v>
      </c>
      <c r="AA3881" s="13">
        <f t="shared" si="501"/>
        <v>0</v>
      </c>
      <c r="AB3881" s="13">
        <f t="shared" si="502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 hidden="1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2961</v>
      </c>
      <c r="I3882" s="73" t="s">
        <v>2962</v>
      </c>
      <c r="J3882" s="73" t="s">
        <v>2963</v>
      </c>
      <c r="K3882" s="73" t="s">
        <v>32</v>
      </c>
      <c r="L3882" s="73" t="s">
        <v>3043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6"/>
        <v>10900.800000000003</v>
      </c>
      <c r="W3882" s="14">
        <f t="shared" si="503"/>
        <v>23628.6</v>
      </c>
      <c r="X3882" s="13"/>
      <c r="Y3882" s="14">
        <f t="shared" si="500"/>
        <v>0</v>
      </c>
      <c r="Z3882" s="16">
        <f t="shared" si="499"/>
        <v>23628.6</v>
      </c>
      <c r="AA3882" s="13">
        <f t="shared" si="501"/>
        <v>0</v>
      </c>
      <c r="AB3882" s="13">
        <f t="shared" si="502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 hidden="1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2961</v>
      </c>
      <c r="I3883" s="73" t="s">
        <v>2962</v>
      </c>
      <c r="J3883" s="73" t="s">
        <v>2963</v>
      </c>
      <c r="K3883" s="73" t="s">
        <v>32</v>
      </c>
      <c r="L3883" s="73" t="s">
        <v>3041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6"/>
        <v>62204.28</v>
      </c>
      <c r="W3883" s="14">
        <f t="shared" si="503"/>
        <v>78523.87</v>
      </c>
      <c r="X3883" s="13"/>
      <c r="Y3883" s="14">
        <f t="shared" si="500"/>
        <v>19999.999999999993</v>
      </c>
      <c r="Z3883" s="16">
        <f t="shared" si="499"/>
        <v>78523.87</v>
      </c>
      <c r="AA3883" s="13">
        <f t="shared" si="501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 hidden="1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2961</v>
      </c>
      <c r="I3884" s="73" t="s">
        <v>2962</v>
      </c>
      <c r="J3884" s="73" t="s">
        <v>2963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6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500"/>
        <v>0</v>
      </c>
      <c r="Z3884" s="16">
        <f t="shared" si="499"/>
        <v>1777488.6465</v>
      </c>
      <c r="AA3884" s="16">
        <f t="shared" si="501"/>
        <v>0</v>
      </c>
      <c r="AB3884" s="16">
        <f t="shared" si="502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 hidden="1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2961</v>
      </c>
      <c r="I3885" s="73" t="s">
        <v>2962</v>
      </c>
      <c r="J3885" s="73" t="s">
        <v>2963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3518</v>
      </c>
      <c r="S3885" s="16">
        <v>2288709.33</v>
      </c>
      <c r="T3885" s="16">
        <v>4449060.32</v>
      </c>
      <c r="U3885" s="16">
        <v>5587258.6100000003</v>
      </c>
      <c r="V3885" s="16">
        <f t="shared" si="496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500"/>
        <v>0</v>
      </c>
      <c r="Z3885" s="16">
        <f t="shared" si="499"/>
        <v>5753221.2045</v>
      </c>
      <c r="AA3885" s="16">
        <f t="shared" si="501"/>
        <v>108000.3200000003</v>
      </c>
      <c r="AB3885" s="16">
        <f t="shared" si="502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 hidden="1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3519</v>
      </c>
      <c r="G3886" s="73" t="s">
        <v>1434</v>
      </c>
      <c r="H3886" s="122" t="s">
        <v>2961</v>
      </c>
      <c r="I3886" s="73" t="s">
        <v>2962</v>
      </c>
      <c r="J3886" s="73" t="s">
        <v>2963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504">S3886+T3886-U3886</f>
        <v>12203.400000000001</v>
      </c>
      <c r="W3886" s="14">
        <f t="shared" si="503"/>
        <v>48887</v>
      </c>
      <c r="X3886" s="13"/>
      <c r="Y3886" s="14">
        <f t="shared" si="500"/>
        <v>0</v>
      </c>
      <c r="Z3886" s="16">
        <f t="shared" si="499"/>
        <v>48887</v>
      </c>
      <c r="AA3886" s="13">
        <f t="shared" si="501"/>
        <v>0</v>
      </c>
      <c r="AB3886" s="13">
        <f t="shared" si="502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 hidden="1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3450</v>
      </c>
      <c r="F3887" s="73" t="s">
        <v>3450</v>
      </c>
      <c r="G3887" s="73" t="s">
        <v>3450</v>
      </c>
      <c r="H3887" s="122" t="s">
        <v>2961</v>
      </c>
      <c r="I3887" s="73" t="s">
        <v>2962</v>
      </c>
      <c r="J3887" s="73" t="s">
        <v>2963</v>
      </c>
      <c r="K3887" s="73" t="s">
        <v>32</v>
      </c>
      <c r="L3887" s="73" t="s">
        <v>3054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504"/>
        <v>28074.319999999992</v>
      </c>
      <c r="W3887" s="14">
        <f t="shared" si="503"/>
        <v>48116.160000000003</v>
      </c>
      <c r="X3887" s="13">
        <f>W3887*R3887/(1-R3887)</f>
        <v>2532.4294736842112</v>
      </c>
      <c r="Y3887" s="14">
        <f t="shared" si="500"/>
        <v>0</v>
      </c>
      <c r="Z3887" s="16">
        <f t="shared" si="499"/>
        <v>50648.589473684217</v>
      </c>
      <c r="AA3887" s="13">
        <f t="shared" si="501"/>
        <v>0</v>
      </c>
      <c r="AB3887" s="13">
        <f t="shared" si="502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 hidden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504"/>
        <v>15000</v>
      </c>
      <c r="W3888" s="14">
        <f t="shared" si="503"/>
        <v>0</v>
      </c>
      <c r="X3888" s="13"/>
      <c r="Y3888" s="14">
        <f t="shared" si="500"/>
        <v>0</v>
      </c>
      <c r="Z3888" s="16">
        <f t="shared" si="499"/>
        <v>0</v>
      </c>
      <c r="AA3888" s="13">
        <f t="shared" si="501"/>
        <v>0</v>
      </c>
      <c r="AB3888" s="13">
        <f t="shared" si="502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 hidden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504"/>
        <v>17796.740000000002</v>
      </c>
      <c r="W3889" s="14">
        <f t="shared" si="503"/>
        <v>0</v>
      </c>
      <c r="X3889" s="13"/>
      <c r="Y3889" s="14">
        <f t="shared" si="500"/>
        <v>0</v>
      </c>
      <c r="Z3889" s="16">
        <f t="shared" si="499"/>
        <v>0</v>
      </c>
      <c r="AA3889" s="13">
        <f t="shared" si="501"/>
        <v>0</v>
      </c>
      <c r="AB3889" s="13">
        <f t="shared" si="502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 hidden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504"/>
        <v>25818.397659999999</v>
      </c>
      <c r="W3890" s="14">
        <f t="shared" si="503"/>
        <v>0</v>
      </c>
      <c r="X3890" s="13"/>
      <c r="Y3890" s="14">
        <f t="shared" si="500"/>
        <v>0</v>
      </c>
      <c r="Z3890" s="16">
        <f t="shared" si="499"/>
        <v>0</v>
      </c>
      <c r="AA3890" s="13">
        <f t="shared" si="501"/>
        <v>0</v>
      </c>
      <c r="AB3890" s="13">
        <f t="shared" si="502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 hidden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504"/>
        <v>1137087.5482300001</v>
      </c>
      <c r="W3891" s="14">
        <f t="shared" si="503"/>
        <v>0</v>
      </c>
      <c r="X3891" s="13">
        <f>W3891*R3891</f>
        <v>0</v>
      </c>
      <c r="Y3891" s="14">
        <f t="shared" si="500"/>
        <v>0</v>
      </c>
      <c r="Z3891" s="16">
        <f t="shared" si="499"/>
        <v>0</v>
      </c>
      <c r="AA3891" s="13">
        <f t="shared" si="501"/>
        <v>0</v>
      </c>
      <c r="AB3891" s="13">
        <f t="shared" si="502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 hidden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504"/>
        <v>-3000.0434500000001</v>
      </c>
      <c r="W3892" s="14">
        <f t="shared" si="503"/>
        <v>0</v>
      </c>
      <c r="X3892" s="13"/>
      <c r="Y3892" s="14">
        <f t="shared" si="500"/>
        <v>0</v>
      </c>
      <c r="Z3892" s="16">
        <f t="shared" si="499"/>
        <v>0</v>
      </c>
      <c r="AA3892" s="13">
        <f t="shared" si="501"/>
        <v>0</v>
      </c>
      <c r="AB3892" s="13">
        <f t="shared" si="502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 hidden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504"/>
        <v>-1697896.06</v>
      </c>
      <c r="W3893" s="14">
        <f t="shared" si="503"/>
        <v>0</v>
      </c>
      <c r="X3893" s="13"/>
      <c r="Y3893" s="14">
        <f t="shared" si="500"/>
        <v>0</v>
      </c>
      <c r="Z3893" s="16">
        <f t="shared" si="499"/>
        <v>0</v>
      </c>
      <c r="AA3893" s="13">
        <f t="shared" si="501"/>
        <v>0</v>
      </c>
      <c r="AB3893" s="13">
        <f t="shared" si="502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 hidden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504"/>
        <v>1776030.75229</v>
      </c>
      <c r="W3894" s="14">
        <f t="shared" si="503"/>
        <v>0</v>
      </c>
      <c r="X3894" s="13"/>
      <c r="Y3894" s="14">
        <f t="shared" si="500"/>
        <v>0</v>
      </c>
      <c r="Z3894" s="16">
        <f t="shared" si="499"/>
        <v>0</v>
      </c>
      <c r="AA3894" s="13">
        <f t="shared" si="501"/>
        <v>0</v>
      </c>
      <c r="AB3894" s="13">
        <f t="shared" si="502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 hidden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504"/>
        <v>986.86000000000104</v>
      </c>
      <c r="W3895" s="14">
        <f t="shared" si="503"/>
        <v>0</v>
      </c>
      <c r="X3895" s="13"/>
      <c r="Y3895" s="14">
        <f t="shared" si="500"/>
        <v>0</v>
      </c>
      <c r="Z3895" s="16">
        <f t="shared" si="499"/>
        <v>0</v>
      </c>
      <c r="AA3895" s="13">
        <f t="shared" si="501"/>
        <v>0</v>
      </c>
      <c r="AB3895" s="13">
        <f t="shared" si="502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 hidden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504"/>
        <v>184139.5</v>
      </c>
      <c r="W3896" s="14">
        <f t="shared" si="503"/>
        <v>0</v>
      </c>
      <c r="X3896" s="13"/>
      <c r="Y3896" s="14">
        <f t="shared" si="500"/>
        <v>0</v>
      </c>
      <c r="Z3896" s="16">
        <f t="shared" si="499"/>
        <v>0</v>
      </c>
      <c r="AA3896" s="13">
        <f t="shared" si="501"/>
        <v>0</v>
      </c>
      <c r="AB3896" s="13">
        <f t="shared" si="502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 hidden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504"/>
        <v>15.5599999999995</v>
      </c>
      <c r="W3897" s="14">
        <f t="shared" si="503"/>
        <v>0</v>
      </c>
      <c r="X3897" s="13"/>
      <c r="Y3897" s="14">
        <f t="shared" si="500"/>
        <v>0</v>
      </c>
      <c r="Z3897" s="16">
        <f t="shared" si="499"/>
        <v>0</v>
      </c>
      <c r="AA3897" s="13">
        <f t="shared" si="501"/>
        <v>0</v>
      </c>
      <c r="AB3897" s="13">
        <f t="shared" si="502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 hidden="1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504"/>
        <v>2547.13</v>
      </c>
      <c r="W3898" s="14">
        <f t="shared" si="503"/>
        <v>0</v>
      </c>
      <c r="X3898" s="13"/>
      <c r="Y3898" s="14">
        <f t="shared" si="500"/>
        <v>0</v>
      </c>
      <c r="Z3898" s="16">
        <f t="shared" si="499"/>
        <v>0</v>
      </c>
      <c r="AA3898" s="13">
        <f t="shared" si="501"/>
        <v>0</v>
      </c>
      <c r="AB3898" s="13">
        <f t="shared" si="502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 hidden="1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504"/>
        <v>42175.8</v>
      </c>
      <c r="W3899" s="14">
        <f t="shared" si="503"/>
        <v>7457</v>
      </c>
      <c r="X3899" s="13">
        <f t="shared" ref="X3899:X3901" si="505">W3899*5%</f>
        <v>372.85</v>
      </c>
      <c r="Y3899" s="14">
        <f t="shared" si="500"/>
        <v>0</v>
      </c>
      <c r="Z3899" s="16">
        <f t="shared" si="499"/>
        <v>7829.85</v>
      </c>
      <c r="AA3899" s="13">
        <f t="shared" si="501"/>
        <v>0</v>
      </c>
      <c r="AB3899" s="13">
        <f t="shared" si="502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 hidden="1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504"/>
        <v>-9357.2999999999993</v>
      </c>
      <c r="W3900" s="14">
        <f t="shared" si="503"/>
        <v>0</v>
      </c>
      <c r="X3900" s="13">
        <f t="shared" si="505"/>
        <v>0</v>
      </c>
      <c r="Y3900" s="14">
        <f t="shared" si="500"/>
        <v>0</v>
      </c>
      <c r="Z3900" s="16">
        <f t="shared" si="499"/>
        <v>0</v>
      </c>
      <c r="AA3900" s="13">
        <f t="shared" si="501"/>
        <v>0</v>
      </c>
      <c r="AB3900" s="13">
        <f t="shared" si="502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 hidden="1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504"/>
        <v>100000</v>
      </c>
      <c r="W3901" s="14">
        <f t="shared" si="503"/>
        <v>0</v>
      </c>
      <c r="X3901" s="13">
        <f t="shared" si="505"/>
        <v>0</v>
      </c>
      <c r="Y3901" s="14">
        <f t="shared" si="500"/>
        <v>0</v>
      </c>
      <c r="Z3901" s="16">
        <f t="shared" si="499"/>
        <v>0</v>
      </c>
      <c r="AA3901" s="13">
        <f t="shared" si="501"/>
        <v>0</v>
      </c>
      <c r="AB3901" s="13">
        <f t="shared" si="502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 hidden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2959</v>
      </c>
      <c r="F3902" s="8" t="s">
        <v>2960</v>
      </c>
      <c r="G3902" s="8" t="s">
        <v>2959</v>
      </c>
      <c r="H3902" s="118" t="s">
        <v>2961</v>
      </c>
      <c r="I3902" s="73" t="s">
        <v>2962</v>
      </c>
      <c r="J3902" s="73" t="s">
        <v>2963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504"/>
        <v>123785.01</v>
      </c>
      <c r="W3902" s="14">
        <f t="shared" si="503"/>
        <v>0</v>
      </c>
      <c r="X3902" s="13"/>
      <c r="Y3902" s="14">
        <f t="shared" si="500"/>
        <v>0</v>
      </c>
      <c r="Z3902" s="16">
        <f t="shared" ref="Z3902:Z3965" si="506">W3902+X3902</f>
        <v>0</v>
      </c>
      <c r="AA3902" s="13">
        <f t="shared" si="501"/>
        <v>0</v>
      </c>
      <c r="AB3902" s="13">
        <f t="shared" si="502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 hidden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2967</v>
      </c>
      <c r="F3903" s="8" t="s">
        <v>2967</v>
      </c>
      <c r="G3903" s="8" t="s">
        <v>2967</v>
      </c>
      <c r="H3903" s="118" t="s">
        <v>2961</v>
      </c>
      <c r="I3903" s="73" t="s">
        <v>2962</v>
      </c>
      <c r="J3903" s="73" t="s">
        <v>2963</v>
      </c>
      <c r="K3903" s="73" t="s">
        <v>32</v>
      </c>
      <c r="L3903" s="8" t="s">
        <v>2968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504"/>
        <v>12099.5</v>
      </c>
      <c r="W3903" s="14">
        <f t="shared" si="503"/>
        <v>0</v>
      </c>
      <c r="X3903" s="13"/>
      <c r="Y3903" s="14">
        <f t="shared" si="500"/>
        <v>0</v>
      </c>
      <c r="Z3903" s="16">
        <f t="shared" si="506"/>
        <v>0</v>
      </c>
      <c r="AA3903" s="13">
        <f t="shared" si="501"/>
        <v>0</v>
      </c>
      <c r="AB3903" s="13">
        <f t="shared" si="502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 hidden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2967</v>
      </c>
      <c r="F3904" s="8" t="s">
        <v>2967</v>
      </c>
      <c r="G3904" s="8" t="s">
        <v>2967</v>
      </c>
      <c r="H3904" s="118" t="s">
        <v>2961</v>
      </c>
      <c r="I3904" s="73" t="s">
        <v>2962</v>
      </c>
      <c r="J3904" s="73" t="s">
        <v>2963</v>
      </c>
      <c r="K3904" s="73" t="s">
        <v>32</v>
      </c>
      <c r="L3904" s="8" t="s">
        <v>2969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504"/>
        <v>451</v>
      </c>
      <c r="W3904" s="14">
        <f t="shared" si="503"/>
        <v>0</v>
      </c>
      <c r="X3904" s="13"/>
      <c r="Y3904" s="14">
        <f t="shared" si="500"/>
        <v>0</v>
      </c>
      <c r="Z3904" s="16">
        <f t="shared" si="506"/>
        <v>0</v>
      </c>
      <c r="AA3904" s="13">
        <f t="shared" si="501"/>
        <v>0</v>
      </c>
      <c r="AB3904" s="13">
        <f t="shared" si="502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 hidden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2967</v>
      </c>
      <c r="F3905" s="8" t="s">
        <v>2967</v>
      </c>
      <c r="G3905" s="8" t="s">
        <v>2967</v>
      </c>
      <c r="H3905" s="118" t="s">
        <v>2961</v>
      </c>
      <c r="I3905" s="73" t="s">
        <v>2962</v>
      </c>
      <c r="J3905" s="73" t="s">
        <v>2963</v>
      </c>
      <c r="K3905" s="73" t="s">
        <v>32</v>
      </c>
      <c r="L3905" s="8" t="s">
        <v>2970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504"/>
        <v>10988.1</v>
      </c>
      <c r="W3905" s="14">
        <f t="shared" si="503"/>
        <v>0</v>
      </c>
      <c r="X3905" s="13"/>
      <c r="Y3905" s="14">
        <f t="shared" si="500"/>
        <v>0</v>
      </c>
      <c r="Z3905" s="16">
        <f t="shared" si="506"/>
        <v>0</v>
      </c>
      <c r="AA3905" s="13">
        <f t="shared" si="501"/>
        <v>0</v>
      </c>
      <c r="AB3905" s="13">
        <f t="shared" si="502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 hidden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2961</v>
      </c>
      <c r="I3906" s="73" t="s">
        <v>2962</v>
      </c>
      <c r="J3906" s="73" t="s">
        <v>2963</v>
      </c>
      <c r="K3906" s="73" t="s">
        <v>32</v>
      </c>
      <c r="L3906" s="8" t="s">
        <v>2971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504"/>
        <v>144.20000000000201</v>
      </c>
      <c r="W3906" s="14">
        <f t="shared" si="503"/>
        <v>0</v>
      </c>
      <c r="X3906" s="13"/>
      <c r="Y3906" s="14">
        <f t="shared" si="500"/>
        <v>0</v>
      </c>
      <c r="Z3906" s="16">
        <f t="shared" si="506"/>
        <v>0</v>
      </c>
      <c r="AA3906" s="13">
        <f t="shared" si="501"/>
        <v>0</v>
      </c>
      <c r="AB3906" s="13">
        <f t="shared" si="502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 hidden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2972</v>
      </c>
      <c r="F3907" s="8" t="s">
        <v>2972</v>
      </c>
      <c r="G3907" s="8" t="s">
        <v>2972</v>
      </c>
      <c r="H3907" s="118" t="s">
        <v>2961</v>
      </c>
      <c r="I3907" s="73" t="s">
        <v>2962</v>
      </c>
      <c r="J3907" s="73" t="s">
        <v>2963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504"/>
        <v>96764.32</v>
      </c>
      <c r="W3907" s="14">
        <f t="shared" si="503"/>
        <v>58959.82</v>
      </c>
      <c r="X3907" s="13"/>
      <c r="Y3907" s="14">
        <f t="shared" ref="Y3907:Y3970" si="507">IF(W3907-AB3907&lt;=0,0,IF(O3907="返现",MAX(W3907-AA3907-AB3907,0),MAX(W3907-AB3907,0)))</f>
        <v>0</v>
      </c>
      <c r="Z3907" s="16">
        <f t="shared" si="506"/>
        <v>58959.82</v>
      </c>
      <c r="AA3907" s="13">
        <f t="shared" si="501"/>
        <v>0</v>
      </c>
      <c r="AB3907" s="13">
        <f t="shared" si="502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 hidden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2961</v>
      </c>
      <c r="I3908" s="73" t="s">
        <v>2962</v>
      </c>
      <c r="J3908" s="73" t="s">
        <v>2963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504"/>
        <v>20003.5</v>
      </c>
      <c r="W3908" s="14">
        <f t="shared" si="503"/>
        <v>0</v>
      </c>
      <c r="X3908" s="13"/>
      <c r="Y3908" s="14">
        <f t="shared" si="507"/>
        <v>0</v>
      </c>
      <c r="Z3908" s="16">
        <f t="shared" si="506"/>
        <v>0</v>
      </c>
      <c r="AA3908" s="13">
        <f t="shared" si="501"/>
        <v>0</v>
      </c>
      <c r="AB3908" s="13">
        <f t="shared" si="502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 hidden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2961</v>
      </c>
      <c r="I3909" s="73" t="s">
        <v>2962</v>
      </c>
      <c r="J3909" s="73" t="s">
        <v>2963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504"/>
        <v>74654.09</v>
      </c>
      <c r="W3909" s="14">
        <f t="shared" si="503"/>
        <v>0</v>
      </c>
      <c r="X3909" s="13"/>
      <c r="Y3909" s="14">
        <f t="shared" si="507"/>
        <v>0</v>
      </c>
      <c r="Z3909" s="16">
        <f t="shared" si="506"/>
        <v>0</v>
      </c>
      <c r="AA3909" s="13">
        <f t="shared" si="501"/>
        <v>0</v>
      </c>
      <c r="AB3909" s="13">
        <f t="shared" si="502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 hidden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2961</v>
      </c>
      <c r="I3910" s="73" t="s">
        <v>2962</v>
      </c>
      <c r="J3910" s="73" t="s">
        <v>2963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504"/>
        <v>-62.87</v>
      </c>
      <c r="W3910" s="14">
        <f t="shared" si="503"/>
        <v>0</v>
      </c>
      <c r="X3910" s="13"/>
      <c r="Y3910" s="14">
        <f t="shared" si="507"/>
        <v>0</v>
      </c>
      <c r="Z3910" s="16">
        <f t="shared" si="506"/>
        <v>0</v>
      </c>
      <c r="AA3910" s="13">
        <f t="shared" ref="AA3910:AA3973" si="508">U3910-W3910</f>
        <v>0</v>
      </c>
      <c r="AB3910" s="13">
        <f t="shared" si="502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 hidden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2961</v>
      </c>
      <c r="I3911" s="73" t="s">
        <v>2962</v>
      </c>
      <c r="J3911" s="73" t="s">
        <v>2963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504"/>
        <v>145.67999999999898</v>
      </c>
      <c r="W3911" s="14">
        <f t="shared" si="503"/>
        <v>361.1</v>
      </c>
      <c r="X3911" s="13"/>
      <c r="Y3911" s="14">
        <f t="shared" si="507"/>
        <v>0</v>
      </c>
      <c r="Z3911" s="16">
        <f t="shared" si="506"/>
        <v>361.1</v>
      </c>
      <c r="AA3911" s="13">
        <f t="shared" si="508"/>
        <v>0</v>
      </c>
      <c r="AB3911" s="13">
        <f t="shared" si="502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 hidden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2975</v>
      </c>
      <c r="F3912" s="8" t="s">
        <v>2975</v>
      </c>
      <c r="G3912" s="8" t="s">
        <v>2975</v>
      </c>
      <c r="H3912" s="118" t="s">
        <v>2961</v>
      </c>
      <c r="I3912" s="73" t="s">
        <v>2962</v>
      </c>
      <c r="J3912" s="73" t="s">
        <v>2963</v>
      </c>
      <c r="K3912" s="73" t="s">
        <v>32</v>
      </c>
      <c r="L3912" s="8" t="s">
        <v>2975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504"/>
        <v>-81.099999999976703</v>
      </c>
      <c r="W3912" s="14">
        <f t="shared" si="503"/>
        <v>0</v>
      </c>
      <c r="X3912" s="13"/>
      <c r="Y3912" s="14">
        <f t="shared" si="507"/>
        <v>0</v>
      </c>
      <c r="Z3912" s="16">
        <f t="shared" si="506"/>
        <v>0</v>
      </c>
      <c r="AA3912" s="13">
        <f t="shared" si="508"/>
        <v>0</v>
      </c>
      <c r="AB3912" s="13">
        <f t="shared" si="502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 hidden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2976</v>
      </c>
      <c r="G3913" s="8" t="s">
        <v>231</v>
      </c>
      <c r="H3913" s="118" t="s">
        <v>2961</v>
      </c>
      <c r="I3913" s="73" t="s">
        <v>2962</v>
      </c>
      <c r="J3913" s="73" t="s">
        <v>2963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504"/>
        <v>43216.85</v>
      </c>
      <c r="W3913" s="14">
        <f t="shared" si="503"/>
        <v>0</v>
      </c>
      <c r="X3913" s="13"/>
      <c r="Y3913" s="14">
        <f t="shared" si="507"/>
        <v>0</v>
      </c>
      <c r="Z3913" s="16">
        <f t="shared" si="506"/>
        <v>0</v>
      </c>
      <c r="AA3913" s="13">
        <f t="shared" si="508"/>
        <v>0</v>
      </c>
      <c r="AB3913" s="13">
        <f t="shared" si="502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 hidden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2976</v>
      </c>
      <c r="G3914" s="8" t="s">
        <v>231</v>
      </c>
      <c r="H3914" s="118" t="s">
        <v>2961</v>
      </c>
      <c r="I3914" s="73" t="s">
        <v>2962</v>
      </c>
      <c r="J3914" s="73" t="s">
        <v>2963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504"/>
        <v>47853.4</v>
      </c>
      <c r="W3914" s="14">
        <f t="shared" si="503"/>
        <v>0</v>
      </c>
      <c r="X3914" s="13"/>
      <c r="Y3914" s="14">
        <f t="shared" si="507"/>
        <v>0</v>
      </c>
      <c r="Z3914" s="16">
        <f t="shared" si="506"/>
        <v>0</v>
      </c>
      <c r="AA3914" s="13">
        <f t="shared" si="508"/>
        <v>0</v>
      </c>
      <c r="AB3914" s="13">
        <f t="shared" si="502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 hidden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2961</v>
      </c>
      <c r="I3915" s="73" t="s">
        <v>2962</v>
      </c>
      <c r="J3915" s="73" t="s">
        <v>2963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504"/>
        <v>3317.409999999998</v>
      </c>
      <c r="W3915" s="14">
        <f t="shared" si="503"/>
        <v>14892.01</v>
      </c>
      <c r="X3915" s="13"/>
      <c r="Y3915" s="14">
        <f t="shared" si="507"/>
        <v>6439.02</v>
      </c>
      <c r="Z3915" s="16">
        <f t="shared" si="506"/>
        <v>14892.01</v>
      </c>
      <c r="AA3915" s="13">
        <f t="shared" si="508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 hidden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2981</v>
      </c>
      <c r="F3916" s="8" t="s">
        <v>2981</v>
      </c>
      <c r="G3916" s="8" t="s">
        <v>2981</v>
      </c>
      <c r="H3916" s="118" t="s">
        <v>2961</v>
      </c>
      <c r="I3916" s="73" t="s">
        <v>2962</v>
      </c>
      <c r="J3916" s="73" t="s">
        <v>2963</v>
      </c>
      <c r="K3916" s="73" t="s">
        <v>32</v>
      </c>
      <c r="L3916" s="8" t="s">
        <v>2981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504"/>
        <v>199.9</v>
      </c>
      <c r="W3916" s="14">
        <f t="shared" si="503"/>
        <v>0</v>
      </c>
      <c r="X3916" s="13"/>
      <c r="Y3916" s="14">
        <f t="shared" si="507"/>
        <v>0</v>
      </c>
      <c r="Z3916" s="16">
        <f t="shared" si="506"/>
        <v>0</v>
      </c>
      <c r="AA3916" s="13">
        <f t="shared" si="508"/>
        <v>0</v>
      </c>
      <c r="AB3916" s="13">
        <f t="shared" si="502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 hidden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2982</v>
      </c>
      <c r="F3917" s="8" t="s">
        <v>2982</v>
      </c>
      <c r="G3917" s="8" t="s">
        <v>2982</v>
      </c>
      <c r="H3917" s="118" t="s">
        <v>2961</v>
      </c>
      <c r="I3917" s="73" t="s">
        <v>2962</v>
      </c>
      <c r="J3917" s="73" t="s">
        <v>2963</v>
      </c>
      <c r="K3917" s="73" t="s">
        <v>32</v>
      </c>
      <c r="L3917" s="8" t="s">
        <v>2983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504"/>
        <v>4.5</v>
      </c>
      <c r="W3917" s="14">
        <f t="shared" si="503"/>
        <v>0</v>
      </c>
      <c r="X3917" s="13"/>
      <c r="Y3917" s="14">
        <f t="shared" si="507"/>
        <v>0</v>
      </c>
      <c r="Z3917" s="16">
        <f t="shared" si="506"/>
        <v>0</v>
      </c>
      <c r="AA3917" s="13">
        <f t="shared" si="508"/>
        <v>0</v>
      </c>
      <c r="AB3917" s="13">
        <f t="shared" si="502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 hidden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2985</v>
      </c>
      <c r="F3918" s="8" t="s">
        <v>2985</v>
      </c>
      <c r="G3918" s="8" t="s">
        <v>2985</v>
      </c>
      <c r="H3918" s="118" t="s">
        <v>2961</v>
      </c>
      <c r="I3918" s="73" t="s">
        <v>2962</v>
      </c>
      <c r="J3918" s="73" t="s">
        <v>2963</v>
      </c>
      <c r="K3918" s="73" t="s">
        <v>32</v>
      </c>
      <c r="L3918" s="8" t="s">
        <v>2985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504"/>
        <v>10000</v>
      </c>
      <c r="W3918" s="14">
        <f t="shared" si="503"/>
        <v>0</v>
      </c>
      <c r="X3918" s="13"/>
      <c r="Y3918" s="14">
        <f t="shared" si="507"/>
        <v>0</v>
      </c>
      <c r="Z3918" s="16">
        <f t="shared" si="506"/>
        <v>0</v>
      </c>
      <c r="AA3918" s="13">
        <f t="shared" si="508"/>
        <v>0</v>
      </c>
      <c r="AB3918" s="13">
        <f t="shared" si="502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 hidden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2961</v>
      </c>
      <c r="I3919" s="73" t="s">
        <v>2962</v>
      </c>
      <c r="J3919" s="73" t="s">
        <v>2963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504"/>
        <v>150.11000000000101</v>
      </c>
      <c r="W3919" s="14">
        <f t="shared" si="503"/>
        <v>0</v>
      </c>
      <c r="X3919" s="13"/>
      <c r="Y3919" s="14">
        <f t="shared" si="507"/>
        <v>0</v>
      </c>
      <c r="Z3919" s="16">
        <f t="shared" si="506"/>
        <v>0</v>
      </c>
      <c r="AA3919" s="13">
        <f t="shared" si="508"/>
        <v>0</v>
      </c>
      <c r="AB3919" s="13">
        <f t="shared" si="502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 hidden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2987</v>
      </c>
      <c r="F3920" s="8" t="s">
        <v>2987</v>
      </c>
      <c r="G3920" s="8" t="s">
        <v>2987</v>
      </c>
      <c r="H3920" s="118" t="s">
        <v>2961</v>
      </c>
      <c r="I3920" s="73" t="s">
        <v>2962</v>
      </c>
      <c r="J3920" s="73" t="s">
        <v>2963</v>
      </c>
      <c r="K3920" s="73" t="s">
        <v>32</v>
      </c>
      <c r="L3920" s="8" t="s">
        <v>2987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504"/>
        <v>0.22999999999999701</v>
      </c>
      <c r="W3920" s="14">
        <f t="shared" si="503"/>
        <v>0</v>
      </c>
      <c r="X3920" s="13"/>
      <c r="Y3920" s="14">
        <f t="shared" si="507"/>
        <v>0</v>
      </c>
      <c r="Z3920" s="16">
        <f t="shared" si="506"/>
        <v>0</v>
      </c>
      <c r="AA3920" s="13">
        <f t="shared" si="508"/>
        <v>0</v>
      </c>
      <c r="AB3920" s="13">
        <f t="shared" ref="AB3920:AB3983" si="509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 hidden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2988</v>
      </c>
      <c r="G3921" s="8" t="s">
        <v>340</v>
      </c>
      <c r="H3921" s="118" t="s">
        <v>2961</v>
      </c>
      <c r="I3921" s="73" t="s">
        <v>2962</v>
      </c>
      <c r="J3921" s="73" t="s">
        <v>2963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504"/>
        <v>-13.600000000002201</v>
      </c>
      <c r="W3921" s="14">
        <f t="shared" si="503"/>
        <v>0</v>
      </c>
      <c r="X3921" s="13"/>
      <c r="Y3921" s="14">
        <f t="shared" si="507"/>
        <v>0</v>
      </c>
      <c r="Z3921" s="16">
        <f t="shared" si="506"/>
        <v>0</v>
      </c>
      <c r="AA3921" s="13">
        <f t="shared" si="508"/>
        <v>0</v>
      </c>
      <c r="AB3921" s="13">
        <f t="shared" si="509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 hidden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2961</v>
      </c>
      <c r="I3922" s="73" t="s">
        <v>2962</v>
      </c>
      <c r="J3922" s="73" t="s">
        <v>2963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504"/>
        <v>-13.100000000000399</v>
      </c>
      <c r="W3922" s="14">
        <f t="shared" si="503"/>
        <v>0</v>
      </c>
      <c r="X3922" s="13"/>
      <c r="Y3922" s="14">
        <f t="shared" si="507"/>
        <v>0</v>
      </c>
      <c r="Z3922" s="16">
        <f t="shared" si="506"/>
        <v>0</v>
      </c>
      <c r="AA3922" s="13">
        <f t="shared" si="508"/>
        <v>0</v>
      </c>
      <c r="AB3922" s="13">
        <f t="shared" si="509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 hidden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2961</v>
      </c>
      <c r="I3923" s="73" t="s">
        <v>2962</v>
      </c>
      <c r="J3923" s="73" t="s">
        <v>2963</v>
      </c>
      <c r="K3923" s="73" t="s">
        <v>32</v>
      </c>
      <c r="L3923" s="8" t="s">
        <v>2989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504"/>
        <v>5.7</v>
      </c>
      <c r="W3923" s="14">
        <f t="shared" si="503"/>
        <v>0</v>
      </c>
      <c r="X3923" s="13"/>
      <c r="Y3923" s="14">
        <f t="shared" si="507"/>
        <v>0</v>
      </c>
      <c r="Z3923" s="16">
        <f t="shared" si="506"/>
        <v>0</v>
      </c>
      <c r="AA3923" s="13">
        <f t="shared" si="508"/>
        <v>0</v>
      </c>
      <c r="AB3923" s="13">
        <f t="shared" si="509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 hidden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2961</v>
      </c>
      <c r="I3924" s="73" t="s">
        <v>2962</v>
      </c>
      <c r="J3924" s="73" t="s">
        <v>2963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504"/>
        <v>-72.400000000000006</v>
      </c>
      <c r="W3924" s="14">
        <f t="shared" si="503"/>
        <v>0</v>
      </c>
      <c r="X3924" s="13"/>
      <c r="Y3924" s="14">
        <f t="shared" si="507"/>
        <v>0</v>
      </c>
      <c r="Z3924" s="16">
        <f t="shared" si="506"/>
        <v>0</v>
      </c>
      <c r="AA3924" s="13">
        <f t="shared" si="508"/>
        <v>0</v>
      </c>
      <c r="AB3924" s="13">
        <f t="shared" si="509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 hidden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2961</v>
      </c>
      <c r="I3925" s="73" t="s">
        <v>2962</v>
      </c>
      <c r="J3925" s="73" t="s">
        <v>2963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504"/>
        <v>23422.32</v>
      </c>
      <c r="W3925" s="14">
        <f t="shared" si="503"/>
        <v>0</v>
      </c>
      <c r="X3925" s="13"/>
      <c r="Y3925" s="14">
        <f t="shared" si="507"/>
        <v>0</v>
      </c>
      <c r="Z3925" s="16">
        <f t="shared" si="506"/>
        <v>0</v>
      </c>
      <c r="AA3925" s="13">
        <f t="shared" si="508"/>
        <v>0</v>
      </c>
      <c r="AB3925" s="13">
        <f t="shared" si="509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 hidden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2961</v>
      </c>
      <c r="I3926" s="73" t="s">
        <v>2962</v>
      </c>
      <c r="J3926" s="73" t="s">
        <v>2963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504"/>
        <v>2303176.19</v>
      </c>
      <c r="W3926" s="14">
        <f t="shared" si="503"/>
        <v>0</v>
      </c>
      <c r="X3926" s="13"/>
      <c r="Y3926" s="14">
        <f t="shared" si="507"/>
        <v>0</v>
      </c>
      <c r="Z3926" s="16">
        <f t="shared" si="506"/>
        <v>0</v>
      </c>
      <c r="AA3926" s="13">
        <f t="shared" si="508"/>
        <v>0</v>
      </c>
      <c r="AB3926" s="13">
        <f t="shared" si="509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 hidden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2961</v>
      </c>
      <c r="I3927" s="73" t="s">
        <v>2962</v>
      </c>
      <c r="J3927" s="73" t="s">
        <v>2963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504"/>
        <v>449422.6</v>
      </c>
      <c r="W3927" s="14">
        <f t="shared" si="503"/>
        <v>0</v>
      </c>
      <c r="X3927" s="13"/>
      <c r="Y3927" s="14">
        <f t="shared" si="507"/>
        <v>0</v>
      </c>
      <c r="Z3927" s="16">
        <f t="shared" si="506"/>
        <v>0</v>
      </c>
      <c r="AA3927" s="13">
        <f t="shared" si="508"/>
        <v>0</v>
      </c>
      <c r="AB3927" s="13">
        <f t="shared" si="509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 hidden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2991</v>
      </c>
      <c r="F3928" s="8" t="s">
        <v>2991</v>
      </c>
      <c r="G3928" s="8" t="s">
        <v>2991</v>
      </c>
      <c r="H3928" s="118" t="s">
        <v>2961</v>
      </c>
      <c r="I3928" s="73" t="s">
        <v>2962</v>
      </c>
      <c r="J3928" s="73" t="s">
        <v>2963</v>
      </c>
      <c r="K3928" s="73" t="s">
        <v>32</v>
      </c>
      <c r="L3928" s="8" t="s">
        <v>2991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504"/>
        <v>17948.7</v>
      </c>
      <c r="W3928" s="14">
        <f t="shared" si="503"/>
        <v>0</v>
      </c>
      <c r="X3928" s="13"/>
      <c r="Y3928" s="14">
        <f t="shared" si="507"/>
        <v>0</v>
      </c>
      <c r="Z3928" s="16">
        <f t="shared" si="506"/>
        <v>0</v>
      </c>
      <c r="AA3928" s="13">
        <f t="shared" si="508"/>
        <v>0</v>
      </c>
      <c r="AB3928" s="13">
        <f t="shared" si="509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 hidden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2992</v>
      </c>
      <c r="F3929" s="8" t="s">
        <v>2992</v>
      </c>
      <c r="G3929" s="8" t="s">
        <v>2992</v>
      </c>
      <c r="H3929" s="118" t="s">
        <v>2961</v>
      </c>
      <c r="I3929" s="73" t="s">
        <v>2962</v>
      </c>
      <c r="J3929" s="73" t="s">
        <v>2963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504"/>
        <v>99918.34</v>
      </c>
      <c r="W3929" s="14">
        <f t="shared" si="503"/>
        <v>0</v>
      </c>
      <c r="X3929" s="13"/>
      <c r="Y3929" s="14">
        <f t="shared" si="507"/>
        <v>0</v>
      </c>
      <c r="Z3929" s="16">
        <f t="shared" si="506"/>
        <v>0</v>
      </c>
      <c r="AA3929" s="13">
        <f t="shared" si="508"/>
        <v>0</v>
      </c>
      <c r="AB3929" s="13">
        <f t="shared" si="509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 hidden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2961</v>
      </c>
      <c r="I3930" s="73" t="s">
        <v>2962</v>
      </c>
      <c r="J3930" s="73" t="s">
        <v>2963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504"/>
        <v>99116.210000000196</v>
      </c>
      <c r="W3930" s="14">
        <f t="shared" si="503"/>
        <v>0</v>
      </c>
      <c r="X3930" s="13"/>
      <c r="Y3930" s="14">
        <f t="shared" si="507"/>
        <v>0</v>
      </c>
      <c r="Z3930" s="16">
        <f t="shared" si="506"/>
        <v>0</v>
      </c>
      <c r="AA3930" s="13">
        <f t="shared" si="508"/>
        <v>0</v>
      </c>
      <c r="AB3930" s="13">
        <f t="shared" si="509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 hidden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2961</v>
      </c>
      <c r="I3931" s="73" t="s">
        <v>2962</v>
      </c>
      <c r="J3931" s="73" t="s">
        <v>2963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3520</v>
      </c>
      <c r="S3931" s="13">
        <v>1041938.6</v>
      </c>
      <c r="T3931" s="13"/>
      <c r="U3931" s="13">
        <v>569.84</v>
      </c>
      <c r="V3931" s="13">
        <f t="shared" si="504"/>
        <v>1041368.76</v>
      </c>
      <c r="W3931" s="14">
        <f t="shared" si="503"/>
        <v>569.84</v>
      </c>
      <c r="X3931" s="13">
        <v>21187.31</v>
      </c>
      <c r="Y3931" s="14">
        <f t="shared" si="507"/>
        <v>0</v>
      </c>
      <c r="Z3931" s="16">
        <f t="shared" si="506"/>
        <v>21757.15</v>
      </c>
      <c r="AA3931" s="13">
        <f t="shared" si="508"/>
        <v>0</v>
      </c>
      <c r="AB3931" s="13">
        <f t="shared" si="509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 hidden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2961</v>
      </c>
      <c r="I3932" s="73" t="s">
        <v>2962</v>
      </c>
      <c r="J3932" s="73" t="s">
        <v>2963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504"/>
        <v>-273.16000000000003</v>
      </c>
      <c r="W3932" s="14">
        <f t="shared" si="503"/>
        <v>0</v>
      </c>
      <c r="X3932" s="13"/>
      <c r="Y3932" s="14">
        <f t="shared" si="507"/>
        <v>0</v>
      </c>
      <c r="Z3932" s="16">
        <f t="shared" si="506"/>
        <v>0</v>
      </c>
      <c r="AA3932" s="13">
        <f t="shared" si="508"/>
        <v>0</v>
      </c>
      <c r="AB3932" s="13">
        <f t="shared" si="509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 hidden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2961</v>
      </c>
      <c r="I3933" s="73" t="s">
        <v>2962</v>
      </c>
      <c r="J3933" s="73" t="s">
        <v>2963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3520</v>
      </c>
      <c r="S3933" s="13">
        <v>6731.02</v>
      </c>
      <c r="T3933" s="13"/>
      <c r="U3933" s="13">
        <v>3155.74</v>
      </c>
      <c r="V3933" s="13">
        <f t="shared" si="504"/>
        <v>3575.2800000000007</v>
      </c>
      <c r="W3933" s="14">
        <f t="shared" si="503"/>
        <v>3155.74</v>
      </c>
      <c r="X3933" s="13">
        <v>598.80999999999995</v>
      </c>
      <c r="Y3933" s="14">
        <f t="shared" si="507"/>
        <v>0</v>
      </c>
      <c r="Z3933" s="16">
        <f t="shared" si="506"/>
        <v>3754.5499999999997</v>
      </c>
      <c r="AA3933" s="13">
        <f t="shared" si="508"/>
        <v>0</v>
      </c>
      <c r="AB3933" s="13">
        <f t="shared" si="509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 hidden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2961</v>
      </c>
      <c r="I3934" s="73" t="s">
        <v>2962</v>
      </c>
      <c r="J3934" s="73" t="s">
        <v>2963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504"/>
        <v>-45.599999999998502</v>
      </c>
      <c r="W3934" s="14">
        <f t="shared" si="503"/>
        <v>0</v>
      </c>
      <c r="X3934" s="13"/>
      <c r="Y3934" s="14">
        <f t="shared" si="507"/>
        <v>0</v>
      </c>
      <c r="Z3934" s="16">
        <f t="shared" si="506"/>
        <v>0</v>
      </c>
      <c r="AA3934" s="13">
        <f t="shared" si="508"/>
        <v>0</v>
      </c>
      <c r="AB3934" s="13">
        <f t="shared" si="509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 hidden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2995</v>
      </c>
      <c r="F3935" s="8" t="s">
        <v>2995</v>
      </c>
      <c r="G3935" s="8" t="s">
        <v>2995</v>
      </c>
      <c r="H3935" s="118" t="s">
        <v>2961</v>
      </c>
      <c r="I3935" s="73" t="s">
        <v>2962</v>
      </c>
      <c r="J3935" s="73" t="s">
        <v>2963</v>
      </c>
      <c r="K3935" s="73" t="s">
        <v>32</v>
      </c>
      <c r="L3935" s="8" t="s">
        <v>2996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504"/>
        <v>-99.199999999998909</v>
      </c>
      <c r="W3935" s="14">
        <f t="shared" si="503"/>
        <v>11027.46</v>
      </c>
      <c r="X3935" s="13"/>
      <c r="Y3935" s="14">
        <f t="shared" si="507"/>
        <v>0</v>
      </c>
      <c r="Z3935" s="16">
        <f t="shared" si="506"/>
        <v>11027.46</v>
      </c>
      <c r="AA3935" s="13">
        <f t="shared" si="508"/>
        <v>0</v>
      </c>
      <c r="AB3935" s="13">
        <f t="shared" si="509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 hidden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2961</v>
      </c>
      <c r="I3936" s="73" t="s">
        <v>2962</v>
      </c>
      <c r="J3936" s="73" t="s">
        <v>2963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504"/>
        <v>6616.6600000000035</v>
      </c>
      <c r="W3936" s="14">
        <f t="shared" si="503"/>
        <v>36708.199999999997</v>
      </c>
      <c r="X3936" s="13">
        <f>W3936*R3936</f>
        <v>1101.2459999999999</v>
      </c>
      <c r="Y3936" s="14">
        <f t="shared" si="507"/>
        <v>0</v>
      </c>
      <c r="Z3936" s="16">
        <f t="shared" si="506"/>
        <v>37809.445999999996</v>
      </c>
      <c r="AA3936" s="13">
        <f t="shared" si="508"/>
        <v>0</v>
      </c>
      <c r="AB3936" s="13">
        <f t="shared" si="509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 hidden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2997</v>
      </c>
      <c r="F3937" s="8" t="s">
        <v>2997</v>
      </c>
      <c r="G3937" s="8" t="s">
        <v>2997</v>
      </c>
      <c r="H3937" s="118" t="s">
        <v>2961</v>
      </c>
      <c r="I3937" s="73" t="s">
        <v>2962</v>
      </c>
      <c r="J3937" s="73" t="s">
        <v>2963</v>
      </c>
      <c r="K3937" s="73" t="s">
        <v>32</v>
      </c>
      <c r="L3937" s="10" t="s">
        <v>2997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504"/>
        <v>0</v>
      </c>
      <c r="W3937" s="14">
        <f t="shared" si="503"/>
        <v>3222.89</v>
      </c>
      <c r="X3937" s="13">
        <f>W3937*R3937</f>
        <v>128.91559999999998</v>
      </c>
      <c r="Y3937" s="14">
        <f t="shared" si="507"/>
        <v>0</v>
      </c>
      <c r="Z3937" s="16">
        <f t="shared" si="506"/>
        <v>3351.8055999999997</v>
      </c>
      <c r="AA3937" s="13">
        <f t="shared" si="508"/>
        <v>0</v>
      </c>
      <c r="AB3937" s="13">
        <f t="shared" si="509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 hidden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2998</v>
      </c>
      <c r="F3938" s="8" t="s">
        <v>2999</v>
      </c>
      <c r="G3938" s="8" t="s">
        <v>2998</v>
      </c>
      <c r="H3938" s="118" t="s">
        <v>2961</v>
      </c>
      <c r="I3938" s="73" t="s">
        <v>2962</v>
      </c>
      <c r="J3938" s="73" t="s">
        <v>2963</v>
      </c>
      <c r="K3938" s="73" t="s">
        <v>32</v>
      </c>
      <c r="L3938" s="10" t="s">
        <v>3000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504"/>
        <v>-46.4</v>
      </c>
      <c r="W3938" s="14">
        <f t="shared" si="503"/>
        <v>0</v>
      </c>
      <c r="X3938" s="13"/>
      <c r="Y3938" s="14">
        <f t="shared" si="507"/>
        <v>0</v>
      </c>
      <c r="Z3938" s="16">
        <f t="shared" si="506"/>
        <v>0</v>
      </c>
      <c r="AA3938" s="13">
        <f t="shared" si="508"/>
        <v>0</v>
      </c>
      <c r="AB3938" s="13">
        <f t="shared" si="509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 hidden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2961</v>
      </c>
      <c r="I3939" s="73" t="s">
        <v>2962</v>
      </c>
      <c r="J3939" s="73" t="s">
        <v>2963</v>
      </c>
      <c r="K3939" s="73" t="s">
        <v>32</v>
      </c>
      <c r="L3939" s="10" t="s">
        <v>3003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504"/>
        <v>7585.0999999999995</v>
      </c>
      <c r="W3939" s="14">
        <f t="shared" si="503"/>
        <v>657.7</v>
      </c>
      <c r="X3939" s="13">
        <f t="shared" ref="X3939:X3940" si="510">W3939*R3939</f>
        <v>19.731000000000002</v>
      </c>
      <c r="Y3939" s="14">
        <f t="shared" si="507"/>
        <v>0</v>
      </c>
      <c r="Z3939" s="16">
        <f t="shared" si="506"/>
        <v>677.43100000000004</v>
      </c>
      <c r="AA3939" s="13">
        <f t="shared" si="508"/>
        <v>0</v>
      </c>
      <c r="AB3939" s="13">
        <f t="shared" si="509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 hidden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2961</v>
      </c>
      <c r="I3940" s="73" t="s">
        <v>2962</v>
      </c>
      <c r="J3940" s="73" t="s">
        <v>2963</v>
      </c>
      <c r="K3940" s="73" t="s">
        <v>32</v>
      </c>
      <c r="L3940" s="10" t="s">
        <v>3005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504"/>
        <v>7778.1099999999969</v>
      </c>
      <c r="W3940" s="14">
        <f t="shared" si="503"/>
        <v>18150.900000000001</v>
      </c>
      <c r="X3940" s="13">
        <f t="shared" si="510"/>
        <v>544.52700000000004</v>
      </c>
      <c r="Y3940" s="14">
        <f t="shared" si="507"/>
        <v>0</v>
      </c>
      <c r="Z3940" s="16">
        <f t="shared" si="506"/>
        <v>18695.427000000003</v>
      </c>
      <c r="AA3940" s="13">
        <f t="shared" si="508"/>
        <v>0</v>
      </c>
      <c r="AB3940" s="13">
        <f t="shared" si="509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 hidden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2961</v>
      </c>
      <c r="I3941" s="73" t="s">
        <v>2962</v>
      </c>
      <c r="J3941" s="73" t="s">
        <v>2963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504"/>
        <v>-13.999999999994801</v>
      </c>
      <c r="W3941" s="14">
        <f t="shared" si="503"/>
        <v>0</v>
      </c>
      <c r="X3941" s="13"/>
      <c r="Y3941" s="14">
        <f t="shared" si="507"/>
        <v>0</v>
      </c>
      <c r="Z3941" s="16">
        <f t="shared" si="506"/>
        <v>0</v>
      </c>
      <c r="AA3941" s="13">
        <f t="shared" si="508"/>
        <v>0</v>
      </c>
      <c r="AB3941" s="13">
        <f t="shared" si="509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 hidden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2961</v>
      </c>
      <c r="I3942" s="73" t="s">
        <v>2962</v>
      </c>
      <c r="J3942" s="73" t="s">
        <v>2963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504"/>
        <v>138354.20000000001</v>
      </c>
      <c r="W3942" s="14">
        <f t="shared" ref="W3942:W4005" si="511">IF(O3942="返货",U3942/(1+P3942),IF(O3942="返现",U3942,IF(O3942="折扣",U3942*P3942,IF(O3942="无",U3942))))</f>
        <v>0</v>
      </c>
      <c r="X3942" s="13"/>
      <c r="Y3942" s="14">
        <f t="shared" si="507"/>
        <v>0</v>
      </c>
      <c r="Z3942" s="16">
        <f t="shared" si="506"/>
        <v>0</v>
      </c>
      <c r="AA3942" s="13">
        <f t="shared" si="508"/>
        <v>0</v>
      </c>
      <c r="AB3942" s="13">
        <f t="shared" si="509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 hidden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2961</v>
      </c>
      <c r="I3943" s="73" t="s">
        <v>2962</v>
      </c>
      <c r="J3943" s="73" t="s">
        <v>2963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504"/>
        <v>0.68000000000098737</v>
      </c>
      <c r="W3943" s="14">
        <f t="shared" si="511"/>
        <v>111.43</v>
      </c>
      <c r="X3943" s="13">
        <f>W3943*R3943</f>
        <v>3.3429000000000002</v>
      </c>
      <c r="Y3943" s="14">
        <f t="shared" si="507"/>
        <v>0</v>
      </c>
      <c r="Z3943" s="16">
        <f t="shared" si="506"/>
        <v>114.77290000000001</v>
      </c>
      <c r="AA3943" s="13">
        <f t="shared" si="508"/>
        <v>0</v>
      </c>
      <c r="AB3943" s="13">
        <f t="shared" si="509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 hidden="1">
      <c r="A3944" s="7">
        <v>43862</v>
      </c>
      <c r="B3944" s="8" t="s">
        <v>32</v>
      </c>
      <c r="C3944" s="8" t="s">
        <v>648</v>
      </c>
      <c r="D3944" s="8" t="s">
        <v>3006</v>
      </c>
      <c r="E3944" s="8" t="s">
        <v>2286</v>
      </c>
      <c r="F3944" s="8" t="s">
        <v>2286</v>
      </c>
      <c r="G3944" s="8" t="s">
        <v>2286</v>
      </c>
      <c r="H3944" s="118" t="s">
        <v>2961</v>
      </c>
      <c r="I3944" s="73" t="s">
        <v>2962</v>
      </c>
      <c r="J3944" s="73" t="s">
        <v>2963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504"/>
        <v>7660.8</v>
      </c>
      <c r="W3944" s="14">
        <f t="shared" si="511"/>
        <v>0</v>
      </c>
      <c r="X3944" s="13"/>
      <c r="Y3944" s="14">
        <f t="shared" si="507"/>
        <v>0</v>
      </c>
      <c r="Z3944" s="16">
        <f t="shared" si="506"/>
        <v>0</v>
      </c>
      <c r="AA3944" s="13">
        <f t="shared" si="508"/>
        <v>0</v>
      </c>
      <c r="AB3944" s="13">
        <f t="shared" si="509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 hidden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2961</v>
      </c>
      <c r="I3945" s="73" t="s">
        <v>2962</v>
      </c>
      <c r="J3945" s="73" t="s">
        <v>2963</v>
      </c>
      <c r="K3945" s="73" t="s">
        <v>32</v>
      </c>
      <c r="L3945" s="10" t="s">
        <v>3007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504"/>
        <v>1050.71</v>
      </c>
      <c r="W3945" s="14">
        <f t="shared" si="511"/>
        <v>0</v>
      </c>
      <c r="X3945" s="13"/>
      <c r="Y3945" s="14">
        <f t="shared" si="507"/>
        <v>0</v>
      </c>
      <c r="Z3945" s="16">
        <f t="shared" si="506"/>
        <v>0</v>
      </c>
      <c r="AA3945" s="13">
        <f t="shared" si="508"/>
        <v>0</v>
      </c>
      <c r="AB3945" s="13">
        <f t="shared" si="509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 hidden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3008</v>
      </c>
      <c r="F3946" s="8" t="s">
        <v>3008</v>
      </c>
      <c r="G3946" s="8" t="s">
        <v>3008</v>
      </c>
      <c r="H3946" s="118" t="s">
        <v>2961</v>
      </c>
      <c r="I3946" s="73" t="s">
        <v>2962</v>
      </c>
      <c r="J3946" s="73" t="s">
        <v>2963</v>
      </c>
      <c r="K3946" s="73" t="s">
        <v>32</v>
      </c>
      <c r="L3946" s="10" t="s">
        <v>3008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504"/>
        <v>2474.5600000000004</v>
      </c>
      <c r="W3946" s="14">
        <f t="shared" si="511"/>
        <v>3394.37</v>
      </c>
      <c r="X3946" s="13"/>
      <c r="Y3946" s="14">
        <f t="shared" si="507"/>
        <v>0</v>
      </c>
      <c r="Z3946" s="16">
        <f t="shared" si="506"/>
        <v>3394.37</v>
      </c>
      <c r="AA3946" s="13">
        <f t="shared" si="508"/>
        <v>0</v>
      </c>
      <c r="AB3946" s="13">
        <f t="shared" si="509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 hidden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3009</v>
      </c>
      <c r="F3947" s="8" t="s">
        <v>3009</v>
      </c>
      <c r="G3947" s="8" t="s">
        <v>3009</v>
      </c>
      <c r="H3947" s="118" t="s">
        <v>2961</v>
      </c>
      <c r="I3947" s="73" t="s">
        <v>2962</v>
      </c>
      <c r="J3947" s="73" t="s">
        <v>2963</v>
      </c>
      <c r="K3947" s="73" t="s">
        <v>32</v>
      </c>
      <c r="L3947" s="10" t="s">
        <v>3009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504"/>
        <v>126473.12</v>
      </c>
      <c r="W3947" s="14">
        <f t="shared" si="511"/>
        <v>0</v>
      </c>
      <c r="X3947" s="13"/>
      <c r="Y3947" s="14">
        <f t="shared" si="507"/>
        <v>0</v>
      </c>
      <c r="Z3947" s="16">
        <f t="shared" si="506"/>
        <v>0</v>
      </c>
      <c r="AA3947" s="13">
        <f t="shared" si="508"/>
        <v>0</v>
      </c>
      <c r="AB3947" s="13">
        <f t="shared" si="509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 hidden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3010</v>
      </c>
      <c r="F3948" s="8" t="s">
        <v>1751</v>
      </c>
      <c r="G3948" s="8" t="s">
        <v>1751</v>
      </c>
      <c r="H3948" s="118" t="s">
        <v>2961</v>
      </c>
      <c r="I3948" s="73" t="s">
        <v>2962</v>
      </c>
      <c r="J3948" s="73" t="s">
        <v>2963</v>
      </c>
      <c r="K3948" s="73" t="s">
        <v>32</v>
      </c>
      <c r="L3948" s="10" t="s">
        <v>3011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504"/>
        <v>61.2</v>
      </c>
      <c r="W3948" s="14">
        <f t="shared" si="511"/>
        <v>0</v>
      </c>
      <c r="X3948" s="13"/>
      <c r="Y3948" s="14">
        <f t="shared" si="507"/>
        <v>0</v>
      </c>
      <c r="Z3948" s="16">
        <f t="shared" si="506"/>
        <v>0</v>
      </c>
      <c r="AA3948" s="13">
        <f t="shared" si="508"/>
        <v>0</v>
      </c>
      <c r="AB3948" s="13">
        <f t="shared" si="509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 hidden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3012</v>
      </c>
      <c r="F3949" s="8" t="s">
        <v>3012</v>
      </c>
      <c r="G3949" s="8" t="s">
        <v>3012</v>
      </c>
      <c r="H3949" s="118" t="s">
        <v>2961</v>
      </c>
      <c r="I3949" s="73" t="s">
        <v>2962</v>
      </c>
      <c r="J3949" s="73" t="s">
        <v>2963</v>
      </c>
      <c r="K3949" s="73" t="s">
        <v>32</v>
      </c>
      <c r="L3949" s="10" t="s">
        <v>3012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504"/>
        <v>996</v>
      </c>
      <c r="W3949" s="14">
        <f t="shared" si="511"/>
        <v>0</v>
      </c>
      <c r="X3949" s="13"/>
      <c r="Y3949" s="14">
        <f t="shared" si="507"/>
        <v>0</v>
      </c>
      <c r="Z3949" s="16">
        <f t="shared" si="506"/>
        <v>0</v>
      </c>
      <c r="AA3949" s="13">
        <f t="shared" si="508"/>
        <v>0</v>
      </c>
      <c r="AB3949" s="13">
        <f t="shared" si="509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 hidden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2961</v>
      </c>
      <c r="I3950" s="73" t="s">
        <v>2962</v>
      </c>
      <c r="J3950" s="73" t="s">
        <v>2963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12">S3950+T3950-U3950</f>
        <v>2668262.0900000003</v>
      </c>
      <c r="W3950" s="14">
        <f t="shared" si="511"/>
        <v>1501033.9</v>
      </c>
      <c r="X3950" s="13"/>
      <c r="Y3950" s="14">
        <f t="shared" si="507"/>
        <v>0</v>
      </c>
      <c r="Z3950" s="16">
        <f t="shared" si="506"/>
        <v>1501033.9</v>
      </c>
      <c r="AA3950" s="13">
        <f t="shared" si="508"/>
        <v>0</v>
      </c>
      <c r="AB3950" s="13">
        <f t="shared" si="509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 hidden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2961</v>
      </c>
      <c r="I3951" s="73" t="s">
        <v>2962</v>
      </c>
      <c r="J3951" s="73" t="s">
        <v>2963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12"/>
        <v>755577.17</v>
      </c>
      <c r="W3951" s="14">
        <f t="shared" si="511"/>
        <v>796494.36</v>
      </c>
      <c r="X3951" s="13"/>
      <c r="Y3951" s="14">
        <f t="shared" si="507"/>
        <v>0</v>
      </c>
      <c r="Z3951" s="16">
        <f t="shared" si="506"/>
        <v>796494.36</v>
      </c>
      <c r="AA3951" s="13">
        <f t="shared" si="508"/>
        <v>0</v>
      </c>
      <c r="AB3951" s="13">
        <f t="shared" si="509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 hidden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3016</v>
      </c>
      <c r="F3952" s="8" t="s">
        <v>3017</v>
      </c>
      <c r="G3952" s="8" t="s">
        <v>3017</v>
      </c>
      <c r="H3952" s="118" t="s">
        <v>2961</v>
      </c>
      <c r="I3952" s="73" t="s">
        <v>2962</v>
      </c>
      <c r="J3952" s="73" t="s">
        <v>2963</v>
      </c>
      <c r="K3952" s="73" t="s">
        <v>32</v>
      </c>
      <c r="L3952" s="10" t="s">
        <v>3018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12"/>
        <v>92388.24</v>
      </c>
      <c r="W3952" s="14">
        <f t="shared" si="511"/>
        <v>0</v>
      </c>
      <c r="X3952" s="13"/>
      <c r="Y3952" s="14">
        <f t="shared" si="507"/>
        <v>0</v>
      </c>
      <c r="Z3952" s="16">
        <f t="shared" si="506"/>
        <v>0</v>
      </c>
      <c r="AA3952" s="13">
        <f t="shared" si="508"/>
        <v>0</v>
      </c>
      <c r="AB3952" s="13">
        <f t="shared" si="509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 hidden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3019</v>
      </c>
      <c r="F3953" s="8" t="s">
        <v>872</v>
      </c>
      <c r="G3953" s="8" t="s">
        <v>872</v>
      </c>
      <c r="H3953" s="118" t="s">
        <v>2961</v>
      </c>
      <c r="I3953" s="73" t="s">
        <v>2962</v>
      </c>
      <c r="J3953" s="73" t="s">
        <v>2963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12"/>
        <v>7124.8</v>
      </c>
      <c r="W3953" s="14">
        <f t="shared" si="511"/>
        <v>0</v>
      </c>
      <c r="X3953" s="13"/>
      <c r="Y3953" s="14">
        <f t="shared" si="507"/>
        <v>0</v>
      </c>
      <c r="Z3953" s="16">
        <f t="shared" si="506"/>
        <v>0</v>
      </c>
      <c r="AA3953" s="13">
        <f t="shared" si="508"/>
        <v>0</v>
      </c>
      <c r="AB3953" s="13">
        <f t="shared" si="509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 hidden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2961</v>
      </c>
      <c r="I3954" s="73" t="s">
        <v>2962</v>
      </c>
      <c r="J3954" s="73" t="s">
        <v>2963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12"/>
        <v>0</v>
      </c>
      <c r="W3954" s="14">
        <f t="shared" si="511"/>
        <v>4593.6000000000004</v>
      </c>
      <c r="X3954" s="13"/>
      <c r="Y3954" s="14">
        <f t="shared" si="507"/>
        <v>0</v>
      </c>
      <c r="Z3954" s="16">
        <f t="shared" si="506"/>
        <v>4593.6000000000004</v>
      </c>
      <c r="AA3954" s="13">
        <f t="shared" si="508"/>
        <v>0</v>
      </c>
      <c r="AB3954" s="13">
        <f t="shared" si="509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 hidden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2961</v>
      </c>
      <c r="I3955" s="73" t="s">
        <v>2962</v>
      </c>
      <c r="J3955" s="73" t="s">
        <v>2963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12"/>
        <v>184.29999999999899</v>
      </c>
      <c r="W3955" s="14">
        <f t="shared" si="511"/>
        <v>0</v>
      </c>
      <c r="X3955" s="13"/>
      <c r="Y3955" s="14">
        <f t="shared" si="507"/>
        <v>0</v>
      </c>
      <c r="Z3955" s="16">
        <f t="shared" si="506"/>
        <v>0</v>
      </c>
      <c r="AA3955" s="13">
        <f t="shared" si="508"/>
        <v>0</v>
      </c>
      <c r="AB3955" s="13">
        <f t="shared" si="509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 hidden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2961</v>
      </c>
      <c r="I3956" s="73" t="s">
        <v>2962</v>
      </c>
      <c r="J3956" s="73" t="s">
        <v>2963</v>
      </c>
      <c r="K3956" s="73" t="s">
        <v>32</v>
      </c>
      <c r="L3956" s="10" t="s">
        <v>3020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12"/>
        <v>21.840000000000099</v>
      </c>
      <c r="W3956" s="14">
        <f t="shared" si="511"/>
        <v>0</v>
      </c>
      <c r="X3956" s="13"/>
      <c r="Y3956" s="14">
        <f t="shared" si="507"/>
        <v>0</v>
      </c>
      <c r="Z3956" s="16">
        <f t="shared" si="506"/>
        <v>0</v>
      </c>
      <c r="AA3956" s="13">
        <f t="shared" si="508"/>
        <v>0</v>
      </c>
      <c r="AB3956" s="13">
        <f t="shared" si="509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 hidden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2961</v>
      </c>
      <c r="I3957" s="73" t="s">
        <v>2962</v>
      </c>
      <c r="J3957" s="73" t="s">
        <v>2963</v>
      </c>
      <c r="K3957" s="73" t="s">
        <v>32</v>
      </c>
      <c r="L3957" s="10" t="s">
        <v>3021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12"/>
        <v>-18.219999999999299</v>
      </c>
      <c r="W3957" s="14">
        <f t="shared" si="511"/>
        <v>0</v>
      </c>
      <c r="X3957" s="13"/>
      <c r="Y3957" s="14">
        <f t="shared" si="507"/>
        <v>0</v>
      </c>
      <c r="Z3957" s="16">
        <f t="shared" si="506"/>
        <v>0</v>
      </c>
      <c r="AA3957" s="13">
        <f t="shared" si="508"/>
        <v>0</v>
      </c>
      <c r="AB3957" s="13">
        <f t="shared" si="509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 hidden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3022</v>
      </c>
      <c r="G3958" s="8" t="s">
        <v>899</v>
      </c>
      <c r="H3958" s="118" t="s">
        <v>2961</v>
      </c>
      <c r="I3958" s="73" t="s">
        <v>2962</v>
      </c>
      <c r="J3958" s="73" t="s">
        <v>2963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12"/>
        <v>-11.5199999998986</v>
      </c>
      <c r="W3958" s="14">
        <f t="shared" si="511"/>
        <v>0</v>
      </c>
      <c r="X3958" s="13"/>
      <c r="Y3958" s="14">
        <f t="shared" si="507"/>
        <v>0</v>
      </c>
      <c r="Z3958" s="16">
        <f t="shared" si="506"/>
        <v>0</v>
      </c>
      <c r="AA3958" s="13">
        <f t="shared" si="508"/>
        <v>0</v>
      </c>
      <c r="AB3958" s="13">
        <f t="shared" si="509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 hidden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2961</v>
      </c>
      <c r="I3959" s="73" t="s">
        <v>2962</v>
      </c>
      <c r="J3959" s="73" t="s">
        <v>2963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12"/>
        <v>-102.17</v>
      </c>
      <c r="W3959" s="14">
        <f t="shared" si="511"/>
        <v>0</v>
      </c>
      <c r="X3959" s="13"/>
      <c r="Y3959" s="14">
        <f t="shared" si="507"/>
        <v>0</v>
      </c>
      <c r="Z3959" s="16">
        <f t="shared" si="506"/>
        <v>0</v>
      </c>
      <c r="AA3959" s="13">
        <f t="shared" si="508"/>
        <v>0</v>
      </c>
      <c r="AB3959" s="13">
        <f t="shared" si="509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 hidden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3023</v>
      </c>
      <c r="F3960" s="8" t="s">
        <v>3023</v>
      </c>
      <c r="G3960" s="8" t="s">
        <v>3023</v>
      </c>
      <c r="H3960" s="118" t="s">
        <v>2961</v>
      </c>
      <c r="I3960" s="73" t="s">
        <v>2962</v>
      </c>
      <c r="J3960" s="73" t="s">
        <v>2963</v>
      </c>
      <c r="K3960" s="73" t="s">
        <v>32</v>
      </c>
      <c r="L3960" s="10" t="s">
        <v>3024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12"/>
        <v>19624.8</v>
      </c>
      <c r="W3960" s="14">
        <f t="shared" si="511"/>
        <v>0</v>
      </c>
      <c r="X3960" s="13"/>
      <c r="Y3960" s="14">
        <f t="shared" si="507"/>
        <v>0</v>
      </c>
      <c r="Z3960" s="16">
        <f t="shared" si="506"/>
        <v>0</v>
      </c>
      <c r="AA3960" s="13">
        <f t="shared" si="508"/>
        <v>0</v>
      </c>
      <c r="AB3960" s="13">
        <f t="shared" si="509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 hidden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3025</v>
      </c>
      <c r="F3961" s="8" t="s">
        <v>3025</v>
      </c>
      <c r="G3961" s="8" t="s">
        <v>3025</v>
      </c>
      <c r="H3961" s="118" t="s">
        <v>2961</v>
      </c>
      <c r="I3961" s="73" t="s">
        <v>2962</v>
      </c>
      <c r="J3961" s="73" t="s">
        <v>2963</v>
      </c>
      <c r="K3961" s="73" t="s">
        <v>32</v>
      </c>
      <c r="L3961" s="10" t="s">
        <v>3025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12"/>
        <v>-11.9000000000015</v>
      </c>
      <c r="W3961" s="14">
        <f t="shared" si="511"/>
        <v>0</v>
      </c>
      <c r="X3961" s="13"/>
      <c r="Y3961" s="14">
        <f t="shared" si="507"/>
        <v>0</v>
      </c>
      <c r="Z3961" s="16">
        <f t="shared" si="506"/>
        <v>0</v>
      </c>
      <c r="AA3961" s="13">
        <f t="shared" si="508"/>
        <v>0</v>
      </c>
      <c r="AB3961" s="13">
        <f t="shared" si="509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 hidden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2961</v>
      </c>
      <c r="I3962" s="73" t="s">
        <v>2962</v>
      </c>
      <c r="J3962" s="73" t="s">
        <v>2963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12"/>
        <v>348698</v>
      </c>
      <c r="W3962" s="14">
        <f t="shared" si="511"/>
        <v>156</v>
      </c>
      <c r="X3962" s="13"/>
      <c r="Y3962" s="14">
        <f t="shared" si="507"/>
        <v>0</v>
      </c>
      <c r="Z3962" s="16">
        <f t="shared" si="506"/>
        <v>156</v>
      </c>
      <c r="AA3962" s="13">
        <f t="shared" si="508"/>
        <v>0</v>
      </c>
      <c r="AB3962" s="13">
        <f t="shared" si="509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 hidden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2961</v>
      </c>
      <c r="I3963" s="73" t="s">
        <v>2962</v>
      </c>
      <c r="J3963" s="73" t="s">
        <v>2963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12"/>
        <v>1633.6</v>
      </c>
      <c r="W3963" s="14">
        <f t="shared" si="511"/>
        <v>0</v>
      </c>
      <c r="X3963" s="13"/>
      <c r="Y3963" s="14">
        <f t="shared" si="507"/>
        <v>0</v>
      </c>
      <c r="Z3963" s="16">
        <f t="shared" si="506"/>
        <v>0</v>
      </c>
      <c r="AA3963" s="13">
        <f t="shared" si="508"/>
        <v>0</v>
      </c>
      <c r="AB3963" s="13">
        <f t="shared" si="509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 hidden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3027</v>
      </c>
      <c r="F3964" s="8" t="s">
        <v>3028</v>
      </c>
      <c r="G3964" s="8" t="s">
        <v>3027</v>
      </c>
      <c r="H3964" s="118" t="s">
        <v>2961</v>
      </c>
      <c r="I3964" s="73" t="s">
        <v>2962</v>
      </c>
      <c r="J3964" s="73" t="s">
        <v>2963</v>
      </c>
      <c r="K3964" s="73" t="s">
        <v>32</v>
      </c>
      <c r="L3964" s="10" t="s">
        <v>3027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12"/>
        <v>4858.2999999999993</v>
      </c>
      <c r="W3964" s="14">
        <f t="shared" si="511"/>
        <v>5835</v>
      </c>
      <c r="X3964" s="13">
        <f>W3964*R3964/(1-R3964)</f>
        <v>307.10526315789474</v>
      </c>
      <c r="Y3964" s="14">
        <f t="shared" si="507"/>
        <v>0</v>
      </c>
      <c r="Z3964" s="16">
        <f t="shared" si="506"/>
        <v>6142.105263157895</v>
      </c>
      <c r="AA3964" s="13">
        <f t="shared" si="508"/>
        <v>0</v>
      </c>
      <c r="AB3964" s="13">
        <f t="shared" si="509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 hidden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3029</v>
      </c>
      <c r="F3965" s="8" t="s">
        <v>3029</v>
      </c>
      <c r="G3965" s="8" t="s">
        <v>3029</v>
      </c>
      <c r="H3965" s="118" t="s">
        <v>2961</v>
      </c>
      <c r="I3965" s="73" t="s">
        <v>2962</v>
      </c>
      <c r="J3965" s="73" t="s">
        <v>2963</v>
      </c>
      <c r="K3965" s="73" t="s">
        <v>32</v>
      </c>
      <c r="L3965" s="10" t="s">
        <v>3029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12"/>
        <v>2639.8</v>
      </c>
      <c r="W3965" s="14">
        <f t="shared" si="511"/>
        <v>0</v>
      </c>
      <c r="X3965" s="13"/>
      <c r="Y3965" s="14">
        <f t="shared" si="507"/>
        <v>0</v>
      </c>
      <c r="Z3965" s="16">
        <f t="shared" si="506"/>
        <v>0</v>
      </c>
      <c r="AA3965" s="13">
        <f t="shared" si="508"/>
        <v>0</v>
      </c>
      <c r="AB3965" s="13">
        <f t="shared" si="509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 hidden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3030</v>
      </c>
      <c r="F3966" s="8" t="s">
        <v>3030</v>
      </c>
      <c r="G3966" s="8" t="s">
        <v>3030</v>
      </c>
      <c r="H3966" s="118" t="s">
        <v>2961</v>
      </c>
      <c r="I3966" s="73" t="s">
        <v>2962</v>
      </c>
      <c r="J3966" s="73" t="s">
        <v>2963</v>
      </c>
      <c r="K3966" s="73" t="s">
        <v>32</v>
      </c>
      <c r="L3966" s="10" t="s">
        <v>3030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11"/>
        <v>73.69</v>
      </c>
      <c r="X3966" s="13"/>
      <c r="Y3966" s="14">
        <f t="shared" si="507"/>
        <v>0</v>
      </c>
      <c r="Z3966" s="16">
        <f t="shared" ref="Z3966:Z3967" si="513">W3966+X3966</f>
        <v>73.69</v>
      </c>
      <c r="AA3966" s="13">
        <f t="shared" si="508"/>
        <v>0</v>
      </c>
      <c r="AB3966" s="13">
        <f t="shared" si="509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 hidden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2961</v>
      </c>
      <c r="I3967" s="73" t="s">
        <v>2962</v>
      </c>
      <c r="J3967" s="73" t="s">
        <v>2963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12"/>
        <v>0</v>
      </c>
      <c r="W3967" s="14">
        <f t="shared" si="511"/>
        <v>7095.31</v>
      </c>
      <c r="X3967" s="13">
        <f>W3967*R3967</f>
        <v>212.85929999999999</v>
      </c>
      <c r="Y3967" s="14">
        <f t="shared" si="507"/>
        <v>0</v>
      </c>
      <c r="Z3967" s="16">
        <f t="shared" si="513"/>
        <v>7308.1693000000005</v>
      </c>
      <c r="AA3967" s="13">
        <f t="shared" si="508"/>
        <v>0</v>
      </c>
      <c r="AB3967" s="13">
        <f t="shared" si="509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 hidden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2961</v>
      </c>
      <c r="I3968" s="73" t="s">
        <v>2962</v>
      </c>
      <c r="J3968" s="73" t="s">
        <v>2963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12"/>
        <v>7.0000000000000284E-2</v>
      </c>
      <c r="W3968" s="14">
        <f t="shared" si="511"/>
        <v>60</v>
      </c>
      <c r="X3968" s="13"/>
      <c r="Y3968" s="14">
        <f t="shared" si="507"/>
        <v>0</v>
      </c>
      <c r="Z3968" s="13"/>
      <c r="AA3968" s="13">
        <f t="shared" si="508"/>
        <v>0</v>
      </c>
      <c r="AB3968" s="13">
        <f t="shared" si="509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 hidden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2961</v>
      </c>
      <c r="I3969" s="73" t="s">
        <v>2962</v>
      </c>
      <c r="J3969" s="73" t="s">
        <v>2963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12"/>
        <v>136.5</v>
      </c>
      <c r="W3969" s="14">
        <f t="shared" si="511"/>
        <v>0</v>
      </c>
      <c r="X3969" s="13"/>
      <c r="Y3969" s="14">
        <f t="shared" si="507"/>
        <v>0</v>
      </c>
      <c r="Z3969" s="16">
        <f t="shared" ref="Z3969:Z3993" si="514">W3969+X3969</f>
        <v>0</v>
      </c>
      <c r="AA3969" s="13">
        <f t="shared" si="508"/>
        <v>0</v>
      </c>
      <c r="AB3969" s="13">
        <f t="shared" si="509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 hidden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2961</v>
      </c>
      <c r="I3970" s="73" t="s">
        <v>2962</v>
      </c>
      <c r="J3970" s="73" t="s">
        <v>2963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12"/>
        <v>3603.8300000000017</v>
      </c>
      <c r="W3970" s="14">
        <f t="shared" si="511"/>
        <v>14251</v>
      </c>
      <c r="X3970" s="13">
        <f>W3970*R3970</f>
        <v>285.02</v>
      </c>
      <c r="Y3970" s="14">
        <f t="shared" si="507"/>
        <v>0</v>
      </c>
      <c r="Z3970" s="16">
        <f t="shared" si="514"/>
        <v>14536.02</v>
      </c>
      <c r="AA3970" s="13">
        <f t="shared" si="508"/>
        <v>0</v>
      </c>
      <c r="AB3970" s="13">
        <f t="shared" si="509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 hidden="1">
      <c r="A3971" s="7">
        <v>43862</v>
      </c>
      <c r="B3971" s="8" t="s">
        <v>32</v>
      </c>
      <c r="C3971" s="8" t="s">
        <v>1072</v>
      </c>
      <c r="D3971" s="8" t="s">
        <v>3032</v>
      </c>
      <c r="E3971" s="8" t="s">
        <v>1099</v>
      </c>
      <c r="F3971" s="8" t="s">
        <v>1099</v>
      </c>
      <c r="G3971" s="8" t="s">
        <v>1099</v>
      </c>
      <c r="H3971" s="118" t="s">
        <v>2961</v>
      </c>
      <c r="I3971" s="73" t="s">
        <v>2962</v>
      </c>
      <c r="J3971" s="73" t="s">
        <v>2963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12"/>
        <v>6500.6</v>
      </c>
      <c r="W3971" s="14">
        <f t="shared" si="511"/>
        <v>0</v>
      </c>
      <c r="X3971" s="13"/>
      <c r="Y3971" s="14">
        <f t="shared" ref="Y3971:Y4034" si="515">IF(W3971-AB3971&lt;=0,0,IF(O3971="返现",MAX(W3971-AA3971-AB3971,0),MAX(W3971-AB3971,0)))</f>
        <v>0</v>
      </c>
      <c r="Z3971" s="16">
        <f t="shared" si="514"/>
        <v>0</v>
      </c>
      <c r="AA3971" s="13">
        <f t="shared" si="508"/>
        <v>0</v>
      </c>
      <c r="AB3971" s="13">
        <f t="shared" si="509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 hidden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3033</v>
      </c>
      <c r="F3972" s="8" t="s">
        <v>3033</v>
      </c>
      <c r="G3972" s="8" t="s">
        <v>3033</v>
      </c>
      <c r="H3972" s="118" t="s">
        <v>2961</v>
      </c>
      <c r="I3972" s="73" t="s">
        <v>2962</v>
      </c>
      <c r="J3972" s="73" t="s">
        <v>2963</v>
      </c>
      <c r="K3972" s="73" t="s">
        <v>32</v>
      </c>
      <c r="L3972" s="10" t="s">
        <v>3033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12"/>
        <v>8180.5</v>
      </c>
      <c r="W3972" s="14">
        <f t="shared" si="511"/>
        <v>0</v>
      </c>
      <c r="X3972" s="13"/>
      <c r="Y3972" s="14">
        <f t="shared" si="515"/>
        <v>0</v>
      </c>
      <c r="Z3972" s="16">
        <f t="shared" si="514"/>
        <v>0</v>
      </c>
      <c r="AA3972" s="13">
        <f t="shared" si="508"/>
        <v>0</v>
      </c>
      <c r="AB3972" s="13">
        <f t="shared" si="509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 hidden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3034</v>
      </c>
      <c r="F3973" s="8" t="s">
        <v>3034</v>
      </c>
      <c r="G3973" s="8" t="s">
        <v>3034</v>
      </c>
      <c r="H3973" s="118" t="s">
        <v>2961</v>
      </c>
      <c r="I3973" s="73" t="s">
        <v>2962</v>
      </c>
      <c r="J3973" s="73" t="s">
        <v>2963</v>
      </c>
      <c r="K3973" s="73" t="s">
        <v>32</v>
      </c>
      <c r="L3973" s="10" t="s">
        <v>3034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12"/>
        <v>-4</v>
      </c>
      <c r="W3973" s="14">
        <f t="shared" si="511"/>
        <v>0</v>
      </c>
      <c r="X3973" s="13"/>
      <c r="Y3973" s="14">
        <f t="shared" si="515"/>
        <v>0</v>
      </c>
      <c r="Z3973" s="16">
        <f t="shared" si="514"/>
        <v>0</v>
      </c>
      <c r="AA3973" s="13">
        <f t="shared" si="508"/>
        <v>0</v>
      </c>
      <c r="AB3973" s="13">
        <f t="shared" si="509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 hidden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3035</v>
      </c>
      <c r="F3974" s="8" t="s">
        <v>3035</v>
      </c>
      <c r="G3974" s="8" t="s">
        <v>3035</v>
      </c>
      <c r="H3974" s="118" t="s">
        <v>2961</v>
      </c>
      <c r="I3974" s="73" t="s">
        <v>2962</v>
      </c>
      <c r="J3974" s="73" t="s">
        <v>2963</v>
      </c>
      <c r="K3974" s="73" t="s">
        <v>32</v>
      </c>
      <c r="L3974" s="10" t="s">
        <v>3036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12"/>
        <v>-23.1999999999998</v>
      </c>
      <c r="W3974" s="14">
        <f t="shared" si="511"/>
        <v>0</v>
      </c>
      <c r="X3974" s="13"/>
      <c r="Y3974" s="14">
        <f t="shared" si="515"/>
        <v>0</v>
      </c>
      <c r="Z3974" s="16">
        <f t="shared" si="514"/>
        <v>0</v>
      </c>
      <c r="AA3974" s="13">
        <f t="shared" ref="AA3974:AA4037" si="516">U3974-W3974</f>
        <v>0</v>
      </c>
      <c r="AB3974" s="13">
        <f t="shared" si="509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 hidden="1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3038</v>
      </c>
      <c r="F3975" s="8" t="s">
        <v>3039</v>
      </c>
      <c r="G3975" s="8" t="s">
        <v>3039</v>
      </c>
      <c r="H3975" s="118" t="s">
        <v>2961</v>
      </c>
      <c r="I3975" s="73" t="s">
        <v>2962</v>
      </c>
      <c r="J3975" s="73" t="s">
        <v>2963</v>
      </c>
      <c r="K3975" s="73" t="s">
        <v>32</v>
      </c>
      <c r="L3975" s="10" t="s">
        <v>3039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12"/>
        <v>5.4</v>
      </c>
      <c r="W3975" s="14">
        <f t="shared" si="511"/>
        <v>0</v>
      </c>
      <c r="X3975" s="13"/>
      <c r="Y3975" s="14">
        <f t="shared" si="515"/>
        <v>0</v>
      </c>
      <c r="Z3975" s="16">
        <f t="shared" si="514"/>
        <v>0</v>
      </c>
      <c r="AA3975" s="13">
        <f t="shared" si="516"/>
        <v>0</v>
      </c>
      <c r="AB3975" s="13">
        <f t="shared" si="509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 hidden="1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2961</v>
      </c>
      <c r="I3976" s="73" t="s">
        <v>2962</v>
      </c>
      <c r="J3976" s="73" t="s">
        <v>2963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12"/>
        <v>6979.21</v>
      </c>
      <c r="W3976" s="14">
        <f t="shared" si="511"/>
        <v>0</v>
      </c>
      <c r="X3976" s="13"/>
      <c r="Y3976" s="14">
        <f t="shared" si="515"/>
        <v>0</v>
      </c>
      <c r="Z3976" s="16">
        <f t="shared" si="514"/>
        <v>0</v>
      </c>
      <c r="AA3976" s="13">
        <f t="shared" si="516"/>
        <v>0</v>
      </c>
      <c r="AB3976" s="13">
        <f t="shared" si="509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 hidden="1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3040</v>
      </c>
      <c r="F3977" s="8" t="s">
        <v>3040</v>
      </c>
      <c r="G3977" s="8" t="s">
        <v>3040</v>
      </c>
      <c r="H3977" s="118" t="s">
        <v>2961</v>
      </c>
      <c r="I3977" s="73" t="s">
        <v>2962</v>
      </c>
      <c r="J3977" s="73" t="s">
        <v>2963</v>
      </c>
      <c r="K3977" s="73" t="s">
        <v>32</v>
      </c>
      <c r="L3977" s="10" t="s">
        <v>3040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12"/>
        <v>60975.98</v>
      </c>
      <c r="W3977" s="14">
        <f t="shared" si="511"/>
        <v>0</v>
      </c>
      <c r="X3977" s="13"/>
      <c r="Y3977" s="14">
        <f t="shared" si="515"/>
        <v>0</v>
      </c>
      <c r="Z3977" s="16">
        <f t="shared" si="514"/>
        <v>0</v>
      </c>
      <c r="AA3977" s="13">
        <f t="shared" si="516"/>
        <v>0</v>
      </c>
      <c r="AB3977" s="13">
        <f t="shared" si="509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 hidden="1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2961</v>
      </c>
      <c r="I3978" s="73" t="s">
        <v>2962</v>
      </c>
      <c r="J3978" s="73" t="s">
        <v>2963</v>
      </c>
      <c r="K3978" s="73" t="s">
        <v>32</v>
      </c>
      <c r="L3978" s="10" t="s">
        <v>3042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12"/>
        <v>7992.7</v>
      </c>
      <c r="W3978" s="14">
        <f t="shared" si="511"/>
        <v>0</v>
      </c>
      <c r="X3978" s="13"/>
      <c r="Y3978" s="14">
        <f t="shared" si="515"/>
        <v>0</v>
      </c>
      <c r="Z3978" s="16">
        <f t="shared" si="514"/>
        <v>0</v>
      </c>
      <c r="AA3978" s="13">
        <f t="shared" si="516"/>
        <v>0</v>
      </c>
      <c r="AB3978" s="13">
        <f t="shared" si="509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 hidden="1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3044</v>
      </c>
      <c r="F3979" s="8" t="s">
        <v>3044</v>
      </c>
      <c r="G3979" s="8" t="s">
        <v>3044</v>
      </c>
      <c r="H3979" s="118" t="s">
        <v>2961</v>
      </c>
      <c r="I3979" s="73" t="s">
        <v>2962</v>
      </c>
      <c r="J3979" s="73" t="s">
        <v>2963</v>
      </c>
      <c r="K3979" s="73" t="s">
        <v>32</v>
      </c>
      <c r="L3979" s="10" t="s">
        <v>3045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12"/>
        <v>-5</v>
      </c>
      <c r="W3979" s="14">
        <f t="shared" si="511"/>
        <v>0</v>
      </c>
      <c r="X3979" s="13"/>
      <c r="Y3979" s="14">
        <f t="shared" si="515"/>
        <v>0</v>
      </c>
      <c r="Z3979" s="16">
        <f t="shared" si="514"/>
        <v>0</v>
      </c>
      <c r="AA3979" s="13">
        <f t="shared" si="516"/>
        <v>0</v>
      </c>
      <c r="AB3979" s="13">
        <f t="shared" si="509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 hidden="1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3046</v>
      </c>
      <c r="F3980" s="8" t="s">
        <v>3046</v>
      </c>
      <c r="G3980" s="8" t="s">
        <v>3046</v>
      </c>
      <c r="H3980" s="118" t="s">
        <v>2961</v>
      </c>
      <c r="I3980" s="73" t="s">
        <v>2962</v>
      </c>
      <c r="J3980" s="73" t="s">
        <v>2963</v>
      </c>
      <c r="K3980" s="73" t="s">
        <v>32</v>
      </c>
      <c r="L3980" s="10" t="s">
        <v>3046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12"/>
        <v>676.6</v>
      </c>
      <c r="W3980" s="14">
        <f t="shared" si="511"/>
        <v>0</v>
      </c>
      <c r="X3980" s="13"/>
      <c r="Y3980" s="14">
        <f t="shared" si="515"/>
        <v>0</v>
      </c>
      <c r="Z3980" s="16">
        <f t="shared" si="514"/>
        <v>0</v>
      </c>
      <c r="AA3980" s="13">
        <f t="shared" si="516"/>
        <v>0</v>
      </c>
      <c r="AB3980" s="13">
        <f t="shared" si="509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 hidden="1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3048</v>
      </c>
      <c r="F3981" s="8" t="s">
        <v>3049</v>
      </c>
      <c r="G3981" s="8" t="s">
        <v>3049</v>
      </c>
      <c r="H3981" s="118" t="s">
        <v>2961</v>
      </c>
      <c r="I3981" s="73" t="s">
        <v>2962</v>
      </c>
      <c r="J3981" s="73" t="s">
        <v>2963</v>
      </c>
      <c r="K3981" s="73" t="s">
        <v>32</v>
      </c>
      <c r="L3981" s="10" t="s">
        <v>3049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12"/>
        <v>46.04</v>
      </c>
      <c r="W3981" s="14">
        <f t="shared" si="511"/>
        <v>0</v>
      </c>
      <c r="X3981" s="13"/>
      <c r="Y3981" s="14">
        <f t="shared" si="515"/>
        <v>0</v>
      </c>
      <c r="Z3981" s="16">
        <f t="shared" si="514"/>
        <v>0</v>
      </c>
      <c r="AA3981" s="13">
        <f t="shared" si="516"/>
        <v>0</v>
      </c>
      <c r="AB3981" s="13">
        <f t="shared" si="509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 hidden="1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2961</v>
      </c>
      <c r="I3982" s="73" t="s">
        <v>2962</v>
      </c>
      <c r="J3982" s="73" t="s">
        <v>2963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12"/>
        <v>15624.1</v>
      </c>
      <c r="W3982" s="14">
        <f t="shared" si="511"/>
        <v>0</v>
      </c>
      <c r="X3982" s="13"/>
      <c r="Y3982" s="14">
        <f t="shared" si="515"/>
        <v>0</v>
      </c>
      <c r="Z3982" s="16">
        <f t="shared" si="514"/>
        <v>0</v>
      </c>
      <c r="AA3982" s="13">
        <f t="shared" si="516"/>
        <v>0</v>
      </c>
      <c r="AB3982" s="13">
        <f t="shared" si="509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 hidden="1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2961</v>
      </c>
      <c r="I3983" s="73" t="s">
        <v>2962</v>
      </c>
      <c r="J3983" s="73" t="s">
        <v>2963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12"/>
        <v>7477.2299999999905</v>
      </c>
      <c r="W3983" s="14">
        <f t="shared" si="511"/>
        <v>68.040000000000006</v>
      </c>
      <c r="X3983" s="13"/>
      <c r="Y3983" s="14">
        <f t="shared" si="515"/>
        <v>0</v>
      </c>
      <c r="Z3983" s="16">
        <f t="shared" si="514"/>
        <v>68.040000000000006</v>
      </c>
      <c r="AA3983" s="13">
        <f t="shared" si="516"/>
        <v>0</v>
      </c>
      <c r="AB3983" s="13">
        <f t="shared" si="509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 hidden="1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2961</v>
      </c>
      <c r="I3984" s="73" t="s">
        <v>2962</v>
      </c>
      <c r="J3984" s="73" t="s">
        <v>2963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12"/>
        <v>8274.4</v>
      </c>
      <c r="W3984" s="14">
        <f t="shared" si="511"/>
        <v>993.4</v>
      </c>
      <c r="X3984" s="13"/>
      <c r="Y3984" s="14">
        <f t="shared" si="515"/>
        <v>0</v>
      </c>
      <c r="Z3984" s="16">
        <f t="shared" si="514"/>
        <v>993.4</v>
      </c>
      <c r="AA3984" s="13">
        <f t="shared" si="516"/>
        <v>0</v>
      </c>
      <c r="AB3984" s="13">
        <f t="shared" ref="AB3984:AB4002" si="517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 hidden="1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2961</v>
      </c>
      <c r="I3985" s="73" t="s">
        <v>2962</v>
      </c>
      <c r="J3985" s="73" t="s">
        <v>2963</v>
      </c>
      <c r="K3985" s="73" t="s">
        <v>32</v>
      </c>
      <c r="L3985" s="10" t="s">
        <v>3050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12"/>
        <v>4376.2</v>
      </c>
      <c r="W3985" s="14">
        <f t="shared" si="511"/>
        <v>3256.8</v>
      </c>
      <c r="X3985" s="13">
        <f>W3985*R3985</f>
        <v>162.84000000000003</v>
      </c>
      <c r="Y3985" s="14">
        <f t="shared" si="515"/>
        <v>0</v>
      </c>
      <c r="Z3985" s="16">
        <f t="shared" si="514"/>
        <v>3419.6400000000003</v>
      </c>
      <c r="AA3985" s="13">
        <f t="shared" si="516"/>
        <v>0</v>
      </c>
      <c r="AB3985" s="13">
        <f t="shared" si="517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 hidden="1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3051</v>
      </c>
      <c r="F3986" s="8" t="s">
        <v>3052</v>
      </c>
      <c r="G3986" s="8" t="s">
        <v>3051</v>
      </c>
      <c r="H3986" s="118" t="s">
        <v>2961</v>
      </c>
      <c r="I3986" s="73" t="s">
        <v>2962</v>
      </c>
      <c r="J3986" s="73" t="s">
        <v>2963</v>
      </c>
      <c r="K3986" s="73" t="s">
        <v>32</v>
      </c>
      <c r="L3986" s="10" t="s">
        <v>3053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12"/>
        <v>20000</v>
      </c>
      <c r="W3986" s="14">
        <f t="shared" si="511"/>
        <v>0</v>
      </c>
      <c r="X3986" s="13"/>
      <c r="Y3986" s="14">
        <f t="shared" si="515"/>
        <v>0</v>
      </c>
      <c r="Z3986" s="16">
        <f t="shared" si="514"/>
        <v>0</v>
      </c>
      <c r="AA3986" s="13">
        <f t="shared" si="516"/>
        <v>0</v>
      </c>
      <c r="AB3986" s="13">
        <f t="shared" si="517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 hidden="1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3055</v>
      </c>
      <c r="F3987" s="8" t="s">
        <v>3055</v>
      </c>
      <c r="G3987" s="8" t="s">
        <v>3055</v>
      </c>
      <c r="H3987" s="118" t="s">
        <v>2961</v>
      </c>
      <c r="I3987" s="73" t="s">
        <v>2962</v>
      </c>
      <c r="J3987" s="73" t="s">
        <v>2963</v>
      </c>
      <c r="K3987" s="73" t="s">
        <v>32</v>
      </c>
      <c r="L3987" s="10" t="s">
        <v>3055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12"/>
        <v>12</v>
      </c>
      <c r="W3987" s="14">
        <f t="shared" si="511"/>
        <v>0</v>
      </c>
      <c r="X3987" s="13"/>
      <c r="Y3987" s="14">
        <f t="shared" si="515"/>
        <v>0</v>
      </c>
      <c r="Z3987" s="16">
        <f t="shared" si="514"/>
        <v>0</v>
      </c>
      <c r="AA3987" s="13">
        <f t="shared" si="516"/>
        <v>0</v>
      </c>
      <c r="AB3987" s="13">
        <f t="shared" si="517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 hidden="1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3056</v>
      </c>
      <c r="F3988" s="8" t="s">
        <v>3057</v>
      </c>
      <c r="G3988" s="8" t="s">
        <v>3056</v>
      </c>
      <c r="H3988" s="118" t="s">
        <v>2961</v>
      </c>
      <c r="I3988" s="73" t="s">
        <v>2962</v>
      </c>
      <c r="J3988" s="73" t="s">
        <v>2963</v>
      </c>
      <c r="K3988" s="73" t="s">
        <v>32</v>
      </c>
      <c r="L3988" s="10" t="s">
        <v>3056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12"/>
        <v>-32</v>
      </c>
      <c r="W3988" s="14">
        <f t="shared" si="511"/>
        <v>0</v>
      </c>
      <c r="X3988" s="13"/>
      <c r="Y3988" s="14">
        <f t="shared" si="515"/>
        <v>0</v>
      </c>
      <c r="Z3988" s="16">
        <f t="shared" si="514"/>
        <v>0</v>
      </c>
      <c r="AA3988" s="13">
        <f t="shared" si="516"/>
        <v>0</v>
      </c>
      <c r="AB3988" s="13">
        <f t="shared" si="517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 hidden="1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3058</v>
      </c>
      <c r="F3989" s="8" t="s">
        <v>3058</v>
      </c>
      <c r="G3989" s="8" t="s">
        <v>3058</v>
      </c>
      <c r="H3989" s="118" t="s">
        <v>2961</v>
      </c>
      <c r="I3989" s="73" t="s">
        <v>2962</v>
      </c>
      <c r="J3989" s="73" t="s">
        <v>2963</v>
      </c>
      <c r="K3989" s="73" t="s">
        <v>32</v>
      </c>
      <c r="L3989" s="10" t="s">
        <v>3058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12"/>
        <v>43.76</v>
      </c>
      <c r="W3989" s="14">
        <f t="shared" si="511"/>
        <v>0</v>
      </c>
      <c r="X3989" s="13"/>
      <c r="Y3989" s="14">
        <f t="shared" si="515"/>
        <v>0</v>
      </c>
      <c r="Z3989" s="16">
        <f t="shared" si="514"/>
        <v>0</v>
      </c>
      <c r="AA3989" s="13">
        <f t="shared" si="516"/>
        <v>0</v>
      </c>
      <c r="AB3989" s="13">
        <f t="shared" si="517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 hidden="1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2961</v>
      </c>
      <c r="I3990" s="73" t="s">
        <v>2962</v>
      </c>
      <c r="J3990" s="73" t="s">
        <v>2963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12"/>
        <v>18769.63</v>
      </c>
      <c r="W3990" s="14">
        <f t="shared" si="511"/>
        <v>0</v>
      </c>
      <c r="X3990" s="13"/>
      <c r="Y3990" s="14">
        <f t="shared" si="515"/>
        <v>0</v>
      </c>
      <c r="Z3990" s="16">
        <f t="shared" si="514"/>
        <v>0</v>
      </c>
      <c r="AA3990" s="13">
        <f t="shared" si="516"/>
        <v>0</v>
      </c>
      <c r="AB3990" s="13">
        <f t="shared" si="517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 hidden="1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3059</v>
      </c>
      <c r="F3991" s="8" t="s">
        <v>3059</v>
      </c>
      <c r="G3991" s="8" t="s">
        <v>3059</v>
      </c>
      <c r="H3991" s="118" t="s">
        <v>2961</v>
      </c>
      <c r="I3991" s="73" t="s">
        <v>2962</v>
      </c>
      <c r="J3991" s="73" t="s">
        <v>2963</v>
      </c>
      <c r="K3991" s="73" t="s">
        <v>32</v>
      </c>
      <c r="L3991" s="10" t="s">
        <v>3060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12"/>
        <v>-32.350000000005799</v>
      </c>
      <c r="W3991" s="14">
        <f t="shared" si="511"/>
        <v>0</v>
      </c>
      <c r="X3991" s="13"/>
      <c r="Y3991" s="14">
        <f t="shared" si="515"/>
        <v>0</v>
      </c>
      <c r="Z3991" s="16">
        <f t="shared" si="514"/>
        <v>0</v>
      </c>
      <c r="AA3991" s="13">
        <f t="shared" si="516"/>
        <v>0</v>
      </c>
      <c r="AB3991" s="13">
        <f t="shared" si="517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 hidden="1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2961</v>
      </c>
      <c r="I3992" s="73" t="s">
        <v>2962</v>
      </c>
      <c r="J3992" s="73" t="s">
        <v>2963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12"/>
        <v>28038</v>
      </c>
      <c r="W3992" s="14">
        <f t="shared" si="511"/>
        <v>0</v>
      </c>
      <c r="X3992" s="16">
        <f t="shared" ref="X3992:X3993" si="518">W3992*5%</f>
        <v>0</v>
      </c>
      <c r="Y3992" s="14">
        <f t="shared" si="515"/>
        <v>0</v>
      </c>
      <c r="Z3992" s="16">
        <f t="shared" si="514"/>
        <v>0</v>
      </c>
      <c r="AA3992" s="16">
        <f t="shared" si="516"/>
        <v>0</v>
      </c>
      <c r="AB3992" s="16">
        <f t="shared" si="517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 hidden="1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2961</v>
      </c>
      <c r="I3993" s="73" t="s">
        <v>2962</v>
      </c>
      <c r="J3993" s="73" t="s">
        <v>2963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12"/>
        <v>0</v>
      </c>
      <c r="W3993" s="14">
        <f t="shared" si="511"/>
        <v>0</v>
      </c>
      <c r="X3993" s="16">
        <f t="shared" si="518"/>
        <v>0</v>
      </c>
      <c r="Y3993" s="14">
        <f t="shared" si="515"/>
        <v>0</v>
      </c>
      <c r="Z3993" s="16">
        <f t="shared" si="514"/>
        <v>0</v>
      </c>
      <c r="AA3993" s="16">
        <f t="shared" si="516"/>
        <v>0</v>
      </c>
      <c r="AB3993" s="16">
        <f t="shared" si="517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 hidden="1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3062</v>
      </c>
      <c r="F3994" s="8" t="s">
        <v>3062</v>
      </c>
      <c r="G3994" s="8" t="s">
        <v>3062</v>
      </c>
      <c r="H3994" s="118" t="s">
        <v>2961</v>
      </c>
      <c r="I3994" s="73" t="s">
        <v>2962</v>
      </c>
      <c r="J3994" s="73" t="s">
        <v>2963</v>
      </c>
      <c r="K3994" s="73" t="s">
        <v>32</v>
      </c>
      <c r="L3994" s="10" t="s">
        <v>3063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12"/>
        <v>9780</v>
      </c>
      <c r="W3994" s="14">
        <f t="shared" si="511"/>
        <v>0</v>
      </c>
      <c r="X3994" s="13"/>
      <c r="Y3994" s="14">
        <f t="shared" si="515"/>
        <v>0</v>
      </c>
      <c r="Z3994" s="13"/>
      <c r="AA3994" s="13">
        <f t="shared" si="516"/>
        <v>0</v>
      </c>
      <c r="AB3994" s="13">
        <f t="shared" si="517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 hidden="1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3064</v>
      </c>
      <c r="F3995" s="8" t="s">
        <v>3064</v>
      </c>
      <c r="G3995" s="8" t="s">
        <v>3064</v>
      </c>
      <c r="H3995" s="118" t="s">
        <v>2961</v>
      </c>
      <c r="I3995" s="73" t="s">
        <v>2962</v>
      </c>
      <c r="J3995" s="73" t="s">
        <v>2963</v>
      </c>
      <c r="K3995" s="73" t="s">
        <v>32</v>
      </c>
      <c r="L3995" s="10" t="s">
        <v>3065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12"/>
        <v>6846.43</v>
      </c>
      <c r="W3995" s="14">
        <f t="shared" si="511"/>
        <v>0</v>
      </c>
      <c r="X3995" s="13"/>
      <c r="Y3995" s="14">
        <f t="shared" si="515"/>
        <v>0</v>
      </c>
      <c r="Z3995" s="16">
        <f t="shared" ref="Z3995:Z4026" si="519">W3995+X3995</f>
        <v>0</v>
      </c>
      <c r="AA3995" s="13">
        <f t="shared" si="516"/>
        <v>0</v>
      </c>
      <c r="AB3995" s="13">
        <f t="shared" si="517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 hidden="1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3066</v>
      </c>
      <c r="F3996" s="8" t="s">
        <v>3066</v>
      </c>
      <c r="G3996" s="8" t="s">
        <v>3066</v>
      </c>
      <c r="H3996" s="118" t="s">
        <v>2961</v>
      </c>
      <c r="I3996" s="73" t="s">
        <v>2962</v>
      </c>
      <c r="J3996" s="73" t="s">
        <v>2963</v>
      </c>
      <c r="K3996" s="73" t="s">
        <v>32</v>
      </c>
      <c r="L3996" s="10" t="s">
        <v>3067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12"/>
        <v>7726</v>
      </c>
      <c r="W3996" s="14">
        <f t="shared" si="511"/>
        <v>0</v>
      </c>
      <c r="X3996" s="13"/>
      <c r="Y3996" s="14">
        <f t="shared" si="515"/>
        <v>0</v>
      </c>
      <c r="Z3996" s="16">
        <f t="shared" si="519"/>
        <v>0</v>
      </c>
      <c r="AA3996" s="13">
        <f t="shared" si="516"/>
        <v>0</v>
      </c>
      <c r="AB3996" s="13">
        <f t="shared" si="517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 hidden="1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2961</v>
      </c>
      <c r="I3997" s="73" t="s">
        <v>2962</v>
      </c>
      <c r="J3997" s="73" t="s">
        <v>2963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12"/>
        <v>10000</v>
      </c>
      <c r="W3997" s="14">
        <f t="shared" si="511"/>
        <v>0</v>
      </c>
      <c r="X3997" s="13"/>
      <c r="Y3997" s="14">
        <f t="shared" si="515"/>
        <v>0</v>
      </c>
      <c r="Z3997" s="16">
        <f t="shared" si="519"/>
        <v>0</v>
      </c>
      <c r="AA3997" s="13">
        <f t="shared" si="516"/>
        <v>0</v>
      </c>
      <c r="AB3997" s="13">
        <f t="shared" si="517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 hidden="1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3068</v>
      </c>
      <c r="F3998" s="8" t="s">
        <v>3068</v>
      </c>
      <c r="G3998" s="8" t="s">
        <v>3068</v>
      </c>
      <c r="H3998" s="118" t="s">
        <v>2961</v>
      </c>
      <c r="I3998" s="73" t="s">
        <v>2962</v>
      </c>
      <c r="J3998" s="73" t="s">
        <v>2963</v>
      </c>
      <c r="K3998" s="73" t="s">
        <v>32</v>
      </c>
      <c r="L3998" s="10" t="s">
        <v>3069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12"/>
        <v>35484</v>
      </c>
      <c r="W3998" s="14">
        <f t="shared" si="511"/>
        <v>0</v>
      </c>
      <c r="X3998" s="13"/>
      <c r="Y3998" s="14">
        <f t="shared" si="515"/>
        <v>0</v>
      </c>
      <c r="Z3998" s="16">
        <f t="shared" si="519"/>
        <v>0</v>
      </c>
      <c r="AA3998" s="13">
        <f t="shared" si="516"/>
        <v>0</v>
      </c>
      <c r="AB3998" s="13">
        <f t="shared" si="517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 hidden="1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3070</v>
      </c>
      <c r="G3999" s="8" t="s">
        <v>287</v>
      </c>
      <c r="H3999" s="118" t="s">
        <v>2961</v>
      </c>
      <c r="I3999" s="73" t="s">
        <v>2962</v>
      </c>
      <c r="J3999" s="73" t="s">
        <v>2963</v>
      </c>
      <c r="K3999" s="73" t="s">
        <v>32</v>
      </c>
      <c r="L3999" s="10" t="s">
        <v>3069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12"/>
        <v>400000</v>
      </c>
      <c r="W3999" s="14">
        <f t="shared" si="511"/>
        <v>0</v>
      </c>
      <c r="X3999" s="13"/>
      <c r="Y3999" s="14">
        <f t="shared" si="515"/>
        <v>0</v>
      </c>
      <c r="Z3999" s="16">
        <f t="shared" si="519"/>
        <v>0</v>
      </c>
      <c r="AA3999" s="13">
        <f t="shared" si="516"/>
        <v>0</v>
      </c>
      <c r="AB3999" s="13">
        <f t="shared" si="517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 hidden="1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2961</v>
      </c>
      <c r="I4000" s="73" t="s">
        <v>2962</v>
      </c>
      <c r="J4000" s="73" t="s">
        <v>2963</v>
      </c>
      <c r="K4000" s="73" t="s">
        <v>32</v>
      </c>
      <c r="L4000" s="10" t="s">
        <v>3071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12"/>
        <v>13552</v>
      </c>
      <c r="W4000" s="14">
        <f t="shared" si="511"/>
        <v>0</v>
      </c>
      <c r="X4000" s="13"/>
      <c r="Y4000" s="14">
        <f t="shared" si="515"/>
        <v>0</v>
      </c>
      <c r="Z4000" s="16">
        <f t="shared" si="519"/>
        <v>0</v>
      </c>
      <c r="AA4000" s="13">
        <f t="shared" si="516"/>
        <v>0</v>
      </c>
      <c r="AB4000" s="13">
        <f t="shared" si="517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 hidden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3072</v>
      </c>
      <c r="F4001" s="8" t="s">
        <v>3073</v>
      </c>
      <c r="G4001" s="8" t="s">
        <v>1049</v>
      </c>
      <c r="H4001" s="118" t="s">
        <v>2961</v>
      </c>
      <c r="I4001" s="73" t="s">
        <v>2962</v>
      </c>
      <c r="J4001" s="73" t="s">
        <v>2963</v>
      </c>
      <c r="K4001" s="73" t="s">
        <v>32</v>
      </c>
      <c r="L4001" s="10" t="s">
        <v>3074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12"/>
        <v>10</v>
      </c>
      <c r="W4001" s="14">
        <f t="shared" si="511"/>
        <v>0</v>
      </c>
      <c r="X4001" s="13"/>
      <c r="Y4001" s="14">
        <f t="shared" si="515"/>
        <v>0</v>
      </c>
      <c r="Z4001" s="16">
        <f t="shared" si="519"/>
        <v>0</v>
      </c>
      <c r="AA4001" s="13">
        <f t="shared" si="516"/>
        <v>0</v>
      </c>
      <c r="AB4001" s="13">
        <f t="shared" si="517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 hidden="1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3075</v>
      </c>
      <c r="F4002" s="8" t="s">
        <v>3076</v>
      </c>
      <c r="G4002" s="8" t="s">
        <v>1924</v>
      </c>
      <c r="H4002" s="118" t="s">
        <v>2961</v>
      </c>
      <c r="I4002" s="73" t="s">
        <v>2962</v>
      </c>
      <c r="J4002" s="73" t="s">
        <v>2963</v>
      </c>
      <c r="K4002" s="73" t="s">
        <v>32</v>
      </c>
      <c r="L4002" s="10" t="s">
        <v>3075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12"/>
        <v>148.93</v>
      </c>
      <c r="W4002" s="14">
        <f t="shared" si="511"/>
        <v>0</v>
      </c>
      <c r="X4002" s="13"/>
      <c r="Y4002" s="14">
        <f t="shared" si="515"/>
        <v>0</v>
      </c>
      <c r="Z4002" s="16">
        <f t="shared" si="519"/>
        <v>0</v>
      </c>
      <c r="AA4002" s="13">
        <f t="shared" si="516"/>
        <v>0</v>
      </c>
      <c r="AB4002" s="13">
        <f t="shared" si="517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 hidden="1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12"/>
        <v>319699.11999999988</v>
      </c>
      <c r="W4003" s="14">
        <f t="shared" si="511"/>
        <v>1537321.9300000002</v>
      </c>
      <c r="X4003" s="13"/>
      <c r="Y4003" s="14">
        <f t="shared" si="515"/>
        <v>0</v>
      </c>
      <c r="Z4003" s="16">
        <f t="shared" si="519"/>
        <v>1537321.9300000002</v>
      </c>
      <c r="AA4003" s="13">
        <f t="shared" si="516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 hidden="1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3521</v>
      </c>
      <c r="F4004" s="73" t="s">
        <v>3521</v>
      </c>
      <c r="G4004" s="73" t="s">
        <v>3521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12"/>
        <v>8491.880000000001</v>
      </c>
      <c r="W4004" s="14">
        <f t="shared" si="511"/>
        <v>1417.6327999999999</v>
      </c>
      <c r="X4004" s="13"/>
      <c r="Y4004" s="14">
        <f t="shared" si="515"/>
        <v>0</v>
      </c>
      <c r="Z4004" s="16">
        <f t="shared" si="519"/>
        <v>1417.6327999999999</v>
      </c>
      <c r="AA4004" s="13">
        <f t="shared" si="516"/>
        <v>90.48720000000003</v>
      </c>
      <c r="AB4004" s="13">
        <f t="shared" ref="AB4004:AB4067" si="520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 hidden="1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12"/>
        <v>93878.320000000065</v>
      </c>
      <c r="W4005" s="14">
        <f t="shared" si="511"/>
        <v>154714.60999999993</v>
      </c>
      <c r="X4005" s="13"/>
      <c r="Y4005" s="14">
        <f t="shared" si="515"/>
        <v>0</v>
      </c>
      <c r="Z4005" s="16">
        <f t="shared" si="519"/>
        <v>154714.60999999993</v>
      </c>
      <c r="AA4005" s="13">
        <f t="shared" si="516"/>
        <v>0</v>
      </c>
      <c r="AB4005" s="13">
        <f t="shared" si="520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 hidden="1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3522</v>
      </c>
      <c r="F4006" s="73" t="s">
        <v>3522</v>
      </c>
      <c r="G4006" s="73" t="s">
        <v>3522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12"/>
        <v>15300</v>
      </c>
      <c r="W4006" s="14">
        <f t="shared" ref="W4006:W4069" si="521">IF(O4006="返货",U4006/(1+P4006),IF(O4006="返现",U4006,IF(O4006="折扣",U4006*P4006,IF(O4006="无",U4006))))</f>
        <v>134700</v>
      </c>
      <c r="X4006" s="13"/>
      <c r="Y4006" s="14">
        <f t="shared" si="515"/>
        <v>0</v>
      </c>
      <c r="Z4006" s="16">
        <f t="shared" si="519"/>
        <v>134700</v>
      </c>
      <c r="AA4006" s="13">
        <f t="shared" si="516"/>
        <v>0</v>
      </c>
      <c r="AB4006" s="13">
        <f t="shared" si="520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 hidden="1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12"/>
        <v>176171.51</v>
      </c>
      <c r="W4007" s="14">
        <f t="shared" si="521"/>
        <v>801541.56</v>
      </c>
      <c r="X4007" s="13"/>
      <c r="Y4007" s="14">
        <f t="shared" si="515"/>
        <v>0</v>
      </c>
      <c r="Z4007" s="16">
        <f t="shared" si="519"/>
        <v>801541.56</v>
      </c>
      <c r="AA4007" s="13">
        <f t="shared" si="516"/>
        <v>0</v>
      </c>
      <c r="AB4007" s="13">
        <f t="shared" si="520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 hidden="1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12"/>
        <v>-2283976.6500000004</v>
      </c>
      <c r="W4008" s="97">
        <f t="shared" si="521"/>
        <v>1758858.3980582524</v>
      </c>
      <c r="X4008" s="13"/>
      <c r="Y4008" s="14">
        <f t="shared" si="515"/>
        <v>0</v>
      </c>
      <c r="Z4008" s="16">
        <f t="shared" si="519"/>
        <v>1758858.3980582524</v>
      </c>
      <c r="AA4008" s="96">
        <f t="shared" si="516"/>
        <v>52765.751941747731</v>
      </c>
      <c r="AB4008" s="96">
        <f t="shared" si="520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 hidden="1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12"/>
        <v>-12503567.91</v>
      </c>
      <c r="W4009" s="97">
        <f t="shared" si="521"/>
        <v>0</v>
      </c>
      <c r="X4009" s="13"/>
      <c r="Y4009" s="14">
        <f t="shared" si="515"/>
        <v>0</v>
      </c>
      <c r="Z4009" s="16">
        <f t="shared" si="519"/>
        <v>0</v>
      </c>
      <c r="AA4009" s="96">
        <f t="shared" si="516"/>
        <v>0</v>
      </c>
      <c r="AB4009" s="96">
        <f t="shared" si="520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 hidden="1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3523</v>
      </c>
      <c r="F4010" s="74" t="s">
        <v>3523</v>
      </c>
      <c r="G4010" s="74" t="s">
        <v>3523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12"/>
        <v>16846245.66</v>
      </c>
      <c r="W4010" s="14">
        <f t="shared" si="521"/>
        <v>5076106.84</v>
      </c>
      <c r="X4010" s="13"/>
      <c r="Y4010" s="14">
        <f t="shared" si="515"/>
        <v>0</v>
      </c>
      <c r="Z4010" s="16">
        <f t="shared" si="519"/>
        <v>5076106.84</v>
      </c>
      <c r="AA4010" s="16">
        <f t="shared" si="516"/>
        <v>0</v>
      </c>
      <c r="AB4010" s="16">
        <f t="shared" si="520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 hidden="1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12"/>
        <v>103364.60000000009</v>
      </c>
      <c r="W4011" s="14">
        <f t="shared" si="521"/>
        <v>867188.71</v>
      </c>
      <c r="X4011" s="13"/>
      <c r="Y4011" s="14">
        <f t="shared" si="515"/>
        <v>0</v>
      </c>
      <c r="Z4011" s="16">
        <f t="shared" si="519"/>
        <v>867188.71</v>
      </c>
      <c r="AA4011" s="13">
        <f t="shared" si="516"/>
        <v>0</v>
      </c>
      <c r="AB4011" s="13">
        <f t="shared" si="520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 hidden="1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3524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12"/>
        <v>48200.78</v>
      </c>
      <c r="W4012" s="14">
        <f t="shared" si="521"/>
        <v>99803.156862745091</v>
      </c>
      <c r="X4012" s="13"/>
      <c r="Y4012" s="14">
        <f t="shared" si="515"/>
        <v>0</v>
      </c>
      <c r="Z4012" s="16">
        <f t="shared" si="519"/>
        <v>99803.156862745091</v>
      </c>
      <c r="AA4012" s="13">
        <f t="shared" si="516"/>
        <v>1996.0631372549105</v>
      </c>
      <c r="AB4012" s="13">
        <f t="shared" si="520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 hidden="1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12"/>
        <v>238758.22999999998</v>
      </c>
      <c r="W4013" s="14">
        <f t="shared" si="521"/>
        <v>21241.770000000004</v>
      </c>
      <c r="X4013" s="13"/>
      <c r="Y4013" s="14">
        <f t="shared" si="515"/>
        <v>0</v>
      </c>
      <c r="Z4013" s="16">
        <f t="shared" si="519"/>
        <v>21241.770000000004</v>
      </c>
      <c r="AA4013" s="13">
        <f t="shared" si="516"/>
        <v>0</v>
      </c>
      <c r="AB4013" s="13">
        <f t="shared" si="520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 hidden="1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3525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22">S4014+T4014-U4014</f>
        <v>196604.87</v>
      </c>
      <c r="W4014" s="14">
        <f t="shared" si="521"/>
        <v>3395.1299999999997</v>
      </c>
      <c r="X4014" s="13"/>
      <c r="Y4014" s="14">
        <f t="shared" si="515"/>
        <v>0</v>
      </c>
      <c r="Z4014" s="16">
        <f t="shared" si="519"/>
        <v>3395.1299999999997</v>
      </c>
      <c r="AA4014" s="13">
        <f t="shared" si="516"/>
        <v>0</v>
      </c>
      <c r="AB4014" s="13">
        <f t="shared" si="520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 hidden="1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22"/>
        <v>0</v>
      </c>
      <c r="W4015" s="14">
        <f t="shared" si="521"/>
        <v>186566.13999999998</v>
      </c>
      <c r="X4015" s="13"/>
      <c r="Y4015" s="14">
        <f t="shared" si="515"/>
        <v>0</v>
      </c>
      <c r="Z4015" s="16">
        <f t="shared" si="519"/>
        <v>186566.13999999998</v>
      </c>
      <c r="AA4015" s="13">
        <f t="shared" si="516"/>
        <v>0</v>
      </c>
      <c r="AB4015" s="13">
        <f t="shared" si="520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 hidden="1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22"/>
        <v>801788.56</v>
      </c>
      <c r="W4016" s="14">
        <f t="shared" si="521"/>
        <v>3637238.8800000004</v>
      </c>
      <c r="X4016" s="13"/>
      <c r="Y4016" s="14">
        <f t="shared" si="515"/>
        <v>0</v>
      </c>
      <c r="Z4016" s="16">
        <f t="shared" si="519"/>
        <v>3637238.8800000004</v>
      </c>
      <c r="AA4016" s="13">
        <f t="shared" si="516"/>
        <v>0</v>
      </c>
      <c r="AB4016" s="13">
        <f t="shared" si="520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 hidden="1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3526</v>
      </c>
      <c r="F4017" s="73" t="s">
        <v>3526</v>
      </c>
      <c r="G4017" s="73" t="s">
        <v>3526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22"/>
        <v>0</v>
      </c>
      <c r="W4017" s="14">
        <f t="shared" si="521"/>
        <v>416460.04901960783</v>
      </c>
      <c r="X4017" s="13"/>
      <c r="Y4017" s="14">
        <f t="shared" si="515"/>
        <v>0</v>
      </c>
      <c r="Z4017" s="16">
        <f t="shared" si="519"/>
        <v>416460.04901960783</v>
      </c>
      <c r="AA4017" s="13">
        <f t="shared" si="516"/>
        <v>8329.2009803921683</v>
      </c>
      <c r="AB4017" s="13">
        <f t="shared" si="520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 hidden="1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22"/>
        <v>80723.350000000006</v>
      </c>
      <c r="W4018" s="14">
        <f t="shared" si="521"/>
        <v>26389.410000000003</v>
      </c>
      <c r="X4018" s="13"/>
      <c r="Y4018" s="14">
        <f t="shared" si="515"/>
        <v>0</v>
      </c>
      <c r="Z4018" s="16">
        <f t="shared" si="519"/>
        <v>26389.410000000003</v>
      </c>
      <c r="AA4018" s="13">
        <f t="shared" si="516"/>
        <v>0</v>
      </c>
      <c r="AB4018" s="13">
        <f t="shared" si="520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 hidden="1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22"/>
        <v>301159.34000000008</v>
      </c>
      <c r="W4019" s="14">
        <f t="shared" si="521"/>
        <v>611233.77999999991</v>
      </c>
      <c r="X4019" s="13"/>
      <c r="Y4019" s="14">
        <f t="shared" si="515"/>
        <v>0</v>
      </c>
      <c r="Z4019" s="16">
        <f t="shared" si="519"/>
        <v>611233.77999999991</v>
      </c>
      <c r="AA4019" s="13">
        <f t="shared" si="516"/>
        <v>0</v>
      </c>
      <c r="AB4019" s="13">
        <f t="shared" si="520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 hidden="1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22"/>
        <v>1295903.459999999</v>
      </c>
      <c r="W4020" s="14">
        <f t="shared" si="521"/>
        <v>6315230.2400000012</v>
      </c>
      <c r="X4020" s="13"/>
      <c r="Y4020" s="14">
        <f t="shared" si="515"/>
        <v>0</v>
      </c>
      <c r="Z4020" s="16">
        <f t="shared" si="519"/>
        <v>6315230.2400000012</v>
      </c>
      <c r="AA4020" s="13">
        <f t="shared" si="516"/>
        <v>0</v>
      </c>
      <c r="AB4020" s="13">
        <f t="shared" si="520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 hidden="1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3332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22"/>
        <v>0</v>
      </c>
      <c r="W4021" s="14">
        <f t="shared" si="521"/>
        <v>0</v>
      </c>
      <c r="X4021" s="16"/>
      <c r="Y4021" s="14">
        <f t="shared" si="515"/>
        <v>0</v>
      </c>
      <c r="Z4021" s="16">
        <f t="shared" si="519"/>
        <v>0</v>
      </c>
      <c r="AA4021" s="16">
        <f t="shared" si="516"/>
        <v>0</v>
      </c>
      <c r="AB4021" s="16">
        <f t="shared" si="520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 hidden="1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22"/>
        <v>6077.6299999999956</v>
      </c>
      <c r="W4022" s="14">
        <f t="shared" si="521"/>
        <v>12212.960000000005</v>
      </c>
      <c r="X4022" s="13"/>
      <c r="Y4022" s="14">
        <f t="shared" si="515"/>
        <v>0</v>
      </c>
      <c r="Z4022" s="16">
        <f t="shared" si="519"/>
        <v>12212.960000000005</v>
      </c>
      <c r="AA4022" s="13">
        <f t="shared" si="516"/>
        <v>0</v>
      </c>
      <c r="AB4022" s="13">
        <f t="shared" si="520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 hidden="1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22"/>
        <v>136579.63000000099</v>
      </c>
      <c r="W4023" s="14">
        <f t="shared" si="521"/>
        <v>169962.99</v>
      </c>
      <c r="X4023" s="13"/>
      <c r="Y4023" s="14">
        <f t="shared" si="515"/>
        <v>0</v>
      </c>
      <c r="Z4023" s="16">
        <f t="shared" si="519"/>
        <v>169962.99</v>
      </c>
      <c r="AA4023" s="13">
        <f t="shared" si="516"/>
        <v>0</v>
      </c>
      <c r="AB4023" s="13">
        <f t="shared" si="520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 hidden="1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22"/>
        <v>91676.209999999963</v>
      </c>
      <c r="W4024" s="14">
        <f t="shared" si="521"/>
        <v>399457.36000000004</v>
      </c>
      <c r="X4024" s="13"/>
      <c r="Y4024" s="14">
        <f t="shared" si="515"/>
        <v>0</v>
      </c>
      <c r="Z4024" s="16">
        <f t="shared" si="519"/>
        <v>399457.36000000004</v>
      </c>
      <c r="AA4024" s="13">
        <f t="shared" si="516"/>
        <v>0</v>
      </c>
      <c r="AB4024" s="13">
        <f t="shared" si="520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 hidden="1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3527</v>
      </c>
      <c r="F4025" s="73" t="s">
        <v>3527</v>
      </c>
      <c r="G4025" s="73" t="s">
        <v>3527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22"/>
        <v>91541.05</v>
      </c>
      <c r="W4025" s="14">
        <f t="shared" si="521"/>
        <v>8458.9500000000007</v>
      </c>
      <c r="X4025" s="13"/>
      <c r="Y4025" s="14">
        <f t="shared" si="515"/>
        <v>0</v>
      </c>
      <c r="Z4025" s="16">
        <f t="shared" si="519"/>
        <v>8458.9500000000007</v>
      </c>
      <c r="AA4025" s="13">
        <f t="shared" si="516"/>
        <v>0</v>
      </c>
      <c r="AB4025" s="13">
        <f t="shared" si="520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 hidden="1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22"/>
        <v>5729642.6600000029</v>
      </c>
      <c r="W4026" s="14">
        <f t="shared" si="521"/>
        <v>7314645.1671999982</v>
      </c>
      <c r="X4026" s="13"/>
      <c r="Y4026" s="14">
        <f t="shared" si="515"/>
        <v>0</v>
      </c>
      <c r="Z4026" s="16">
        <f t="shared" si="519"/>
        <v>7314645.1671999982</v>
      </c>
      <c r="AA4026" s="13">
        <f t="shared" si="516"/>
        <v>149278.47279999964</v>
      </c>
      <c r="AB4026" s="13">
        <f t="shared" si="520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 hidden="1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22"/>
        <v>48199.33</v>
      </c>
      <c r="W4027" s="14">
        <f t="shared" si="521"/>
        <v>99804.578431372545</v>
      </c>
      <c r="X4027" s="13"/>
      <c r="Y4027" s="14">
        <f t="shared" si="515"/>
        <v>0</v>
      </c>
      <c r="Z4027" s="13"/>
      <c r="AA4027" s="13">
        <f t="shared" si="516"/>
        <v>1996.0915686274529</v>
      </c>
      <c r="AB4027" s="13">
        <f t="shared" si="520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 hidden="1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3009</v>
      </c>
      <c r="F4028" s="73" t="s">
        <v>3009</v>
      </c>
      <c r="G4028" s="73" t="s">
        <v>3009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22"/>
        <v>45000</v>
      </c>
      <c r="W4028" s="14">
        <f t="shared" si="521"/>
        <v>0</v>
      </c>
      <c r="X4028" s="13"/>
      <c r="Y4028" s="14">
        <f t="shared" si="515"/>
        <v>0</v>
      </c>
      <c r="Z4028" s="16">
        <f t="shared" ref="Z4028:Z4091" si="523">W4028+X4028</f>
        <v>0</v>
      </c>
      <c r="AA4028" s="13">
        <f t="shared" si="516"/>
        <v>0</v>
      </c>
      <c r="AB4028" s="13">
        <f t="shared" si="520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 hidden="1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3528</v>
      </c>
      <c r="F4029" s="73" t="s">
        <v>3528</v>
      </c>
      <c r="G4029" s="73" t="s">
        <v>3528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22"/>
        <v>200000</v>
      </c>
      <c r="W4029" s="14">
        <f t="shared" si="521"/>
        <v>0</v>
      </c>
      <c r="X4029" s="13"/>
      <c r="Y4029" s="14">
        <f t="shared" si="515"/>
        <v>0</v>
      </c>
      <c r="Z4029" s="16">
        <f t="shared" si="523"/>
        <v>0</v>
      </c>
      <c r="AA4029" s="13">
        <f t="shared" si="516"/>
        <v>0</v>
      </c>
      <c r="AB4029" s="13">
        <f t="shared" si="520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 hidden="1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22"/>
        <v>607554.58999999985</v>
      </c>
      <c r="W4030" s="14">
        <f t="shared" si="521"/>
        <v>1068440.7272000001</v>
      </c>
      <c r="X4030" s="13"/>
      <c r="Y4030" s="14">
        <f t="shared" si="515"/>
        <v>0</v>
      </c>
      <c r="Z4030" s="16">
        <f t="shared" si="523"/>
        <v>1068440.7272000001</v>
      </c>
      <c r="AA4030" s="13">
        <f t="shared" si="516"/>
        <v>21804.912800000049</v>
      </c>
      <c r="AB4030" s="13">
        <f t="shared" si="520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 hidden="1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3529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22"/>
        <v>150000</v>
      </c>
      <c r="W4031" s="14">
        <f t="shared" si="521"/>
        <v>0</v>
      </c>
      <c r="X4031" s="13"/>
      <c r="Y4031" s="14">
        <f t="shared" si="515"/>
        <v>0</v>
      </c>
      <c r="Z4031" s="16">
        <f t="shared" si="523"/>
        <v>0</v>
      </c>
      <c r="AA4031" s="13">
        <f t="shared" si="516"/>
        <v>0</v>
      </c>
      <c r="AB4031" s="13">
        <f t="shared" si="520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 hidden="1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22"/>
        <v>2528275.7299999967</v>
      </c>
      <c r="W4032" s="14">
        <f t="shared" si="521"/>
        <v>20094473.210000005</v>
      </c>
      <c r="X4032" s="13"/>
      <c r="Y4032" s="14">
        <f t="shared" si="515"/>
        <v>0</v>
      </c>
      <c r="Z4032" s="16">
        <f t="shared" si="523"/>
        <v>20094473.210000005</v>
      </c>
      <c r="AA4032" s="13">
        <f t="shared" si="516"/>
        <v>0</v>
      </c>
      <c r="AB4032" s="13">
        <f t="shared" si="520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 hidden="1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22"/>
        <v>386853.29999999981</v>
      </c>
      <c r="W4033" s="14">
        <f t="shared" si="521"/>
        <v>3138227.13592233</v>
      </c>
      <c r="X4033" s="13"/>
      <c r="Y4033" s="14">
        <f t="shared" si="515"/>
        <v>0</v>
      </c>
      <c r="Z4033" s="16">
        <f t="shared" si="523"/>
        <v>3138227.13592233</v>
      </c>
      <c r="AA4033" s="13">
        <f t="shared" si="516"/>
        <v>94146.81407767022</v>
      </c>
      <c r="AB4033" s="13">
        <f t="shared" si="520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 hidden="1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22"/>
        <v>79728.079999999842</v>
      </c>
      <c r="W4034" s="14">
        <f t="shared" si="521"/>
        <v>1121687.932038835</v>
      </c>
      <c r="X4034" s="13"/>
      <c r="Y4034" s="14">
        <f t="shared" si="515"/>
        <v>0</v>
      </c>
      <c r="Z4034" s="16">
        <f t="shared" si="523"/>
        <v>1121687.932038835</v>
      </c>
      <c r="AA4034" s="13">
        <f t="shared" si="516"/>
        <v>33650.637961165048</v>
      </c>
      <c r="AB4034" s="13">
        <f t="shared" si="520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 hidden="1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22"/>
        <v>241514.56</v>
      </c>
      <c r="W4035" s="14">
        <f t="shared" si="521"/>
        <v>159315.7286</v>
      </c>
      <c r="X4035" s="13"/>
      <c r="Y4035" s="14">
        <f t="shared" ref="Y4035:Y4098" si="524">IF(W4035-AB4035&lt;=0,0,IF(O4035="返现",MAX(W4035-AA4035-AB4035,0),MAX(W4035-AB4035,0)))</f>
        <v>0</v>
      </c>
      <c r="Z4035" s="16">
        <f t="shared" si="523"/>
        <v>159315.7286</v>
      </c>
      <c r="AA4035" s="13">
        <f t="shared" si="516"/>
        <v>3251.3414000000048</v>
      </c>
      <c r="AB4035" s="13">
        <f t="shared" si="520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 hidden="1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3530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22"/>
        <v>378498.35000000003</v>
      </c>
      <c r="W4036" s="14">
        <f t="shared" si="521"/>
        <v>76071.617999999988</v>
      </c>
      <c r="X4036" s="13"/>
      <c r="Y4036" s="14">
        <f t="shared" si="524"/>
        <v>0</v>
      </c>
      <c r="Z4036" s="16">
        <f t="shared" si="523"/>
        <v>76071.617999999988</v>
      </c>
      <c r="AA4036" s="13">
        <f t="shared" si="516"/>
        <v>1552.4820000000036</v>
      </c>
      <c r="AB4036" s="13">
        <f t="shared" si="520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 hidden="1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22"/>
        <v>71930.069999999949</v>
      </c>
      <c r="W4037" s="14">
        <f t="shared" si="521"/>
        <v>612721.53</v>
      </c>
      <c r="X4037" s="13"/>
      <c r="Y4037" s="14">
        <f t="shared" si="524"/>
        <v>0</v>
      </c>
      <c r="Z4037" s="16">
        <f t="shared" si="523"/>
        <v>612721.53</v>
      </c>
      <c r="AA4037" s="13">
        <f t="shared" si="516"/>
        <v>0</v>
      </c>
      <c r="AB4037" s="13">
        <f t="shared" si="520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 hidden="1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3416</v>
      </c>
      <c r="F4038" s="73" t="s">
        <v>3416</v>
      </c>
      <c r="G4038" s="73" t="s">
        <v>3416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22"/>
        <v>78033.61</v>
      </c>
      <c r="W4038" s="14">
        <f t="shared" si="521"/>
        <v>21966.39</v>
      </c>
      <c r="X4038" s="13"/>
      <c r="Y4038" s="14">
        <f t="shared" si="524"/>
        <v>0</v>
      </c>
      <c r="Z4038" s="16">
        <f t="shared" si="523"/>
        <v>21966.39</v>
      </c>
      <c r="AA4038" s="13">
        <f t="shared" ref="AA4038:AA4101" si="525">U4038-W4038</f>
        <v>0</v>
      </c>
      <c r="AB4038" s="13">
        <f t="shared" si="520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 hidden="1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3531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22"/>
        <v>61881.039999999979</v>
      </c>
      <c r="W4039" s="14">
        <f t="shared" si="521"/>
        <v>136751.44554455447</v>
      </c>
      <c r="X4039" s="13"/>
      <c r="Y4039" s="14">
        <f t="shared" si="524"/>
        <v>0</v>
      </c>
      <c r="Z4039" s="16">
        <f t="shared" si="523"/>
        <v>136751.44554455447</v>
      </c>
      <c r="AA4039" s="13">
        <f t="shared" si="525"/>
        <v>1367.5144554455474</v>
      </c>
      <c r="AB4039" s="13">
        <f t="shared" si="520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 hidden="1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22"/>
        <v>3731424.5899999961</v>
      </c>
      <c r="W4040" s="14">
        <f t="shared" si="521"/>
        <v>25453688.620000005</v>
      </c>
      <c r="X4040" s="13"/>
      <c r="Y4040" s="14">
        <f t="shared" si="524"/>
        <v>0</v>
      </c>
      <c r="Z4040" s="16">
        <f t="shared" si="523"/>
        <v>25453688.620000005</v>
      </c>
      <c r="AA4040" s="13">
        <f t="shared" si="525"/>
        <v>0</v>
      </c>
      <c r="AB4040" s="13">
        <f t="shared" si="520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 hidden="1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22"/>
        <v>76855.419999999984</v>
      </c>
      <c r="W4041" s="14">
        <f t="shared" si="521"/>
        <v>195099.32</v>
      </c>
      <c r="X4041" s="13"/>
      <c r="Y4041" s="14">
        <f t="shared" si="524"/>
        <v>0</v>
      </c>
      <c r="Z4041" s="16">
        <f t="shared" si="523"/>
        <v>195099.32</v>
      </c>
      <c r="AA4041" s="13">
        <f t="shared" si="525"/>
        <v>0</v>
      </c>
      <c r="AB4041" s="13">
        <f t="shared" si="520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 hidden="1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22"/>
        <v>19268.259999999995</v>
      </c>
      <c r="W4042" s="14">
        <f t="shared" si="521"/>
        <v>102061.04000000001</v>
      </c>
      <c r="X4042" s="13"/>
      <c r="Y4042" s="14">
        <f t="shared" si="524"/>
        <v>0</v>
      </c>
      <c r="Z4042" s="16">
        <f t="shared" si="523"/>
        <v>102061.04000000001</v>
      </c>
      <c r="AA4042" s="13">
        <f t="shared" si="525"/>
        <v>0</v>
      </c>
      <c r="AB4042" s="13">
        <f t="shared" si="520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 hidden="1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22"/>
        <v>49432.92</v>
      </c>
      <c r="W4043" s="14">
        <f t="shared" si="521"/>
        <v>30567.08</v>
      </c>
      <c r="X4043" s="13"/>
      <c r="Y4043" s="14">
        <f t="shared" si="524"/>
        <v>0</v>
      </c>
      <c r="Z4043" s="16">
        <f t="shared" si="523"/>
        <v>30567.08</v>
      </c>
      <c r="AA4043" s="13">
        <f t="shared" si="525"/>
        <v>0</v>
      </c>
      <c r="AB4043" s="13">
        <f t="shared" si="520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 hidden="1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22"/>
        <v>77849.809999999939</v>
      </c>
      <c r="W4044" s="14">
        <f t="shared" si="521"/>
        <v>836880.33000000007</v>
      </c>
      <c r="X4044" s="13"/>
      <c r="Y4044" s="14">
        <f t="shared" si="524"/>
        <v>0</v>
      </c>
      <c r="Z4044" s="16">
        <f t="shared" si="523"/>
        <v>836880.33000000007</v>
      </c>
      <c r="AA4044" s="13">
        <f t="shared" si="525"/>
        <v>0</v>
      </c>
      <c r="AB4044" s="13">
        <f t="shared" si="520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 hidden="1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22"/>
        <v>551979.99000000069</v>
      </c>
      <c r="W4045" s="14">
        <f t="shared" si="521"/>
        <v>3145265.0499999993</v>
      </c>
      <c r="X4045" s="13"/>
      <c r="Y4045" s="14">
        <f t="shared" si="524"/>
        <v>0</v>
      </c>
      <c r="Z4045" s="16">
        <f t="shared" si="523"/>
        <v>3145265.0499999993</v>
      </c>
      <c r="AA4045" s="13">
        <f t="shared" si="525"/>
        <v>0</v>
      </c>
      <c r="AB4045" s="13">
        <f t="shared" si="520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 hidden="1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22"/>
        <v>292777.7</v>
      </c>
      <c r="W4046" s="14">
        <f t="shared" si="521"/>
        <v>407222.3</v>
      </c>
      <c r="X4046" s="13"/>
      <c r="Y4046" s="14">
        <f t="shared" si="524"/>
        <v>0</v>
      </c>
      <c r="Z4046" s="16">
        <f t="shared" si="523"/>
        <v>407222.3</v>
      </c>
      <c r="AA4046" s="13">
        <f t="shared" si="525"/>
        <v>0</v>
      </c>
      <c r="AB4046" s="13">
        <f t="shared" si="520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 hidden="1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22"/>
        <v>8775.68</v>
      </c>
      <c r="W4047" s="14">
        <f t="shared" si="521"/>
        <v>20717.77</v>
      </c>
      <c r="X4047" s="13"/>
      <c r="Y4047" s="14">
        <f t="shared" si="524"/>
        <v>0</v>
      </c>
      <c r="Z4047" s="16">
        <f t="shared" si="523"/>
        <v>20717.77</v>
      </c>
      <c r="AA4047" s="13">
        <f t="shared" si="525"/>
        <v>0</v>
      </c>
      <c r="AB4047" s="13">
        <f t="shared" si="520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 hidden="1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22"/>
        <v>0</v>
      </c>
      <c r="W4048" s="14">
        <f t="shared" si="521"/>
        <v>-28666.266666666666</v>
      </c>
      <c r="X4048" s="13"/>
      <c r="Y4048" s="14">
        <f t="shared" si="524"/>
        <v>1433.3133333333353</v>
      </c>
      <c r="Z4048" s="16">
        <f t="shared" si="523"/>
        <v>-28666.266666666666</v>
      </c>
      <c r="AA4048" s="13">
        <f t="shared" si="525"/>
        <v>-1433.3133333333353</v>
      </c>
      <c r="AB4048" s="13">
        <f t="shared" si="520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 hidden="1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22"/>
        <v>1921865.96</v>
      </c>
      <c r="W4049" s="14">
        <f t="shared" si="521"/>
        <v>6864720.9699999997</v>
      </c>
      <c r="X4049" s="13"/>
      <c r="Y4049" s="14">
        <f t="shared" si="524"/>
        <v>0</v>
      </c>
      <c r="Z4049" s="16">
        <f t="shared" si="523"/>
        <v>6864720.9699999997</v>
      </c>
      <c r="AA4049" s="13">
        <f t="shared" si="525"/>
        <v>0</v>
      </c>
      <c r="AB4049" s="13">
        <f t="shared" si="520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 hidden="1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22"/>
        <v>18652.619999999966</v>
      </c>
      <c r="W4050" s="14">
        <f t="shared" si="521"/>
        <v>125047.68000000002</v>
      </c>
      <c r="X4050" s="13"/>
      <c r="Y4050" s="14">
        <f t="shared" si="524"/>
        <v>0</v>
      </c>
      <c r="Z4050" s="16">
        <f t="shared" si="523"/>
        <v>125047.68000000002</v>
      </c>
      <c r="AA4050" s="13">
        <f t="shared" si="525"/>
        <v>0</v>
      </c>
      <c r="AB4050" s="13">
        <f t="shared" si="520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 hidden="1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22"/>
        <v>509777.99</v>
      </c>
      <c r="W4051" s="14">
        <f t="shared" si="521"/>
        <v>566921.45544554444</v>
      </c>
      <c r="X4051" s="13"/>
      <c r="Y4051" s="14">
        <f t="shared" si="524"/>
        <v>0</v>
      </c>
      <c r="Z4051" s="16">
        <f t="shared" si="523"/>
        <v>566921.45544554444</v>
      </c>
      <c r="AA4051" s="13">
        <f t="shared" si="525"/>
        <v>5669.2145544554805</v>
      </c>
      <c r="AB4051" s="13">
        <f t="shared" si="520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 hidden="1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22"/>
        <v>793568.80999999959</v>
      </c>
      <c r="W4052" s="14">
        <f t="shared" si="521"/>
        <v>1932704.1188118814</v>
      </c>
      <c r="X4052" s="13"/>
      <c r="Y4052" s="14">
        <f t="shared" si="524"/>
        <v>0</v>
      </c>
      <c r="Z4052" s="16">
        <f t="shared" si="523"/>
        <v>1932704.1188118814</v>
      </c>
      <c r="AA4052" s="13">
        <f t="shared" si="525"/>
        <v>19327.041188118747</v>
      </c>
      <c r="AB4052" s="13">
        <f t="shared" si="520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 hidden="1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22"/>
        <v>-176874.69000000041</v>
      </c>
      <c r="W4053" s="14">
        <f t="shared" si="521"/>
        <v>2566905.6336633665</v>
      </c>
      <c r="X4053" s="16"/>
      <c r="Y4053" s="14">
        <f t="shared" si="524"/>
        <v>0</v>
      </c>
      <c r="Z4053" s="16">
        <f t="shared" si="523"/>
        <v>2566905.6336633665</v>
      </c>
      <c r="AA4053" s="16">
        <f t="shared" si="525"/>
        <v>25669.056336633861</v>
      </c>
      <c r="AB4053" s="16">
        <f t="shared" si="520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 hidden="1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22"/>
        <v>0</v>
      </c>
      <c r="W4054" s="14">
        <f t="shared" si="521"/>
        <v>-463800.16504854383</v>
      </c>
      <c r="X4054" s="16"/>
      <c r="Y4054" s="14">
        <f t="shared" si="524"/>
        <v>13914.004951456329</v>
      </c>
      <c r="Z4054" s="16">
        <f t="shared" si="523"/>
        <v>-463800.16504854383</v>
      </c>
      <c r="AA4054" s="16">
        <f t="shared" si="525"/>
        <v>-13914.004951456329</v>
      </c>
      <c r="AB4054" s="16">
        <f t="shared" si="520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 hidden="1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3437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22"/>
        <v>-888986.71999999974</v>
      </c>
      <c r="W4055" s="97">
        <f t="shared" si="521"/>
        <v>1067634.039215686</v>
      </c>
      <c r="X4055" s="13"/>
      <c r="Y4055" s="14">
        <f t="shared" si="524"/>
        <v>0</v>
      </c>
      <c r="Z4055" s="16">
        <f t="shared" si="523"/>
        <v>1067634.039215686</v>
      </c>
      <c r="AA4055" s="96">
        <f t="shared" si="525"/>
        <v>21352.680784313707</v>
      </c>
      <c r="AB4055" s="96">
        <f t="shared" si="520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 hidden="1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22"/>
        <v>1125238.99</v>
      </c>
      <c r="W4056" s="14">
        <f t="shared" si="521"/>
        <v>12358.196078431372</v>
      </c>
      <c r="X4056" s="13"/>
      <c r="Y4056" s="14">
        <f t="shared" si="524"/>
        <v>0</v>
      </c>
      <c r="Z4056" s="16">
        <f t="shared" si="523"/>
        <v>12358.196078431372</v>
      </c>
      <c r="AA4056" s="13">
        <f t="shared" si="525"/>
        <v>247.16392156862821</v>
      </c>
      <c r="AB4056" s="13">
        <f t="shared" si="520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 hidden="1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22"/>
        <v>0</v>
      </c>
      <c r="W4057" s="14">
        <f t="shared" si="521"/>
        <v>0</v>
      </c>
      <c r="X4057" s="13"/>
      <c r="Y4057" s="14">
        <f t="shared" si="524"/>
        <v>0</v>
      </c>
      <c r="Z4057" s="16">
        <f t="shared" si="523"/>
        <v>0</v>
      </c>
      <c r="AA4057" s="13">
        <f t="shared" si="525"/>
        <v>0</v>
      </c>
      <c r="AB4057" s="13">
        <f t="shared" si="520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 hidden="1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22"/>
        <v>191083.94</v>
      </c>
      <c r="W4058" s="14">
        <f t="shared" si="521"/>
        <v>33413.82</v>
      </c>
      <c r="X4058" s="13"/>
      <c r="Y4058" s="14">
        <f t="shared" si="524"/>
        <v>0</v>
      </c>
      <c r="Z4058" s="16">
        <f t="shared" si="523"/>
        <v>33413.82</v>
      </c>
      <c r="AA4058" s="13">
        <f t="shared" si="525"/>
        <v>0</v>
      </c>
      <c r="AB4058" s="13">
        <f t="shared" si="520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 hidden="1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22"/>
        <v>6133.6900000000169</v>
      </c>
      <c r="W4059" s="14">
        <f t="shared" si="521"/>
        <v>43125.069999999985</v>
      </c>
      <c r="X4059" s="13"/>
      <c r="Y4059" s="14">
        <f t="shared" si="524"/>
        <v>0</v>
      </c>
      <c r="Z4059" s="16">
        <f t="shared" si="523"/>
        <v>43125.069999999985</v>
      </c>
      <c r="AA4059" s="13">
        <f t="shared" si="525"/>
        <v>0</v>
      </c>
      <c r="AB4059" s="13">
        <f t="shared" si="520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 hidden="1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22"/>
        <v>-75076.549999999988</v>
      </c>
      <c r="W4060" s="97">
        <f t="shared" si="521"/>
        <v>0</v>
      </c>
      <c r="X4060" s="13"/>
      <c r="Y4060" s="14">
        <f t="shared" si="524"/>
        <v>0</v>
      </c>
      <c r="Z4060" s="16">
        <f t="shared" si="523"/>
        <v>0</v>
      </c>
      <c r="AA4060" s="96">
        <f t="shared" si="525"/>
        <v>0</v>
      </c>
      <c r="AB4060" s="96">
        <f t="shared" si="520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 hidden="1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22"/>
        <v>329140.00999999989</v>
      </c>
      <c r="W4061" s="14">
        <f t="shared" si="521"/>
        <v>445157.17000000004</v>
      </c>
      <c r="X4061" s="13"/>
      <c r="Y4061" s="14">
        <f t="shared" si="524"/>
        <v>0</v>
      </c>
      <c r="Z4061" s="16">
        <f t="shared" si="523"/>
        <v>445157.17000000004</v>
      </c>
      <c r="AA4061" s="16">
        <f t="shared" si="525"/>
        <v>0</v>
      </c>
      <c r="AB4061" s="16">
        <f t="shared" si="520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 hidden="1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22"/>
        <v>0</v>
      </c>
      <c r="W4062" s="14">
        <f t="shared" si="521"/>
        <v>382988.07999999996</v>
      </c>
      <c r="X4062" s="13"/>
      <c r="Y4062" s="14">
        <f t="shared" si="524"/>
        <v>0</v>
      </c>
      <c r="Z4062" s="16">
        <f t="shared" si="523"/>
        <v>382988.07999999996</v>
      </c>
      <c r="AA4062" s="16">
        <f t="shared" si="525"/>
        <v>0</v>
      </c>
      <c r="AB4062" s="16">
        <f t="shared" si="520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 hidden="1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2867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22"/>
        <v>85784.44</v>
      </c>
      <c r="W4063" s="14">
        <f t="shared" si="521"/>
        <v>14215.559999999998</v>
      </c>
      <c r="X4063" s="13"/>
      <c r="Y4063" s="14">
        <f t="shared" si="524"/>
        <v>0</v>
      </c>
      <c r="Z4063" s="16">
        <f t="shared" si="523"/>
        <v>14215.559999999998</v>
      </c>
      <c r="AA4063" s="13">
        <f t="shared" si="525"/>
        <v>0</v>
      </c>
      <c r="AB4063" s="13">
        <f t="shared" si="520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 hidden="1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22"/>
        <v>7147.75</v>
      </c>
      <c r="W4064" s="14">
        <f t="shared" si="521"/>
        <v>22852.25</v>
      </c>
      <c r="X4064" s="13"/>
      <c r="Y4064" s="14">
        <f t="shared" si="524"/>
        <v>0</v>
      </c>
      <c r="Z4064" s="16">
        <f t="shared" si="523"/>
        <v>22852.25</v>
      </c>
      <c r="AA4064" s="13">
        <f t="shared" si="525"/>
        <v>0</v>
      </c>
      <c r="AB4064" s="13">
        <f t="shared" si="520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 hidden="1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9">
        <v>0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22"/>
        <v>26595.940000000002</v>
      </c>
      <c r="W4065" s="14">
        <f t="shared" si="521"/>
        <v>14347.28</v>
      </c>
      <c r="X4065" s="13"/>
      <c r="Y4065" s="14">
        <f t="shared" si="524"/>
        <v>0</v>
      </c>
      <c r="Z4065" s="16">
        <f t="shared" si="523"/>
        <v>14347.28</v>
      </c>
      <c r="AA4065" s="13">
        <f t="shared" si="525"/>
        <v>0</v>
      </c>
      <c r="AB4065" s="13">
        <f t="shared" si="520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 hidden="1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22"/>
        <v>734919.67000000039</v>
      </c>
      <c r="W4066" s="14">
        <f t="shared" si="521"/>
        <v>2710863.0686274506</v>
      </c>
      <c r="X4066" s="13"/>
      <c r="Y4066" s="14">
        <f t="shared" si="524"/>
        <v>0</v>
      </c>
      <c r="Z4066" s="16">
        <f t="shared" si="523"/>
        <v>2710863.0686274506</v>
      </c>
      <c r="AA4066" s="13">
        <f t="shared" si="525"/>
        <v>54217.261372548994</v>
      </c>
      <c r="AB4066" s="13">
        <f t="shared" si="520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 hidden="1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22"/>
        <v>209433.21999999997</v>
      </c>
      <c r="W4067" s="14">
        <f t="shared" si="521"/>
        <v>0</v>
      </c>
      <c r="X4067" s="13"/>
      <c r="Y4067" s="14">
        <f t="shared" si="524"/>
        <v>0</v>
      </c>
      <c r="Z4067" s="16">
        <f t="shared" si="523"/>
        <v>0</v>
      </c>
      <c r="AA4067" s="13">
        <f t="shared" si="525"/>
        <v>0</v>
      </c>
      <c r="AB4067" s="13">
        <f t="shared" si="520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 hidden="1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3532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74" t="s">
        <v>80</v>
      </c>
      <c r="P4068" s="10">
        <v>0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22"/>
        <v>1852766.700000003</v>
      </c>
      <c r="W4068" s="14">
        <f t="shared" si="521"/>
        <v>4278981.1199999992</v>
      </c>
      <c r="X4068" s="16"/>
      <c r="Y4068" s="14">
        <f t="shared" si="524"/>
        <v>0</v>
      </c>
      <c r="Z4068" s="16">
        <f t="shared" si="523"/>
        <v>4278981.1199999992</v>
      </c>
      <c r="AA4068" s="16">
        <f t="shared" si="525"/>
        <v>0</v>
      </c>
      <c r="AB4068" s="16">
        <f t="shared" ref="AB4068:AB4131" si="526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 hidden="1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3533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22"/>
        <v>1565986.0699999998</v>
      </c>
      <c r="W4069" s="14">
        <f t="shared" si="521"/>
        <v>490607.18000000005</v>
      </c>
      <c r="X4069" s="16"/>
      <c r="Y4069" s="14">
        <f t="shared" si="524"/>
        <v>0</v>
      </c>
      <c r="Z4069" s="16">
        <f t="shared" si="523"/>
        <v>490607.18000000005</v>
      </c>
      <c r="AA4069" s="16">
        <f t="shared" si="525"/>
        <v>0</v>
      </c>
      <c r="AB4069" s="16">
        <f t="shared" si="526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 hidden="1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22"/>
        <v>0</v>
      </c>
      <c r="W4070" s="14">
        <f t="shared" ref="W4070:W4133" si="527">IF(O4070="返货",U4070/(1+P4070),IF(O4070="返现",U4070,IF(O4070="折扣",U4070*P4070,IF(O4070="无",U4070))))</f>
        <v>0</v>
      </c>
      <c r="X4070" s="13"/>
      <c r="Y4070" s="14">
        <f t="shared" si="524"/>
        <v>0</v>
      </c>
      <c r="Z4070" s="16">
        <f t="shared" si="523"/>
        <v>0</v>
      </c>
      <c r="AA4070" s="13">
        <f t="shared" si="525"/>
        <v>0</v>
      </c>
      <c r="AB4070" s="13">
        <f t="shared" si="526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 hidden="1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22"/>
        <v>9455.2000000000007</v>
      </c>
      <c r="W4071" s="14">
        <f t="shared" si="527"/>
        <v>10338.039215686274</v>
      </c>
      <c r="X4071" s="13"/>
      <c r="Y4071" s="14">
        <f t="shared" si="524"/>
        <v>0</v>
      </c>
      <c r="Z4071" s="16">
        <f t="shared" si="523"/>
        <v>10338.039215686274</v>
      </c>
      <c r="AA4071" s="13">
        <f t="shared" si="525"/>
        <v>206.7607843137248</v>
      </c>
      <c r="AB4071" s="13">
        <f t="shared" si="526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 hidden="1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22"/>
        <v>-321860.23000000004</v>
      </c>
      <c r="W4072" s="97">
        <f t="shared" si="527"/>
        <v>361029.34951456316</v>
      </c>
      <c r="X4072" s="13"/>
      <c r="Y4072" s="14">
        <f t="shared" si="524"/>
        <v>0</v>
      </c>
      <c r="Z4072" s="16">
        <f t="shared" si="523"/>
        <v>361029.34951456316</v>
      </c>
      <c r="AA4072" s="96">
        <f t="shared" si="525"/>
        <v>10830.880485436879</v>
      </c>
      <c r="AB4072" s="96">
        <f t="shared" si="526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 hidden="1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22"/>
        <v>153285.01</v>
      </c>
      <c r="W4073" s="14">
        <f t="shared" si="527"/>
        <v>396438.68999999994</v>
      </c>
      <c r="X4073" s="13"/>
      <c r="Y4073" s="14">
        <f t="shared" si="524"/>
        <v>0</v>
      </c>
      <c r="Z4073" s="16">
        <f t="shared" si="523"/>
        <v>396438.68999999994</v>
      </c>
      <c r="AA4073" s="13">
        <f t="shared" si="525"/>
        <v>0</v>
      </c>
      <c r="AB4073" s="13">
        <f t="shared" si="526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 hidden="1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22"/>
        <v>326973.36</v>
      </c>
      <c r="W4074" s="14">
        <f t="shared" si="527"/>
        <v>0</v>
      </c>
      <c r="X4074" s="13"/>
      <c r="Y4074" s="14">
        <f t="shared" si="524"/>
        <v>0</v>
      </c>
      <c r="Z4074" s="16">
        <f t="shared" si="523"/>
        <v>0</v>
      </c>
      <c r="AA4074" s="13">
        <f t="shared" si="525"/>
        <v>0</v>
      </c>
      <c r="AB4074" s="13">
        <f t="shared" si="526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 hidden="1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3534</v>
      </c>
      <c r="F4075" s="73" t="s">
        <v>3534</v>
      </c>
      <c r="G4075" s="73" t="s">
        <v>3534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22"/>
        <v>6000</v>
      </c>
      <c r="W4075" s="14">
        <f t="shared" si="527"/>
        <v>14000</v>
      </c>
      <c r="X4075" s="13"/>
      <c r="Y4075" s="14">
        <f t="shared" si="524"/>
        <v>0</v>
      </c>
      <c r="Z4075" s="16">
        <f t="shared" si="523"/>
        <v>14000</v>
      </c>
      <c r="AA4075" s="13">
        <f t="shared" si="525"/>
        <v>0</v>
      </c>
      <c r="AB4075" s="13">
        <f t="shared" si="526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 hidden="1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22"/>
        <v>0</v>
      </c>
      <c r="W4076" s="14">
        <f t="shared" si="527"/>
        <v>-179331.55</v>
      </c>
      <c r="X4076" s="13"/>
      <c r="Y4076" s="14">
        <f t="shared" si="524"/>
        <v>0</v>
      </c>
      <c r="Z4076" s="16">
        <f t="shared" si="523"/>
        <v>-179331.55</v>
      </c>
      <c r="AA4076" s="13">
        <f t="shared" si="525"/>
        <v>0</v>
      </c>
      <c r="AB4076" s="13">
        <f t="shared" si="526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 hidden="1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22"/>
        <v>207079.18999999994</v>
      </c>
      <c r="W4077" s="14">
        <f t="shared" si="527"/>
        <v>1353930.11</v>
      </c>
      <c r="X4077" s="13"/>
      <c r="Y4077" s="14">
        <f t="shared" si="524"/>
        <v>0</v>
      </c>
      <c r="Z4077" s="16">
        <f t="shared" si="523"/>
        <v>1353930.11</v>
      </c>
      <c r="AA4077" s="13">
        <f t="shared" si="525"/>
        <v>0</v>
      </c>
      <c r="AB4077" s="13">
        <f t="shared" si="526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 hidden="1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3535</v>
      </c>
      <c r="F4078" s="73" t="s">
        <v>3535</v>
      </c>
      <c r="G4078" s="73" t="s">
        <v>3535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8">S4078+T4078-U4078</f>
        <v>10000</v>
      </c>
      <c r="W4078" s="14">
        <f t="shared" si="527"/>
        <v>0</v>
      </c>
      <c r="X4078" s="13"/>
      <c r="Y4078" s="14">
        <f t="shared" si="524"/>
        <v>0</v>
      </c>
      <c r="Z4078" s="16">
        <f t="shared" si="523"/>
        <v>0</v>
      </c>
      <c r="AA4078" s="13">
        <f t="shared" si="525"/>
        <v>0</v>
      </c>
      <c r="AB4078" s="13">
        <f t="shared" si="526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 hidden="1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8"/>
        <v>145091.44999999972</v>
      </c>
      <c r="W4079" s="14">
        <f t="shared" si="527"/>
        <v>812821.63000000024</v>
      </c>
      <c r="X4079" s="13"/>
      <c r="Y4079" s="14">
        <f t="shared" si="524"/>
        <v>0</v>
      </c>
      <c r="Z4079" s="16">
        <f t="shared" si="523"/>
        <v>812821.63000000024</v>
      </c>
      <c r="AA4079" s="13">
        <f t="shared" si="525"/>
        <v>0</v>
      </c>
      <c r="AB4079" s="13">
        <f t="shared" si="526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 hidden="1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3536</v>
      </c>
      <c r="F4080" s="73" t="s">
        <v>3536</v>
      </c>
      <c r="G4080" s="73" t="s">
        <v>3536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8"/>
        <v>16999.96</v>
      </c>
      <c r="W4080" s="14">
        <f t="shared" si="527"/>
        <v>3000.0399999999995</v>
      </c>
      <c r="X4080" s="13"/>
      <c r="Y4080" s="14">
        <f t="shared" si="524"/>
        <v>0</v>
      </c>
      <c r="Z4080" s="16">
        <f t="shared" si="523"/>
        <v>3000.0399999999995</v>
      </c>
      <c r="AA4080" s="13">
        <f t="shared" si="525"/>
        <v>0</v>
      </c>
      <c r="AB4080" s="13">
        <f t="shared" si="526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 hidden="1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8"/>
        <v>893413.24999999953</v>
      </c>
      <c r="W4081" s="14">
        <f t="shared" si="527"/>
        <v>741751.71568627493</v>
      </c>
      <c r="X4081" s="13"/>
      <c r="Y4081" s="14">
        <f t="shared" si="524"/>
        <v>0</v>
      </c>
      <c r="Z4081" s="16">
        <f t="shared" si="523"/>
        <v>741751.71568627493</v>
      </c>
      <c r="AA4081" s="13">
        <f t="shared" si="525"/>
        <v>14835.03431372554</v>
      </c>
      <c r="AB4081" s="13">
        <f t="shared" si="526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 hidden="1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8"/>
        <v>0</v>
      </c>
      <c r="W4082" s="14">
        <f t="shared" si="527"/>
        <v>3739988.65</v>
      </c>
      <c r="X4082" s="13"/>
      <c r="Y4082" s="14">
        <f t="shared" si="524"/>
        <v>0</v>
      </c>
      <c r="Z4082" s="16">
        <f t="shared" si="523"/>
        <v>3739988.65</v>
      </c>
      <c r="AA4082" s="13">
        <f t="shared" si="525"/>
        <v>0</v>
      </c>
      <c r="AB4082" s="13">
        <f t="shared" si="526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 hidden="1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3537</v>
      </c>
      <c r="F4083" s="73" t="s">
        <v>3538</v>
      </c>
      <c r="G4083" s="73" t="s">
        <v>3537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8"/>
        <v>199981.38</v>
      </c>
      <c r="W4083" s="14">
        <f t="shared" si="527"/>
        <v>18.254901960784313</v>
      </c>
      <c r="X4083" s="13"/>
      <c r="Y4083" s="14">
        <f t="shared" si="524"/>
        <v>0</v>
      </c>
      <c r="Z4083" s="16">
        <f t="shared" si="523"/>
        <v>18.254901960784313</v>
      </c>
      <c r="AA4083" s="13">
        <f t="shared" si="525"/>
        <v>0.36509803921568817</v>
      </c>
      <c r="AB4083" s="13">
        <f t="shared" si="526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 hidden="1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8"/>
        <v>111507.40999999992</v>
      </c>
      <c r="W4084" s="14">
        <f t="shared" si="527"/>
        <v>560810.00000000012</v>
      </c>
      <c r="X4084" s="13"/>
      <c r="Y4084" s="14">
        <f t="shared" si="524"/>
        <v>0</v>
      </c>
      <c r="Z4084" s="16">
        <f t="shared" si="523"/>
        <v>560810.00000000012</v>
      </c>
      <c r="AA4084" s="13">
        <f t="shared" si="525"/>
        <v>5608.0999999999767</v>
      </c>
      <c r="AB4084" s="13">
        <f t="shared" si="526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 hidden="1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8"/>
        <v>0</v>
      </c>
      <c r="W4085" s="14">
        <f t="shared" si="527"/>
        <v>652302.5299999998</v>
      </c>
      <c r="X4085" s="13"/>
      <c r="Y4085" s="14">
        <f t="shared" si="524"/>
        <v>0</v>
      </c>
      <c r="Z4085" s="16">
        <f t="shared" si="523"/>
        <v>652302.5299999998</v>
      </c>
      <c r="AA4085" s="13">
        <f t="shared" si="525"/>
        <v>0</v>
      </c>
      <c r="AB4085" s="13">
        <f t="shared" si="526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 hidden="1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8"/>
        <v>147189.2200000002</v>
      </c>
      <c r="W4086" s="14">
        <f t="shared" si="527"/>
        <v>542007.58823529398</v>
      </c>
      <c r="X4086" s="13"/>
      <c r="Y4086" s="14">
        <f t="shared" si="524"/>
        <v>0</v>
      </c>
      <c r="Z4086" s="16">
        <f t="shared" si="523"/>
        <v>542007.58823529398</v>
      </c>
      <c r="AA4086" s="13">
        <f t="shared" si="525"/>
        <v>10840.151764705894</v>
      </c>
      <c r="AB4086" s="13">
        <f t="shared" si="526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 hidden="1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3539</v>
      </c>
      <c r="F4087" s="73" t="s">
        <v>3539</v>
      </c>
      <c r="G4087" s="73" t="s">
        <v>3539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8"/>
        <v>314194.64999999991</v>
      </c>
      <c r="W4087" s="14">
        <f t="shared" si="527"/>
        <v>935805.35000000009</v>
      </c>
      <c r="X4087" s="13"/>
      <c r="Y4087" s="14">
        <f t="shared" si="524"/>
        <v>0</v>
      </c>
      <c r="Z4087" s="16">
        <f t="shared" si="523"/>
        <v>935805.35000000009</v>
      </c>
      <c r="AA4087" s="13">
        <f t="shared" si="525"/>
        <v>0</v>
      </c>
      <c r="AB4087" s="13">
        <f t="shared" si="526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 hidden="1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8"/>
        <v>2188018.6400000006</v>
      </c>
      <c r="W4088" s="14">
        <f t="shared" si="527"/>
        <v>7946847.8200000003</v>
      </c>
      <c r="X4088" s="13"/>
      <c r="Y4088" s="14">
        <f t="shared" si="524"/>
        <v>0</v>
      </c>
      <c r="Z4088" s="16">
        <f t="shared" si="523"/>
        <v>7946847.8200000003</v>
      </c>
      <c r="AA4088" s="13">
        <f t="shared" si="525"/>
        <v>0</v>
      </c>
      <c r="AB4088" s="13">
        <f t="shared" si="526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 hidden="1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8"/>
        <v>57229.449999999953</v>
      </c>
      <c r="W4089" s="14">
        <f t="shared" si="527"/>
        <v>448918.17000000004</v>
      </c>
      <c r="X4089" s="13"/>
      <c r="Y4089" s="14">
        <f t="shared" si="524"/>
        <v>0</v>
      </c>
      <c r="Z4089" s="16">
        <f t="shared" si="523"/>
        <v>448918.17000000004</v>
      </c>
      <c r="AA4089" s="13">
        <f t="shared" si="525"/>
        <v>0</v>
      </c>
      <c r="AB4089" s="13">
        <f t="shared" si="526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 hidden="1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8"/>
        <v>3491005.139999995</v>
      </c>
      <c r="W4090" s="14">
        <f t="shared" si="527"/>
        <v>10710998.290000005</v>
      </c>
      <c r="X4090" s="13"/>
      <c r="Y4090" s="14">
        <f t="shared" si="524"/>
        <v>0</v>
      </c>
      <c r="Z4090" s="16">
        <f t="shared" si="523"/>
        <v>10710998.290000005</v>
      </c>
      <c r="AA4090" s="13">
        <f t="shared" si="525"/>
        <v>0</v>
      </c>
      <c r="AB4090" s="13">
        <f t="shared" si="526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 hidden="1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8"/>
        <v>1466427.7300000004</v>
      </c>
      <c r="W4091" s="14">
        <f t="shared" si="527"/>
        <v>9162371.8900000006</v>
      </c>
      <c r="X4091" s="13"/>
      <c r="Y4091" s="14">
        <f t="shared" si="524"/>
        <v>0</v>
      </c>
      <c r="Z4091" s="16">
        <f t="shared" si="523"/>
        <v>9162371.8900000006</v>
      </c>
      <c r="AA4091" s="13">
        <f t="shared" si="525"/>
        <v>0</v>
      </c>
      <c r="AB4091" s="13">
        <f t="shared" si="526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 hidden="1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3540</v>
      </c>
      <c r="F4092" s="73" t="s">
        <v>3540</v>
      </c>
      <c r="G4092" s="73" t="s">
        <v>3540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8"/>
        <v>50000</v>
      </c>
      <c r="W4092" s="14">
        <f t="shared" si="527"/>
        <v>0</v>
      </c>
      <c r="X4092" s="13"/>
      <c r="Y4092" s="14">
        <f t="shared" si="524"/>
        <v>0</v>
      </c>
      <c r="Z4092" s="16">
        <f t="shared" ref="Z4092:Z4155" si="529">W4092+X4092</f>
        <v>0</v>
      </c>
      <c r="AA4092" s="13">
        <f t="shared" si="525"/>
        <v>0</v>
      </c>
      <c r="AB4092" s="13">
        <f t="shared" si="526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 hidden="1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8"/>
        <v>2204874.08</v>
      </c>
      <c r="W4093" s="14">
        <f t="shared" si="527"/>
        <v>10920382.188118812</v>
      </c>
      <c r="X4093" s="13"/>
      <c r="Y4093" s="14">
        <f t="shared" si="524"/>
        <v>0</v>
      </c>
      <c r="Z4093" s="16">
        <f t="shared" si="529"/>
        <v>10920382.188118812</v>
      </c>
      <c r="AA4093" s="13">
        <f t="shared" si="525"/>
        <v>109203.82188118808</v>
      </c>
      <c r="AB4093" s="13">
        <f t="shared" si="526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 hidden="1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3541</v>
      </c>
      <c r="F4094" s="73" t="s">
        <v>3541</v>
      </c>
      <c r="G4094" s="73" t="s">
        <v>3541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8"/>
        <v>20045.54</v>
      </c>
      <c r="W4094" s="14">
        <f t="shared" si="527"/>
        <v>29954.46</v>
      </c>
      <c r="X4094" s="13"/>
      <c r="Y4094" s="14">
        <f t="shared" si="524"/>
        <v>0</v>
      </c>
      <c r="Z4094" s="16">
        <f t="shared" si="529"/>
        <v>29954.46</v>
      </c>
      <c r="AA4094" s="13">
        <f t="shared" si="525"/>
        <v>0</v>
      </c>
      <c r="AB4094" s="13">
        <f t="shared" si="526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 hidden="1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8"/>
        <v>76031.709999999992</v>
      </c>
      <c r="W4095" s="14">
        <f t="shared" si="527"/>
        <v>126673.26999999999</v>
      </c>
      <c r="X4095" s="13"/>
      <c r="Y4095" s="14">
        <f t="shared" si="524"/>
        <v>0</v>
      </c>
      <c r="Z4095" s="16">
        <f t="shared" si="529"/>
        <v>126673.26999999999</v>
      </c>
      <c r="AA4095" s="13">
        <f t="shared" si="525"/>
        <v>0</v>
      </c>
      <c r="AB4095" s="13">
        <f t="shared" si="526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 hidden="1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8"/>
        <v>20013.98000000001</v>
      </c>
      <c r="W4096" s="14">
        <f t="shared" si="527"/>
        <v>193216.31</v>
      </c>
      <c r="X4096" s="13"/>
      <c r="Y4096" s="14">
        <f t="shared" si="524"/>
        <v>0</v>
      </c>
      <c r="Z4096" s="16">
        <f t="shared" si="529"/>
        <v>193216.31</v>
      </c>
      <c r="AA4096" s="13">
        <f t="shared" si="525"/>
        <v>0</v>
      </c>
      <c r="AB4096" s="13">
        <f t="shared" si="526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 hidden="1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8"/>
        <v>1333168.1499999999</v>
      </c>
      <c r="W4097" s="14">
        <f t="shared" si="527"/>
        <v>3762590.5500000003</v>
      </c>
      <c r="X4097" s="13"/>
      <c r="Y4097" s="14">
        <f t="shared" si="524"/>
        <v>0</v>
      </c>
      <c r="Z4097" s="16">
        <f t="shared" si="529"/>
        <v>3762590.5500000003</v>
      </c>
      <c r="AA4097" s="13">
        <f t="shared" si="525"/>
        <v>0</v>
      </c>
      <c r="AB4097" s="13">
        <f t="shared" si="526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 hidden="1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8"/>
        <v>0</v>
      </c>
      <c r="W4098" s="14">
        <f t="shared" si="527"/>
        <v>832406.59433962253</v>
      </c>
      <c r="X4098" s="16"/>
      <c r="Y4098" s="14">
        <f t="shared" si="524"/>
        <v>0</v>
      </c>
      <c r="Z4098" s="16">
        <f t="shared" si="529"/>
        <v>832406.59433962253</v>
      </c>
      <c r="AA4098" s="16">
        <f t="shared" si="525"/>
        <v>49944.395660377457</v>
      </c>
      <c r="AB4098" s="16">
        <f t="shared" si="526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 hidden="1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4499</v>
      </c>
      <c r="S4099" s="13">
        <v>1834307.1000000006</v>
      </c>
      <c r="T4099" s="13">
        <v>4700000</v>
      </c>
      <c r="U4099" s="13">
        <v>5973698.1199999992</v>
      </c>
      <c r="V4099" s="13">
        <f t="shared" si="528"/>
        <v>560608.98000000138</v>
      </c>
      <c r="W4099" s="14">
        <f t="shared" si="527"/>
        <v>5973698.1199999992</v>
      </c>
      <c r="X4099" s="13"/>
      <c r="Y4099" s="14">
        <f t="shared" ref="Y4099:Y4162" si="530">IF(W4099-AB4099&lt;=0,0,IF(O4099="返现",MAX(W4099-AA4099-AB4099,0),MAX(W4099-AB4099,0)))</f>
        <v>0</v>
      </c>
      <c r="Z4099" s="16">
        <f t="shared" si="529"/>
        <v>5973698.1199999992</v>
      </c>
      <c r="AA4099" s="14">
        <f>U4099-W4099+W4099*2%</f>
        <v>119473.96239999999</v>
      </c>
      <c r="AB4099" s="13">
        <f t="shared" si="526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 hidden="1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8"/>
        <v>631987.87999999989</v>
      </c>
      <c r="W4100" s="14">
        <f t="shared" si="527"/>
        <v>4528251.4400000004</v>
      </c>
      <c r="X4100" s="13"/>
      <c r="Y4100" s="14">
        <f t="shared" si="530"/>
        <v>0</v>
      </c>
      <c r="Z4100" s="16">
        <f t="shared" si="529"/>
        <v>4528251.4400000004</v>
      </c>
      <c r="AA4100" s="13">
        <f t="shared" si="525"/>
        <v>0</v>
      </c>
      <c r="AB4100" s="13">
        <f t="shared" si="526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 hidden="1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8"/>
        <v>84881.07</v>
      </c>
      <c r="W4101" s="14">
        <f t="shared" si="527"/>
        <v>64932.6</v>
      </c>
      <c r="X4101" s="13"/>
      <c r="Y4101" s="14">
        <f t="shared" si="530"/>
        <v>0</v>
      </c>
      <c r="Z4101" s="16">
        <f t="shared" si="529"/>
        <v>64932.6</v>
      </c>
      <c r="AA4101" s="13">
        <f t="shared" si="525"/>
        <v>0</v>
      </c>
      <c r="AB4101" s="13">
        <f t="shared" si="526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 hidden="1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8"/>
        <v>854100.74000000022</v>
      </c>
      <c r="W4102" s="14">
        <f t="shared" si="527"/>
        <v>1920775.9805825241</v>
      </c>
      <c r="X4102" s="13"/>
      <c r="Y4102" s="14">
        <f t="shared" si="530"/>
        <v>0</v>
      </c>
      <c r="Z4102" s="16">
        <f t="shared" si="529"/>
        <v>1920775.9805825241</v>
      </c>
      <c r="AA4102" s="13">
        <f t="shared" ref="AA4102:AA4165" si="531">U4102-W4102</f>
        <v>57623.279417475685</v>
      </c>
      <c r="AB4102" s="13">
        <f t="shared" si="526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 hidden="1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8"/>
        <v>1746994.2300000014</v>
      </c>
      <c r="W4103" s="14">
        <f t="shared" si="527"/>
        <v>4844721.1499999994</v>
      </c>
      <c r="X4103" s="13"/>
      <c r="Y4103" s="14">
        <f t="shared" si="530"/>
        <v>0</v>
      </c>
      <c r="Z4103" s="16">
        <f t="shared" si="529"/>
        <v>4844721.1499999994</v>
      </c>
      <c r="AA4103" s="13">
        <f t="shared" si="531"/>
        <v>0</v>
      </c>
      <c r="AB4103" s="13">
        <f t="shared" si="526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 hidden="1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2892</v>
      </c>
      <c r="F4104" s="73" t="s">
        <v>2893</v>
      </c>
      <c r="G4104" s="73" t="s">
        <v>2892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8"/>
        <v>15023.889999999985</v>
      </c>
      <c r="W4104" s="14">
        <f t="shared" si="527"/>
        <v>179976.11000000002</v>
      </c>
      <c r="X4104" s="13"/>
      <c r="Y4104" s="14">
        <f t="shared" si="530"/>
        <v>0</v>
      </c>
      <c r="Z4104" s="16">
        <f t="shared" si="529"/>
        <v>179976.11000000002</v>
      </c>
      <c r="AA4104" s="13">
        <f t="shared" si="531"/>
        <v>0</v>
      </c>
      <c r="AB4104" s="13">
        <f t="shared" si="526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 hidden="1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8"/>
        <v>895012.63999999966</v>
      </c>
      <c r="W4105" s="14">
        <f t="shared" si="527"/>
        <v>4604199.3</v>
      </c>
      <c r="X4105" s="13"/>
      <c r="Y4105" s="14">
        <f t="shared" si="530"/>
        <v>0</v>
      </c>
      <c r="Z4105" s="16">
        <f t="shared" si="529"/>
        <v>4604199.3</v>
      </c>
      <c r="AA4105" s="13">
        <f t="shared" si="531"/>
        <v>0</v>
      </c>
      <c r="AB4105" s="13">
        <f t="shared" si="526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 hidden="1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8"/>
        <v>16327.72000000003</v>
      </c>
      <c r="W4106" s="14">
        <f t="shared" si="527"/>
        <v>517443.05</v>
      </c>
      <c r="X4106" s="13"/>
      <c r="Y4106" s="14">
        <f t="shared" si="530"/>
        <v>0</v>
      </c>
      <c r="Z4106" s="16">
        <f t="shared" si="529"/>
        <v>517443.05</v>
      </c>
      <c r="AA4106" s="13">
        <f t="shared" si="531"/>
        <v>0</v>
      </c>
      <c r="AB4106" s="13">
        <f t="shared" si="526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 hidden="1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8"/>
        <v>0</v>
      </c>
      <c r="W4107" s="14">
        <f t="shared" si="527"/>
        <v>-832406.59433962253</v>
      </c>
      <c r="X4107" s="16"/>
      <c r="Y4107" s="14">
        <f t="shared" si="530"/>
        <v>49944.395660377457</v>
      </c>
      <c r="Z4107" s="16">
        <f t="shared" si="529"/>
        <v>-832406.59433962253</v>
      </c>
      <c r="AA4107" s="16">
        <f t="shared" si="531"/>
        <v>-49944.395660377457</v>
      </c>
      <c r="AB4107" s="16">
        <f t="shared" si="526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 hidden="1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8"/>
        <v>4065695.5300000031</v>
      </c>
      <c r="W4108" s="14">
        <f t="shared" si="527"/>
        <v>4978467.0699999984</v>
      </c>
      <c r="X4108" s="16"/>
      <c r="Y4108" s="14">
        <f t="shared" si="530"/>
        <v>0</v>
      </c>
      <c r="Z4108" s="16">
        <f t="shared" si="529"/>
        <v>4978467.0699999984</v>
      </c>
      <c r="AA4108" s="16">
        <f t="shared" si="531"/>
        <v>0</v>
      </c>
      <c r="AB4108" s="16">
        <f t="shared" si="526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 hidden="1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8"/>
        <v>-127920.82</v>
      </c>
      <c r="W4109" s="14">
        <f t="shared" si="527"/>
        <v>0</v>
      </c>
      <c r="X4109" s="13"/>
      <c r="Y4109" s="14">
        <f t="shared" si="530"/>
        <v>0</v>
      </c>
      <c r="Z4109" s="16">
        <f t="shared" si="529"/>
        <v>0</v>
      </c>
      <c r="AA4109" s="13">
        <f t="shared" si="531"/>
        <v>0</v>
      </c>
      <c r="AB4109" s="13">
        <f t="shared" si="526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 hidden="1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8"/>
        <v>3775119.34</v>
      </c>
      <c r="W4110" s="14">
        <f t="shared" si="527"/>
        <v>10650296.41</v>
      </c>
      <c r="X4110" s="13"/>
      <c r="Y4110" s="14">
        <f t="shared" si="530"/>
        <v>0</v>
      </c>
      <c r="Z4110" s="16">
        <f t="shared" si="529"/>
        <v>10650296.41</v>
      </c>
      <c r="AA4110" s="13">
        <f t="shared" si="531"/>
        <v>0</v>
      </c>
      <c r="AB4110" s="13">
        <f t="shared" si="526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 hidden="1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8"/>
        <v>350972.32000000007</v>
      </c>
      <c r="W4111" s="14">
        <f t="shared" si="527"/>
        <v>1062346.43</v>
      </c>
      <c r="X4111" s="13"/>
      <c r="Y4111" s="14">
        <f t="shared" si="530"/>
        <v>0</v>
      </c>
      <c r="Z4111" s="16">
        <f t="shared" si="529"/>
        <v>1062346.43</v>
      </c>
      <c r="AA4111" s="13">
        <f t="shared" si="531"/>
        <v>0</v>
      </c>
      <c r="AB4111" s="13">
        <f t="shared" si="526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 hidden="1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8"/>
        <v>768647.13999999966</v>
      </c>
      <c r="W4112" s="14">
        <f t="shared" si="527"/>
        <v>2018324.4900000002</v>
      </c>
      <c r="X4112" s="13"/>
      <c r="Y4112" s="14">
        <f t="shared" si="530"/>
        <v>0</v>
      </c>
      <c r="Z4112" s="16">
        <f t="shared" si="529"/>
        <v>2018324.4900000002</v>
      </c>
      <c r="AA4112" s="13">
        <f t="shared" si="531"/>
        <v>0</v>
      </c>
      <c r="AB4112" s="13">
        <f t="shared" si="526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 hidden="1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2924</v>
      </c>
      <c r="F4113" s="73" t="s">
        <v>2924</v>
      </c>
      <c r="G4113" s="73" t="s">
        <v>2924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8"/>
        <v>3789074.9499999993</v>
      </c>
      <c r="W4113" s="14">
        <f t="shared" si="527"/>
        <v>11010925.050000001</v>
      </c>
      <c r="X4113" s="13"/>
      <c r="Y4113" s="14">
        <f t="shared" si="530"/>
        <v>0</v>
      </c>
      <c r="Z4113" s="16">
        <f t="shared" si="529"/>
        <v>11010925.050000001</v>
      </c>
      <c r="AA4113" s="13">
        <f t="shared" si="531"/>
        <v>0</v>
      </c>
      <c r="AB4113" s="13">
        <f t="shared" si="526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 hidden="1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8"/>
        <v>18780.91</v>
      </c>
      <c r="W4114" s="14">
        <f t="shared" si="527"/>
        <v>11219.09</v>
      </c>
      <c r="X4114" s="13"/>
      <c r="Y4114" s="14">
        <f t="shared" si="530"/>
        <v>0</v>
      </c>
      <c r="Z4114" s="16">
        <f t="shared" si="529"/>
        <v>11219.09</v>
      </c>
      <c r="AA4114" s="13">
        <f t="shared" si="531"/>
        <v>0</v>
      </c>
      <c r="AB4114" s="13">
        <f t="shared" si="526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 hidden="1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8"/>
        <v>-876703.8600000008</v>
      </c>
      <c r="W4115" s="14">
        <f t="shared" si="527"/>
        <v>2572984.4807692314</v>
      </c>
      <c r="X4115" s="13"/>
      <c r="Y4115" s="14">
        <f t="shared" si="530"/>
        <v>0</v>
      </c>
      <c r="Z4115" s="16">
        <f t="shared" si="529"/>
        <v>2572984.4807692314</v>
      </c>
      <c r="AA4115" s="13">
        <f t="shared" si="531"/>
        <v>102919.37923076935</v>
      </c>
      <c r="AB4115" s="13">
        <f t="shared" si="526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 hidden="1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8"/>
        <v>643000000</v>
      </c>
      <c r="W4116" s="14">
        <f t="shared" si="527"/>
        <v>0</v>
      </c>
      <c r="X4116" s="13"/>
      <c r="Y4116" s="14">
        <f t="shared" si="530"/>
        <v>0</v>
      </c>
      <c r="Z4116" s="16">
        <f t="shared" si="529"/>
        <v>0</v>
      </c>
      <c r="AA4116" s="13">
        <f t="shared" si="531"/>
        <v>0</v>
      </c>
      <c r="AB4116" s="13">
        <f t="shared" si="526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 hidden="1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7"/>
        <v>0</v>
      </c>
      <c r="X4117" s="13"/>
      <c r="Y4117" s="14">
        <f t="shared" si="530"/>
        <v>0</v>
      </c>
      <c r="Z4117" s="16">
        <f t="shared" si="529"/>
        <v>0</v>
      </c>
      <c r="AA4117" s="13">
        <f t="shared" si="531"/>
        <v>0</v>
      </c>
      <c r="AB4117" s="13">
        <f t="shared" si="526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 hidden="1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4142</v>
      </c>
      <c r="F4118" s="73" t="s">
        <v>4493</v>
      </c>
      <c r="G4118" s="108" t="s">
        <v>4142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4486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8"/>
        <v>1368527.5699999984</v>
      </c>
      <c r="W4118" s="14">
        <f t="shared" si="527"/>
        <v>6931472.4300000016</v>
      </c>
      <c r="X4118" s="13"/>
      <c r="Y4118" s="14">
        <f t="shared" si="530"/>
        <v>0</v>
      </c>
      <c r="Z4118" s="16">
        <f t="shared" si="529"/>
        <v>6931472.4300000016</v>
      </c>
      <c r="AA4118" s="13">
        <f>W4118*P4118</f>
        <v>346573.62150000012</v>
      </c>
      <c r="AB4118" s="13">
        <f t="shared" si="526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 hidden="1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8"/>
        <v>730541.17000000086</v>
      </c>
      <c r="W4119" s="14">
        <f t="shared" si="527"/>
        <v>4396499.6599999992</v>
      </c>
      <c r="X4119" s="13"/>
      <c r="Y4119" s="14">
        <f t="shared" si="530"/>
        <v>0</v>
      </c>
      <c r="Z4119" s="16">
        <f t="shared" si="529"/>
        <v>4396499.6599999992</v>
      </c>
      <c r="AA4119" s="13">
        <f t="shared" si="531"/>
        <v>0</v>
      </c>
      <c r="AB4119" s="13">
        <f t="shared" si="526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 hidden="1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4499</v>
      </c>
      <c r="S4120" s="13">
        <v>1766406.54</v>
      </c>
      <c r="T4120" s="13">
        <v>6560000</v>
      </c>
      <c r="U4120" s="13">
        <v>7023438.0099999998</v>
      </c>
      <c r="V4120" s="13">
        <f t="shared" si="528"/>
        <v>1302968.5300000003</v>
      </c>
      <c r="W4120" s="14">
        <f t="shared" si="527"/>
        <v>7023438.0099999998</v>
      </c>
      <c r="X4120" s="13"/>
      <c r="Y4120" s="14">
        <f t="shared" si="530"/>
        <v>0</v>
      </c>
      <c r="Z4120" s="16">
        <f t="shared" si="529"/>
        <v>7023438.0099999998</v>
      </c>
      <c r="AA4120" s="14">
        <f t="shared" ref="AA4120:AA4121" si="532">U4120-W4120+W4120*2%</f>
        <v>140468.76019999999</v>
      </c>
      <c r="AB4120" s="13">
        <f t="shared" si="526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 hidden="1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4499</v>
      </c>
      <c r="S4121" s="13">
        <v>0</v>
      </c>
      <c r="T4121" s="13">
        <v>-261745.44</v>
      </c>
      <c r="U4121" s="13">
        <v>-261745.44</v>
      </c>
      <c r="V4121" s="13">
        <f t="shared" si="528"/>
        <v>0</v>
      </c>
      <c r="W4121" s="14">
        <f t="shared" si="527"/>
        <v>-261745.44</v>
      </c>
      <c r="X4121" s="13"/>
      <c r="Y4121" s="14">
        <f t="shared" si="530"/>
        <v>0</v>
      </c>
      <c r="Z4121" s="16">
        <f t="shared" si="529"/>
        <v>-261745.44</v>
      </c>
      <c r="AA4121" s="14">
        <f t="shared" si="532"/>
        <v>-5234.9088000000002</v>
      </c>
      <c r="AB4121" s="13">
        <f t="shared" si="526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 hidden="1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8"/>
        <v>221284.59999999998</v>
      </c>
      <c r="W4122" s="14">
        <f t="shared" si="527"/>
        <v>709036.15</v>
      </c>
      <c r="X4122" s="13"/>
      <c r="Y4122" s="14">
        <f t="shared" si="530"/>
        <v>0</v>
      </c>
      <c r="Z4122" s="16">
        <f t="shared" si="529"/>
        <v>709036.15</v>
      </c>
      <c r="AA4122" s="13">
        <f t="shared" si="531"/>
        <v>0</v>
      </c>
      <c r="AB4122" s="13">
        <f t="shared" si="526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 hidden="1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4499</v>
      </c>
      <c r="S4123" s="13">
        <v>65997.22</v>
      </c>
      <c r="T4123" s="13">
        <v>4058323.8</v>
      </c>
      <c r="U4123" s="13">
        <v>3796259.8299999996</v>
      </c>
      <c r="V4123" s="13">
        <f t="shared" si="528"/>
        <v>328061.19000000041</v>
      </c>
      <c r="W4123" s="14">
        <f t="shared" si="527"/>
        <v>3796259.8299999996</v>
      </c>
      <c r="X4123" s="13"/>
      <c r="Y4123" s="14">
        <f t="shared" si="530"/>
        <v>0</v>
      </c>
      <c r="Z4123" s="16">
        <f t="shared" si="529"/>
        <v>3796259.8299999996</v>
      </c>
      <c r="AA4123" s="14">
        <f>U4123-W4123+W4123*2%</f>
        <v>75925.196599999996</v>
      </c>
      <c r="AB4123" s="13">
        <f t="shared" si="526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 hidden="1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3542</v>
      </c>
      <c r="F4124" s="73" t="s">
        <v>3542</v>
      </c>
      <c r="G4124" s="73" t="s">
        <v>3542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8"/>
        <v>225892.97000000006</v>
      </c>
      <c r="W4124" s="14">
        <f t="shared" si="527"/>
        <v>254107.02999999994</v>
      </c>
      <c r="X4124" s="13"/>
      <c r="Y4124" s="14">
        <f t="shared" si="530"/>
        <v>0</v>
      </c>
      <c r="Z4124" s="16">
        <f t="shared" si="529"/>
        <v>254107.02999999994</v>
      </c>
      <c r="AA4124" s="13">
        <f t="shared" si="531"/>
        <v>0</v>
      </c>
      <c r="AB4124" s="13">
        <f t="shared" si="526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 hidden="1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4499</v>
      </c>
      <c r="S4125" s="13">
        <v>9228805.9299999997</v>
      </c>
      <c r="T4125" s="13">
        <v>30400000</v>
      </c>
      <c r="U4125" s="13">
        <v>33587908.879999973</v>
      </c>
      <c r="V4125" s="13">
        <f t="shared" si="528"/>
        <v>6040897.0500000268</v>
      </c>
      <c r="W4125" s="14">
        <f t="shared" si="527"/>
        <v>33587908.879999973</v>
      </c>
      <c r="X4125" s="13"/>
      <c r="Y4125" s="14">
        <f t="shared" si="530"/>
        <v>0</v>
      </c>
      <c r="Z4125" s="16">
        <f t="shared" si="529"/>
        <v>33587908.879999973</v>
      </c>
      <c r="AA4125" s="14">
        <f>U4125-W4125+W4125*2%</f>
        <v>671758.17759999947</v>
      </c>
      <c r="AB4125" s="13">
        <f t="shared" si="526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 hidden="1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8"/>
        <v>0</v>
      </c>
      <c r="W4126" s="14">
        <f t="shared" si="527"/>
        <v>-1286456.9099999999</v>
      </c>
      <c r="X4126" s="13"/>
      <c r="Y4126" s="14">
        <f t="shared" si="530"/>
        <v>0</v>
      </c>
      <c r="Z4126" s="16">
        <f t="shared" si="529"/>
        <v>-1286456.9099999999</v>
      </c>
      <c r="AA4126" s="13">
        <f t="shared" si="531"/>
        <v>0</v>
      </c>
      <c r="AB4126" s="13">
        <f t="shared" si="526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 hidden="1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8"/>
        <v>1928540.4199999981</v>
      </c>
      <c r="W4127" s="14">
        <f t="shared" si="527"/>
        <v>17061801.300000001</v>
      </c>
      <c r="X4127" s="13"/>
      <c r="Y4127" s="14">
        <f t="shared" si="530"/>
        <v>0</v>
      </c>
      <c r="Z4127" s="16">
        <f t="shared" si="529"/>
        <v>17061801.300000001</v>
      </c>
      <c r="AA4127" s="13">
        <f t="shared" si="531"/>
        <v>0</v>
      </c>
      <c r="AB4127" s="13">
        <f t="shared" si="526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 hidden="1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4499</v>
      </c>
      <c r="S4128" s="13">
        <v>0</v>
      </c>
      <c r="T4128" s="13">
        <v>-499159.63</v>
      </c>
      <c r="U4128" s="13">
        <v>-499159.63</v>
      </c>
      <c r="V4128" s="13">
        <f t="shared" si="528"/>
        <v>0</v>
      </c>
      <c r="W4128" s="14">
        <f t="shared" si="527"/>
        <v>-475390.12380952382</v>
      </c>
      <c r="X4128" s="13"/>
      <c r="Y4128" s="14">
        <f t="shared" si="530"/>
        <v>23769.506190476182</v>
      </c>
      <c r="Z4128" s="16">
        <f t="shared" si="529"/>
        <v>-475390.12380952382</v>
      </c>
      <c r="AA4128" s="14">
        <f>U4128-W4128+W4128*2%</f>
        <v>-33277.308666666657</v>
      </c>
      <c r="AB4128" s="13">
        <f t="shared" si="526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 hidden="1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4142</v>
      </c>
      <c r="F4129" s="73" t="s">
        <v>4494</v>
      </c>
      <c r="G4129" s="108" t="s">
        <v>4142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4486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8"/>
        <v>2871758.9000000022</v>
      </c>
      <c r="W4129" s="14">
        <f t="shared" si="527"/>
        <v>27827400.729999997</v>
      </c>
      <c r="X4129" s="13"/>
      <c r="Y4129" s="14">
        <f t="shared" si="530"/>
        <v>0</v>
      </c>
      <c r="Z4129" s="16">
        <f t="shared" si="529"/>
        <v>27827400.729999997</v>
      </c>
      <c r="AA4129" s="13">
        <f>W4129*P4129</f>
        <v>1391370.0364999999</v>
      </c>
      <c r="AB4129" s="13">
        <f t="shared" si="526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 hidden="1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3543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4499</v>
      </c>
      <c r="S4130" s="13">
        <v>1132500</v>
      </c>
      <c r="T4130" s="13">
        <v>7400000</v>
      </c>
      <c r="U4130" s="13">
        <v>8421613.1899999995</v>
      </c>
      <c r="V4130" s="13">
        <f t="shared" si="528"/>
        <v>110886.81000000052</v>
      </c>
      <c r="W4130" s="14">
        <f t="shared" si="527"/>
        <v>8421613.1899999995</v>
      </c>
      <c r="X4130" s="13"/>
      <c r="Y4130" s="14">
        <f t="shared" si="530"/>
        <v>0</v>
      </c>
      <c r="Z4130" s="16">
        <f t="shared" si="529"/>
        <v>8421613.1899999995</v>
      </c>
      <c r="AA4130" s="14">
        <f t="shared" ref="AA4130:AA4132" si="533">U4130-W4130+W4130*2%</f>
        <v>168432.26379999999</v>
      </c>
      <c r="AB4130" s="13">
        <f t="shared" si="526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 hidden="1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4499</v>
      </c>
      <c r="S4131" s="13">
        <v>1907032.51</v>
      </c>
      <c r="T4131" s="13">
        <v>1560000</v>
      </c>
      <c r="U4131" s="13">
        <v>0</v>
      </c>
      <c r="V4131" s="13">
        <f t="shared" si="528"/>
        <v>3467032.51</v>
      </c>
      <c r="W4131" s="14">
        <f t="shared" si="527"/>
        <v>0</v>
      </c>
      <c r="X4131" s="13"/>
      <c r="Y4131" s="14">
        <f t="shared" si="530"/>
        <v>0</v>
      </c>
      <c r="Z4131" s="16">
        <f t="shared" si="529"/>
        <v>0</v>
      </c>
      <c r="AA4131" s="14">
        <f t="shared" si="533"/>
        <v>0</v>
      </c>
      <c r="AB4131" s="13">
        <f t="shared" si="526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 hidden="1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4499</v>
      </c>
      <c r="S4132" s="13">
        <v>0</v>
      </c>
      <c r="T4132" s="13">
        <v>-203106.45</v>
      </c>
      <c r="U4132" s="13">
        <v>-203106.45</v>
      </c>
      <c r="V4132" s="13">
        <f t="shared" si="528"/>
        <v>0</v>
      </c>
      <c r="W4132" s="14">
        <f t="shared" si="527"/>
        <v>-189819.11214953271</v>
      </c>
      <c r="X4132" s="13"/>
      <c r="Y4132" s="14">
        <f t="shared" si="530"/>
        <v>13287.337850467302</v>
      </c>
      <c r="Z4132" s="16">
        <f t="shared" si="529"/>
        <v>-189819.11214953271</v>
      </c>
      <c r="AA4132" s="14">
        <f t="shared" si="533"/>
        <v>-17083.720093457956</v>
      </c>
      <c r="AB4132" s="13">
        <f t="shared" ref="AB4132:AB4195" si="534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 hidden="1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4142</v>
      </c>
      <c r="F4133" s="73" t="s">
        <v>4495</v>
      </c>
      <c r="G4133" s="108" t="s">
        <v>4142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4486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8"/>
        <v>50568.75</v>
      </c>
      <c r="W4133" s="14">
        <f t="shared" si="527"/>
        <v>152537.70000000001</v>
      </c>
      <c r="X4133" s="13"/>
      <c r="Y4133" s="14">
        <f t="shared" si="530"/>
        <v>0</v>
      </c>
      <c r="Z4133" s="16">
        <f t="shared" si="529"/>
        <v>152537.70000000001</v>
      </c>
      <c r="AA4133" s="13">
        <f t="shared" ref="AA4133:AA4134" si="535">W4133*P4133</f>
        <v>7626.8850000000011</v>
      </c>
      <c r="AB4133" s="13">
        <f t="shared" si="534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 hidden="1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4142</v>
      </c>
      <c r="F4134" s="73" t="s">
        <v>4496</v>
      </c>
      <c r="G4134" s="108" t="s">
        <v>4142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4486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8"/>
        <v>99.230000000010477</v>
      </c>
      <c r="W4134" s="14">
        <f t="shared" ref="W4134:W4197" si="536">IF(O4134="返货",U4134/(1+P4134),IF(O4134="返现",U4134,IF(O4134="折扣",U4134*P4134,IF(O4134="无",U4134))))</f>
        <v>89586.359999999986</v>
      </c>
      <c r="X4134" s="13"/>
      <c r="Y4134" s="14">
        <f t="shared" si="530"/>
        <v>0</v>
      </c>
      <c r="Z4134" s="16">
        <f t="shared" si="529"/>
        <v>89586.359999999986</v>
      </c>
      <c r="AA4134" s="13">
        <f t="shared" si="535"/>
        <v>4479.3179999999993</v>
      </c>
      <c r="AB4134" s="13">
        <f t="shared" si="534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 hidden="1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8"/>
        <v>394876.60000000009</v>
      </c>
      <c r="W4135" s="14">
        <f t="shared" si="536"/>
        <v>1450637.96</v>
      </c>
      <c r="X4135" s="13"/>
      <c r="Y4135" s="14">
        <f t="shared" si="530"/>
        <v>0</v>
      </c>
      <c r="Z4135" s="16">
        <f t="shared" si="529"/>
        <v>1450637.96</v>
      </c>
      <c r="AA4135" s="13">
        <f t="shared" si="531"/>
        <v>0</v>
      </c>
      <c r="AB4135" s="13">
        <f t="shared" si="534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 hidden="1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8"/>
        <v>3534740.8999999892</v>
      </c>
      <c r="W4136" s="14">
        <f t="shared" si="536"/>
        <v>12384655.23</v>
      </c>
      <c r="X4136" s="13"/>
      <c r="Y4136" s="14">
        <f t="shared" si="530"/>
        <v>0</v>
      </c>
      <c r="Z4136" s="16">
        <f t="shared" si="529"/>
        <v>12384655.23</v>
      </c>
      <c r="AA4136" s="13">
        <f t="shared" si="531"/>
        <v>0</v>
      </c>
      <c r="AB4136" s="13">
        <f t="shared" si="534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 hidden="1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8"/>
        <v>2842716.9000000022</v>
      </c>
      <c r="W4137" s="14">
        <f t="shared" si="536"/>
        <v>8675095.4399999976</v>
      </c>
      <c r="X4137" s="13"/>
      <c r="Y4137" s="14">
        <f t="shared" si="530"/>
        <v>0</v>
      </c>
      <c r="Z4137" s="16">
        <f t="shared" si="529"/>
        <v>8675095.4399999976</v>
      </c>
      <c r="AA4137" s="13">
        <f t="shared" si="531"/>
        <v>0</v>
      </c>
      <c r="AB4137" s="13">
        <f t="shared" si="534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 hidden="1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8"/>
        <v>4121.2700000000041</v>
      </c>
      <c r="W4138" s="14">
        <f t="shared" si="536"/>
        <v>45878.729999999996</v>
      </c>
      <c r="X4138" s="13"/>
      <c r="Y4138" s="14">
        <f t="shared" si="530"/>
        <v>0</v>
      </c>
      <c r="Z4138" s="16">
        <f t="shared" si="529"/>
        <v>45878.729999999996</v>
      </c>
      <c r="AA4138" s="13">
        <f t="shared" si="531"/>
        <v>0</v>
      </c>
      <c r="AB4138" s="13">
        <f t="shared" si="534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 hidden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8"/>
        <v>8514.39</v>
      </c>
      <c r="W4139" s="14">
        <f t="shared" si="536"/>
        <v>0</v>
      </c>
      <c r="X4139" s="13"/>
      <c r="Y4139" s="14">
        <f t="shared" si="530"/>
        <v>0</v>
      </c>
      <c r="Z4139" s="16">
        <f t="shared" si="529"/>
        <v>0</v>
      </c>
      <c r="AA4139" s="13">
        <f t="shared" si="531"/>
        <v>0</v>
      </c>
      <c r="AB4139" s="13">
        <f t="shared" si="534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 hidden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8"/>
        <v>667196.85</v>
      </c>
      <c r="W4140" s="14">
        <f t="shared" si="536"/>
        <v>0</v>
      </c>
      <c r="X4140" s="13"/>
      <c r="Y4140" s="14">
        <f t="shared" si="530"/>
        <v>0</v>
      </c>
      <c r="Z4140" s="16">
        <f t="shared" si="529"/>
        <v>0</v>
      </c>
      <c r="AA4140" s="13">
        <f t="shared" si="531"/>
        <v>0</v>
      </c>
      <c r="AB4140" s="13">
        <f t="shared" si="534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 hidden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8"/>
        <v>6946.6599999999698</v>
      </c>
      <c r="W4141" s="14">
        <f t="shared" si="536"/>
        <v>0</v>
      </c>
      <c r="X4141" s="13"/>
      <c r="Y4141" s="14">
        <f t="shared" si="530"/>
        <v>0</v>
      </c>
      <c r="Z4141" s="16">
        <f t="shared" si="529"/>
        <v>0</v>
      </c>
      <c r="AA4141" s="13">
        <f t="shared" si="531"/>
        <v>0</v>
      </c>
      <c r="AB4141" s="13">
        <f t="shared" si="534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 hidden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7">S4142+T4142-U4142</f>
        <v>250000</v>
      </c>
      <c r="W4142" s="14">
        <f t="shared" si="536"/>
        <v>0</v>
      </c>
      <c r="X4142" s="13"/>
      <c r="Y4142" s="14">
        <f t="shared" si="530"/>
        <v>0</v>
      </c>
      <c r="Z4142" s="16">
        <f t="shared" si="529"/>
        <v>0</v>
      </c>
      <c r="AA4142" s="13">
        <f t="shared" si="531"/>
        <v>0</v>
      </c>
      <c r="AB4142" s="13">
        <f t="shared" si="534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 hidden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7"/>
        <v>47444.26</v>
      </c>
      <c r="W4143" s="14">
        <f t="shared" si="536"/>
        <v>0</v>
      </c>
      <c r="X4143" s="13"/>
      <c r="Y4143" s="14">
        <f t="shared" si="530"/>
        <v>0</v>
      </c>
      <c r="Z4143" s="16">
        <f t="shared" si="529"/>
        <v>0</v>
      </c>
      <c r="AA4143" s="13">
        <f t="shared" si="531"/>
        <v>0</v>
      </c>
      <c r="AB4143" s="13">
        <f t="shared" si="534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 hidden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7"/>
        <v>9.9999999998544795E-2</v>
      </c>
      <c r="W4144" s="14">
        <f t="shared" si="536"/>
        <v>0</v>
      </c>
      <c r="X4144" s="13"/>
      <c r="Y4144" s="14">
        <f t="shared" si="530"/>
        <v>0</v>
      </c>
      <c r="Z4144" s="16">
        <f t="shared" si="529"/>
        <v>0</v>
      </c>
      <c r="AA4144" s="13">
        <f t="shared" si="531"/>
        <v>0</v>
      </c>
      <c r="AB4144" s="13">
        <f t="shared" si="534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 hidden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7"/>
        <v>53361.72</v>
      </c>
      <c r="W4145" s="14">
        <f t="shared" si="536"/>
        <v>0</v>
      </c>
      <c r="X4145" s="13"/>
      <c r="Y4145" s="14">
        <f t="shared" si="530"/>
        <v>0</v>
      </c>
      <c r="Z4145" s="16">
        <f t="shared" si="529"/>
        <v>0</v>
      </c>
      <c r="AA4145" s="13">
        <f t="shared" si="531"/>
        <v>0</v>
      </c>
      <c r="AB4145" s="13">
        <f t="shared" si="534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 hidden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7"/>
        <v>1889.0199999999895</v>
      </c>
      <c r="W4146" s="14">
        <f t="shared" si="536"/>
        <v>211688.44</v>
      </c>
      <c r="X4146" s="13"/>
      <c r="Y4146" s="14">
        <f t="shared" si="530"/>
        <v>0</v>
      </c>
      <c r="Z4146" s="16">
        <f t="shared" si="529"/>
        <v>211688.44</v>
      </c>
      <c r="AA4146" s="13">
        <f t="shared" si="531"/>
        <v>0</v>
      </c>
      <c r="AB4146" s="13">
        <f t="shared" si="534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 hidden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7"/>
        <v>391660.81</v>
      </c>
      <c r="W4147" s="14">
        <f t="shared" si="536"/>
        <v>54281.940000000017</v>
      </c>
      <c r="X4147" s="13"/>
      <c r="Y4147" s="14">
        <f t="shared" si="530"/>
        <v>0</v>
      </c>
      <c r="Z4147" s="16">
        <f t="shared" si="529"/>
        <v>54281.940000000017</v>
      </c>
      <c r="AA4147" s="13">
        <f t="shared" si="531"/>
        <v>0</v>
      </c>
      <c r="AB4147" s="13">
        <f t="shared" si="534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 hidden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7"/>
        <v>28067.71</v>
      </c>
      <c r="W4148" s="14">
        <f t="shared" si="536"/>
        <v>0</v>
      </c>
      <c r="X4148" s="13"/>
      <c r="Y4148" s="14">
        <f t="shared" si="530"/>
        <v>0</v>
      </c>
      <c r="Z4148" s="16">
        <f t="shared" si="529"/>
        <v>0</v>
      </c>
      <c r="AA4148" s="13">
        <f t="shared" si="531"/>
        <v>0</v>
      </c>
      <c r="AB4148" s="13">
        <f t="shared" si="534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 hidden="1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7"/>
        <v>-3982.72</v>
      </c>
      <c r="W4149" s="97">
        <f t="shared" si="536"/>
        <v>0</v>
      </c>
      <c r="X4149" s="13"/>
      <c r="Y4149" s="14">
        <f t="shared" si="530"/>
        <v>0</v>
      </c>
      <c r="Z4149" s="16">
        <f t="shared" si="529"/>
        <v>0</v>
      </c>
      <c r="AA4149" s="96">
        <f t="shared" si="531"/>
        <v>0</v>
      </c>
      <c r="AB4149" s="96">
        <f t="shared" si="534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 hidden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80</v>
      </c>
      <c r="P4150" s="10">
        <v>0</v>
      </c>
      <c r="Q4150" s="98"/>
      <c r="R4150" s="73"/>
      <c r="S4150" s="16">
        <v>62742.95</v>
      </c>
      <c r="T4150" s="13"/>
      <c r="U4150" s="13">
        <v>0</v>
      </c>
      <c r="V4150" s="13">
        <f t="shared" si="537"/>
        <v>62742.95</v>
      </c>
      <c r="W4150" s="14">
        <f t="shared" si="536"/>
        <v>0</v>
      </c>
      <c r="X4150" s="13"/>
      <c r="Y4150" s="14">
        <f t="shared" si="530"/>
        <v>0</v>
      </c>
      <c r="Z4150" s="16">
        <f t="shared" si="529"/>
        <v>0</v>
      </c>
      <c r="AA4150" s="13">
        <f t="shared" si="531"/>
        <v>0</v>
      </c>
      <c r="AB4150" s="13">
        <f t="shared" si="534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 hidden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7"/>
        <v>0</v>
      </c>
      <c r="W4151" s="14">
        <f t="shared" si="536"/>
        <v>636.17999999999995</v>
      </c>
      <c r="X4151" s="13"/>
      <c r="Y4151" s="14">
        <f t="shared" si="530"/>
        <v>0</v>
      </c>
      <c r="Z4151" s="16">
        <f t="shared" si="529"/>
        <v>636.17999999999995</v>
      </c>
      <c r="AA4151" s="13">
        <f t="shared" si="531"/>
        <v>0</v>
      </c>
      <c r="AB4151" s="13">
        <f t="shared" si="534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 hidden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7"/>
        <v>102228.64000000001</v>
      </c>
      <c r="W4152" s="14">
        <f t="shared" si="536"/>
        <v>23542.57</v>
      </c>
      <c r="X4152" s="13"/>
      <c r="Y4152" s="14">
        <f t="shared" si="530"/>
        <v>0</v>
      </c>
      <c r="Z4152" s="16">
        <f t="shared" si="529"/>
        <v>23542.57</v>
      </c>
      <c r="AA4152" s="13">
        <f t="shared" si="531"/>
        <v>0</v>
      </c>
      <c r="AB4152" s="13">
        <f t="shared" si="534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 hidden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7"/>
        <v>0.60999999998603005</v>
      </c>
      <c r="W4153" s="14">
        <f t="shared" si="536"/>
        <v>0</v>
      </c>
      <c r="X4153" s="13"/>
      <c r="Y4153" s="14">
        <f t="shared" si="530"/>
        <v>0</v>
      </c>
      <c r="Z4153" s="16">
        <f t="shared" si="529"/>
        <v>0</v>
      </c>
      <c r="AA4153" s="13">
        <f t="shared" si="531"/>
        <v>0</v>
      </c>
      <c r="AB4153" s="13">
        <f t="shared" si="534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 hidden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7"/>
        <v>12955.129999999899</v>
      </c>
      <c r="W4154" s="14">
        <f t="shared" si="536"/>
        <v>0</v>
      </c>
      <c r="X4154" s="13"/>
      <c r="Y4154" s="14">
        <f t="shared" si="530"/>
        <v>0</v>
      </c>
      <c r="Z4154" s="16">
        <f t="shared" si="529"/>
        <v>0</v>
      </c>
      <c r="AA4154" s="13">
        <f t="shared" si="531"/>
        <v>0</v>
      </c>
      <c r="AB4154" s="13">
        <f t="shared" si="534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 hidden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7"/>
        <v>8243.4299999997002</v>
      </c>
      <c r="W4155" s="14">
        <f t="shared" si="536"/>
        <v>0</v>
      </c>
      <c r="X4155" s="13"/>
      <c r="Y4155" s="14">
        <f t="shared" si="530"/>
        <v>0</v>
      </c>
      <c r="Z4155" s="16">
        <f t="shared" si="529"/>
        <v>0</v>
      </c>
      <c r="AA4155" s="13">
        <f t="shared" si="531"/>
        <v>0</v>
      </c>
      <c r="AB4155" s="13">
        <f t="shared" si="534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 hidden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7"/>
        <v>46636.04</v>
      </c>
      <c r="W4156" s="14">
        <f t="shared" si="536"/>
        <v>0</v>
      </c>
      <c r="X4156" s="13"/>
      <c r="Y4156" s="14">
        <f t="shared" si="530"/>
        <v>0</v>
      </c>
      <c r="Z4156" s="16">
        <f t="shared" ref="Z4156:Z4186" si="538">W4156+X4156</f>
        <v>0</v>
      </c>
      <c r="AA4156" s="13">
        <f t="shared" si="531"/>
        <v>0</v>
      </c>
      <c r="AB4156" s="13">
        <f t="shared" si="534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 hidden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7"/>
        <v>4208.8599999999997</v>
      </c>
      <c r="W4157" s="14">
        <f t="shared" si="536"/>
        <v>0</v>
      </c>
      <c r="X4157" s="13"/>
      <c r="Y4157" s="14">
        <f t="shared" si="530"/>
        <v>0</v>
      </c>
      <c r="Z4157" s="16">
        <f t="shared" si="538"/>
        <v>0</v>
      </c>
      <c r="AA4157" s="13">
        <f t="shared" si="531"/>
        <v>0</v>
      </c>
      <c r="AB4157" s="13">
        <f t="shared" si="534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 hidden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7"/>
        <v>164204.98000000001</v>
      </c>
      <c r="W4158" s="14">
        <f t="shared" si="536"/>
        <v>0</v>
      </c>
      <c r="X4158" s="13"/>
      <c r="Y4158" s="14">
        <f t="shared" si="530"/>
        <v>0</v>
      </c>
      <c r="Z4158" s="16">
        <f t="shared" si="538"/>
        <v>0</v>
      </c>
      <c r="AA4158" s="13">
        <f t="shared" si="531"/>
        <v>0</v>
      </c>
      <c r="AB4158" s="13">
        <f t="shared" si="534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 hidden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7"/>
        <v>142953.32000000012</v>
      </c>
      <c r="W4159" s="14">
        <f t="shared" si="536"/>
        <v>353569.78640776686</v>
      </c>
      <c r="X4159" s="13"/>
      <c r="Y4159" s="14">
        <f t="shared" si="530"/>
        <v>0</v>
      </c>
      <c r="Z4159" s="16">
        <f t="shared" si="538"/>
        <v>353569.78640776686</v>
      </c>
      <c r="AA4159" s="13">
        <f t="shared" si="531"/>
        <v>10607.093592233025</v>
      </c>
      <c r="AB4159" s="13">
        <f t="shared" si="534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 hidden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7"/>
        <v>3778353.0399999996</v>
      </c>
      <c r="W4160" s="14">
        <f t="shared" si="536"/>
        <v>503480.77</v>
      </c>
      <c r="X4160" s="13"/>
      <c r="Y4160" s="14">
        <f t="shared" si="530"/>
        <v>0</v>
      </c>
      <c r="Z4160" s="16">
        <f t="shared" si="538"/>
        <v>503480.77</v>
      </c>
      <c r="AA4160" s="13">
        <f t="shared" si="531"/>
        <v>0</v>
      </c>
      <c r="AB4160" s="13">
        <f t="shared" si="534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 hidden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7"/>
        <v>21919.17</v>
      </c>
      <c r="W4161" s="14">
        <f t="shared" si="536"/>
        <v>0</v>
      </c>
      <c r="X4161" s="13"/>
      <c r="Y4161" s="14">
        <f t="shared" si="530"/>
        <v>0</v>
      </c>
      <c r="Z4161" s="16">
        <f t="shared" si="538"/>
        <v>0</v>
      </c>
      <c r="AA4161" s="13">
        <f t="shared" si="531"/>
        <v>0</v>
      </c>
      <c r="AB4161" s="13">
        <f t="shared" si="534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 hidden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7"/>
        <v>6221.3800000001002</v>
      </c>
      <c r="W4162" s="14">
        <f t="shared" si="536"/>
        <v>0</v>
      </c>
      <c r="X4162" s="13"/>
      <c r="Y4162" s="14">
        <f t="shared" si="530"/>
        <v>0</v>
      </c>
      <c r="Z4162" s="16">
        <f t="shared" si="538"/>
        <v>0</v>
      </c>
      <c r="AA4162" s="13">
        <f t="shared" si="531"/>
        <v>0</v>
      </c>
      <c r="AB4162" s="13">
        <f t="shared" si="534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 hidden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7"/>
        <v>0</v>
      </c>
      <c r="W4163" s="14">
        <f t="shared" si="536"/>
        <v>-26350.077669902912</v>
      </c>
      <c r="X4163" s="13"/>
      <c r="Y4163" s="14">
        <f t="shared" ref="Y4163:Y4226" si="539">IF(W4163-AB4163&lt;=0,0,IF(O4163="返现",MAX(W4163-AA4163-AB4163,0),MAX(W4163-AB4163,0)))</f>
        <v>790.50233009708973</v>
      </c>
      <c r="Z4163" s="16">
        <f t="shared" si="538"/>
        <v>-26350.077669902912</v>
      </c>
      <c r="AA4163" s="13">
        <f t="shared" si="531"/>
        <v>-790.50233009708973</v>
      </c>
      <c r="AB4163" s="13">
        <f t="shared" si="534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 hidden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7"/>
        <v>0</v>
      </c>
      <c r="W4164" s="14">
        <f t="shared" si="536"/>
        <v>8076.42</v>
      </c>
      <c r="X4164" s="13"/>
      <c r="Y4164" s="14">
        <f t="shared" si="539"/>
        <v>0</v>
      </c>
      <c r="Z4164" s="16">
        <f t="shared" si="538"/>
        <v>8076.42</v>
      </c>
      <c r="AA4164" s="13">
        <f t="shared" si="531"/>
        <v>0</v>
      </c>
      <c r="AB4164" s="13">
        <f t="shared" si="534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 hidden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7"/>
        <v>0</v>
      </c>
      <c r="W4165" s="14">
        <f t="shared" si="536"/>
        <v>9533.8900000000012</v>
      </c>
      <c r="X4165" s="13"/>
      <c r="Y4165" s="14">
        <f t="shared" si="539"/>
        <v>0</v>
      </c>
      <c r="Z4165" s="16">
        <f t="shared" si="538"/>
        <v>9533.8900000000012</v>
      </c>
      <c r="AA4165" s="13">
        <f t="shared" si="531"/>
        <v>0</v>
      </c>
      <c r="AB4165" s="13">
        <f t="shared" si="534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 hidden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7"/>
        <v>18345.28</v>
      </c>
      <c r="W4166" s="14">
        <f t="shared" si="536"/>
        <v>0</v>
      </c>
      <c r="X4166" s="13"/>
      <c r="Y4166" s="14">
        <f t="shared" si="539"/>
        <v>0</v>
      </c>
      <c r="Z4166" s="16">
        <f t="shared" si="538"/>
        <v>0</v>
      </c>
      <c r="AA4166" s="13">
        <f t="shared" ref="AA4166:AA4229" si="540">U4166-W4166</f>
        <v>0</v>
      </c>
      <c r="AB4166" s="13">
        <f t="shared" si="534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 hidden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7"/>
        <v>18920.650000000001</v>
      </c>
      <c r="W4167" s="14">
        <f t="shared" si="536"/>
        <v>0</v>
      </c>
      <c r="X4167" s="13"/>
      <c r="Y4167" s="14">
        <f t="shared" si="539"/>
        <v>0</v>
      </c>
      <c r="Z4167" s="16">
        <f t="shared" si="538"/>
        <v>0</v>
      </c>
      <c r="AA4167" s="13">
        <f t="shared" si="540"/>
        <v>0</v>
      </c>
      <c r="AB4167" s="13">
        <f t="shared" si="534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 hidden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7"/>
        <v>11820.87000000001</v>
      </c>
      <c r="W4168" s="14">
        <f t="shared" si="536"/>
        <v>78088.939999999988</v>
      </c>
      <c r="X4168" s="13"/>
      <c r="Y4168" s="14">
        <f t="shared" si="539"/>
        <v>0</v>
      </c>
      <c r="Z4168" s="16">
        <f t="shared" si="538"/>
        <v>78088.939999999988</v>
      </c>
      <c r="AA4168" s="13">
        <f t="shared" si="540"/>
        <v>0</v>
      </c>
      <c r="AB4168" s="13">
        <f t="shared" si="534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 hidden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7"/>
        <v>0</v>
      </c>
      <c r="W4169" s="14">
        <f t="shared" si="536"/>
        <v>15976.6</v>
      </c>
      <c r="X4169" s="13"/>
      <c r="Y4169" s="14">
        <f t="shared" si="539"/>
        <v>0</v>
      </c>
      <c r="Z4169" s="16">
        <f t="shared" si="538"/>
        <v>15976.6</v>
      </c>
      <c r="AA4169" s="13">
        <f t="shared" si="540"/>
        <v>0</v>
      </c>
      <c r="AB4169" s="13">
        <f t="shared" si="534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 hidden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7"/>
        <v>8582.75</v>
      </c>
      <c r="W4170" s="14">
        <f t="shared" si="536"/>
        <v>0</v>
      </c>
      <c r="X4170" s="13"/>
      <c r="Y4170" s="14">
        <f t="shared" si="539"/>
        <v>0</v>
      </c>
      <c r="Z4170" s="16">
        <f t="shared" si="538"/>
        <v>0</v>
      </c>
      <c r="AA4170" s="13">
        <f t="shared" si="540"/>
        <v>0</v>
      </c>
      <c r="AB4170" s="13">
        <f t="shared" si="534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 hidden="1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7"/>
        <v>-21000.000000001</v>
      </c>
      <c r="W4171" s="97">
        <f t="shared" si="536"/>
        <v>0</v>
      </c>
      <c r="X4171" s="13"/>
      <c r="Y4171" s="14">
        <f t="shared" si="539"/>
        <v>0</v>
      </c>
      <c r="Z4171" s="16">
        <f t="shared" si="538"/>
        <v>0</v>
      </c>
      <c r="AA4171" s="96">
        <f t="shared" si="540"/>
        <v>0</v>
      </c>
      <c r="AB4171" s="96">
        <f t="shared" si="534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 hidden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7"/>
        <v>1688390.08</v>
      </c>
      <c r="W4172" s="14">
        <f t="shared" si="536"/>
        <v>0</v>
      </c>
      <c r="X4172" s="13"/>
      <c r="Y4172" s="14">
        <f t="shared" si="539"/>
        <v>0</v>
      </c>
      <c r="Z4172" s="16">
        <f t="shared" si="538"/>
        <v>0</v>
      </c>
      <c r="AA4172" s="13">
        <f t="shared" si="540"/>
        <v>0</v>
      </c>
      <c r="AB4172" s="13">
        <f t="shared" si="534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 hidden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36"/>
        <v>5649.6190476190477</v>
      </c>
      <c r="X4173" s="13"/>
      <c r="Y4173" s="14">
        <f t="shared" si="539"/>
        <v>0</v>
      </c>
      <c r="Z4173" s="16">
        <f t="shared" si="538"/>
        <v>5649.6190476190477</v>
      </c>
      <c r="AA4173" s="13">
        <f t="shared" si="540"/>
        <v>282.48095238095266</v>
      </c>
      <c r="AB4173" s="13">
        <f t="shared" si="534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 hidden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7"/>
        <v>0</v>
      </c>
      <c r="W4174" s="14">
        <f t="shared" si="536"/>
        <v>209847.66666666666</v>
      </c>
      <c r="X4174" s="13"/>
      <c r="Y4174" s="14">
        <f t="shared" si="539"/>
        <v>0</v>
      </c>
      <c r="Z4174" s="16">
        <f t="shared" si="538"/>
        <v>209847.66666666666</v>
      </c>
      <c r="AA4174" s="16">
        <f t="shared" si="540"/>
        <v>10492.383333333331</v>
      </c>
      <c r="AB4174" s="16">
        <f t="shared" si="534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 hidden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7"/>
        <v>0</v>
      </c>
      <c r="W4175" s="14">
        <f t="shared" si="536"/>
        <v>0</v>
      </c>
      <c r="X4175" s="16"/>
      <c r="Y4175" s="14">
        <f t="shared" si="539"/>
        <v>0</v>
      </c>
      <c r="Z4175" s="16">
        <f t="shared" si="538"/>
        <v>0</v>
      </c>
      <c r="AA4175" s="16">
        <f t="shared" si="540"/>
        <v>0</v>
      </c>
      <c r="AB4175" s="16">
        <f t="shared" si="534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 hidden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0.05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7"/>
        <v>6979.3699999999917</v>
      </c>
      <c r="W4176" s="14">
        <f t="shared" si="536"/>
        <v>0</v>
      </c>
      <c r="X4176" s="13"/>
      <c r="Y4176" s="14">
        <f t="shared" si="539"/>
        <v>0</v>
      </c>
      <c r="Z4176" s="16">
        <f t="shared" si="538"/>
        <v>0</v>
      </c>
      <c r="AA4176" s="13">
        <f t="shared" si="540"/>
        <v>0</v>
      </c>
      <c r="AB4176" s="13">
        <f t="shared" si="534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 hidden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v>110655.19</v>
      </c>
      <c r="T4177" s="13"/>
      <c r="U4177" s="13">
        <v>28404.200000000004</v>
      </c>
      <c r="V4177" s="13">
        <f t="shared" si="537"/>
        <v>82250.989999999991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9"/>
        <v>0</v>
      </c>
      <c r="Z4177" s="16">
        <f t="shared" si="538"/>
        <v>27576.893203883497</v>
      </c>
      <c r="AA4177" s="13">
        <f>U4177-W4177</f>
        <v>827.30679611650703</v>
      </c>
      <c r="AB4177" s="13">
        <f t="shared" si="534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 hidden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7"/>
        <v>9660.0799999999945</v>
      </c>
      <c r="W4178" s="14">
        <f t="shared" si="536"/>
        <v>0</v>
      </c>
      <c r="X4178" s="13"/>
      <c r="Y4178" s="14">
        <f t="shared" si="539"/>
        <v>0</v>
      </c>
      <c r="Z4178" s="16">
        <f t="shared" si="538"/>
        <v>0</v>
      </c>
      <c r="AA4178" s="13">
        <f t="shared" si="540"/>
        <v>0</v>
      </c>
      <c r="AB4178" s="13">
        <f t="shared" si="534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 hidden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7"/>
        <v>144166.37</v>
      </c>
      <c r="W4179" s="14">
        <f t="shared" si="536"/>
        <v>142130.14000000001</v>
      </c>
      <c r="X4179" s="13"/>
      <c r="Y4179" s="14">
        <f t="shared" si="539"/>
        <v>0</v>
      </c>
      <c r="Z4179" s="16">
        <f t="shared" si="538"/>
        <v>142130.14000000001</v>
      </c>
      <c r="AA4179" s="13">
        <f t="shared" si="540"/>
        <v>0</v>
      </c>
      <c r="AB4179" s="13">
        <f t="shared" si="534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 hidden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7"/>
        <v>345289.39</v>
      </c>
      <c r="W4180" s="14">
        <f t="shared" si="536"/>
        <v>99627.752380952399</v>
      </c>
      <c r="X4180" s="13"/>
      <c r="Y4180" s="14">
        <f t="shared" si="539"/>
        <v>0</v>
      </c>
      <c r="Z4180" s="16">
        <f t="shared" si="538"/>
        <v>99627.752380952399</v>
      </c>
      <c r="AA4180" s="13">
        <f t="shared" si="540"/>
        <v>4981.3876190476294</v>
      </c>
      <c r="AB4180" s="13">
        <f t="shared" si="534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 hidden="1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7"/>
        <v>1000</v>
      </c>
      <c r="W4181" s="14">
        <f t="shared" si="536"/>
        <v>0</v>
      </c>
      <c r="X4181" s="13"/>
      <c r="Y4181" s="14">
        <f t="shared" si="539"/>
        <v>0</v>
      </c>
      <c r="Z4181" s="16">
        <f t="shared" si="538"/>
        <v>0</v>
      </c>
      <c r="AA4181" s="13">
        <f t="shared" si="540"/>
        <v>0</v>
      </c>
      <c r="AB4181" s="13">
        <f t="shared" si="534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 hidden="1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7"/>
        <v>30000</v>
      </c>
      <c r="W4182" s="14">
        <f t="shared" si="536"/>
        <v>0</v>
      </c>
      <c r="X4182" s="13"/>
      <c r="Y4182" s="14">
        <f t="shared" si="539"/>
        <v>0</v>
      </c>
      <c r="Z4182" s="16">
        <f t="shared" si="538"/>
        <v>0</v>
      </c>
      <c r="AA4182" s="13">
        <f t="shared" si="540"/>
        <v>0</v>
      </c>
      <c r="AB4182" s="13">
        <f t="shared" si="534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 hidden="1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3544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7"/>
        <v>-147011.91</v>
      </c>
      <c r="W4183" s="97">
        <f t="shared" si="536"/>
        <v>0</v>
      </c>
      <c r="X4183" s="13"/>
      <c r="Y4183" s="14">
        <f t="shared" si="539"/>
        <v>0</v>
      </c>
      <c r="Z4183" s="16">
        <f t="shared" si="538"/>
        <v>0</v>
      </c>
      <c r="AA4183" s="96">
        <f t="shared" si="540"/>
        <v>0</v>
      </c>
      <c r="AB4183" s="96">
        <f t="shared" si="534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 hidden="1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7"/>
        <v>600000</v>
      </c>
      <c r="W4184" s="14">
        <f t="shared" si="536"/>
        <v>0</v>
      </c>
      <c r="X4184" s="13"/>
      <c r="Y4184" s="14">
        <f t="shared" si="539"/>
        <v>0</v>
      </c>
      <c r="Z4184" s="16">
        <f t="shared" si="538"/>
        <v>0</v>
      </c>
      <c r="AA4184" s="13">
        <f t="shared" si="540"/>
        <v>0</v>
      </c>
      <c r="AB4184" s="13">
        <f t="shared" si="534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 hidden="1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7"/>
        <v>0</v>
      </c>
      <c r="W4185" s="14">
        <f t="shared" si="536"/>
        <v>13310.155339805824</v>
      </c>
      <c r="X4185" s="13"/>
      <c r="Y4185" s="14">
        <f t="shared" si="539"/>
        <v>0</v>
      </c>
      <c r="Z4185" s="16">
        <f t="shared" si="538"/>
        <v>13310.155339805824</v>
      </c>
      <c r="AA4185" s="13">
        <f t="shared" si="540"/>
        <v>399.30466019417509</v>
      </c>
      <c r="AB4185" s="13">
        <f t="shared" si="534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 hidden="1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7"/>
        <v>45037.35</v>
      </c>
      <c r="W4186" s="14">
        <f t="shared" si="536"/>
        <v>0</v>
      </c>
      <c r="X4186" s="13"/>
      <c r="Y4186" s="14">
        <f t="shared" si="539"/>
        <v>0</v>
      </c>
      <c r="Z4186" s="16">
        <f t="shared" si="538"/>
        <v>0</v>
      </c>
      <c r="AA4186" s="13">
        <f t="shared" si="540"/>
        <v>0</v>
      </c>
      <c r="AB4186" s="13">
        <f t="shared" si="534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 hidden="1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3545</v>
      </c>
      <c r="S4187" s="16">
        <v>1065</v>
      </c>
      <c r="T4187" s="13"/>
      <c r="U4187" s="13">
        <v>0</v>
      </c>
      <c r="V4187" s="13">
        <f t="shared" si="537"/>
        <v>1065</v>
      </c>
      <c r="W4187" s="14">
        <f>-V4187/(1+P4187)</f>
        <v>-1033.9805825242718</v>
      </c>
      <c r="X4187" s="13"/>
      <c r="Y4187" s="14">
        <f t="shared" si="539"/>
        <v>0</v>
      </c>
      <c r="Z4187" s="13"/>
      <c r="AA4187" s="13">
        <f t="shared" si="540"/>
        <v>1033.9805825242718</v>
      </c>
      <c r="AB4187" s="13">
        <f t="shared" si="534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 hidden="1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7"/>
        <v>-4.00000000081491E-2</v>
      </c>
      <c r="W4188" s="14">
        <f t="shared" si="536"/>
        <v>0</v>
      </c>
      <c r="X4188" s="13"/>
      <c r="Y4188" s="14">
        <f t="shared" si="539"/>
        <v>0</v>
      </c>
      <c r="Z4188" s="16">
        <f>W4188+X4188</f>
        <v>0</v>
      </c>
      <c r="AA4188" s="13">
        <f t="shared" si="540"/>
        <v>0</v>
      </c>
      <c r="AB4188" s="13">
        <f t="shared" si="534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 hidden="1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7"/>
        <v>3723.67</v>
      </c>
      <c r="W4189" s="14">
        <f t="shared" si="536"/>
        <v>0</v>
      </c>
      <c r="X4189" s="13"/>
      <c r="Y4189" s="14">
        <f t="shared" si="539"/>
        <v>0</v>
      </c>
      <c r="Z4189" s="13"/>
      <c r="AA4189" s="13">
        <f t="shared" si="540"/>
        <v>0</v>
      </c>
      <c r="AB4189" s="13">
        <f t="shared" si="534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 hidden="1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7"/>
        <v>9</v>
      </c>
      <c r="W4190" s="14">
        <f t="shared" si="536"/>
        <v>0</v>
      </c>
      <c r="X4190" s="13"/>
      <c r="Y4190" s="14">
        <f t="shared" si="539"/>
        <v>0</v>
      </c>
      <c r="Z4190" s="16">
        <f t="shared" ref="Z4190:Z4212" si="541">W4190+X4190</f>
        <v>0</v>
      </c>
      <c r="AA4190" s="13">
        <f t="shared" si="540"/>
        <v>0</v>
      </c>
      <c r="AB4190" s="13">
        <f t="shared" si="534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 hidden="1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7"/>
        <v>864858.52</v>
      </c>
      <c r="W4191" s="14">
        <f t="shared" si="536"/>
        <v>0</v>
      </c>
      <c r="X4191" s="13"/>
      <c r="Y4191" s="14">
        <f t="shared" si="539"/>
        <v>0</v>
      </c>
      <c r="Z4191" s="16">
        <f t="shared" si="541"/>
        <v>0</v>
      </c>
      <c r="AA4191" s="13">
        <f t="shared" si="540"/>
        <v>0</v>
      </c>
      <c r="AB4191" s="13">
        <f t="shared" si="534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 hidden="1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7"/>
        <v>0</v>
      </c>
      <c r="W4192" s="14">
        <f t="shared" si="536"/>
        <v>0</v>
      </c>
      <c r="X4192" s="16"/>
      <c r="Y4192" s="14">
        <f t="shared" si="539"/>
        <v>0</v>
      </c>
      <c r="Z4192" s="16">
        <f t="shared" si="541"/>
        <v>0</v>
      </c>
      <c r="AA4192" s="16">
        <f t="shared" si="540"/>
        <v>0</v>
      </c>
      <c r="AB4192" s="16">
        <f t="shared" si="534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 hidden="1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4499</v>
      </c>
      <c r="S4193" s="16">
        <v>40183.609999999404</v>
      </c>
      <c r="T4193" s="13"/>
      <c r="U4193" s="13">
        <v>0</v>
      </c>
      <c r="V4193" s="13">
        <f t="shared" si="537"/>
        <v>40183.609999999404</v>
      </c>
      <c r="W4193" s="14">
        <f t="shared" si="536"/>
        <v>0</v>
      </c>
      <c r="X4193" s="13"/>
      <c r="Y4193" s="14">
        <f t="shared" si="539"/>
        <v>0</v>
      </c>
      <c r="Z4193" s="16">
        <f t="shared" si="541"/>
        <v>0</v>
      </c>
      <c r="AA4193" s="14">
        <f>U4193-W4193+W4193*2%</f>
        <v>0</v>
      </c>
      <c r="AB4193" s="13">
        <f t="shared" si="534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 hidden="1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7"/>
        <v>506962.74</v>
      </c>
      <c r="W4194" s="14">
        <f t="shared" si="536"/>
        <v>0</v>
      </c>
      <c r="X4194" s="13"/>
      <c r="Y4194" s="14">
        <f t="shared" si="539"/>
        <v>0</v>
      </c>
      <c r="Z4194" s="16">
        <f t="shared" si="541"/>
        <v>0</v>
      </c>
      <c r="AA4194" s="13">
        <f t="shared" si="540"/>
        <v>0</v>
      </c>
      <c r="AB4194" s="13">
        <f t="shared" si="534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 hidden="1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7"/>
        <v>2380.5200000023501</v>
      </c>
      <c r="W4195" s="14">
        <f t="shared" si="536"/>
        <v>0</v>
      </c>
      <c r="X4195" s="13"/>
      <c r="Y4195" s="14">
        <f t="shared" si="539"/>
        <v>0</v>
      </c>
      <c r="Z4195" s="16">
        <f t="shared" si="541"/>
        <v>0</v>
      </c>
      <c r="AA4195" s="13">
        <f t="shared" si="540"/>
        <v>0</v>
      </c>
      <c r="AB4195" s="13">
        <f t="shared" si="534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 hidden="1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3546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7"/>
        <v>15916.630000000005</v>
      </c>
      <c r="W4196" s="14">
        <f t="shared" si="536"/>
        <v>22602.216981132075</v>
      </c>
      <c r="X4196" s="13"/>
      <c r="Y4196" s="14">
        <f t="shared" si="539"/>
        <v>0</v>
      </c>
      <c r="Z4196" s="16">
        <f t="shared" si="541"/>
        <v>22602.216981132075</v>
      </c>
      <c r="AA4196" s="13">
        <f t="shared" si="540"/>
        <v>1356.133018867924</v>
      </c>
      <c r="AB4196" s="13">
        <f t="shared" ref="AB4196:AB4212" si="542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 hidden="1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7"/>
        <v>0</v>
      </c>
      <c r="W4197" s="14">
        <f t="shared" si="536"/>
        <v>1391941.7475728155</v>
      </c>
      <c r="X4197" s="13"/>
      <c r="Y4197" s="14">
        <f t="shared" si="539"/>
        <v>0</v>
      </c>
      <c r="Z4197" s="16">
        <f t="shared" si="541"/>
        <v>1391941.7475728155</v>
      </c>
      <c r="AA4197" s="13">
        <f t="shared" si="540"/>
        <v>41758.252427184489</v>
      </c>
      <c r="AB4197" s="13">
        <f t="shared" si="542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 hidden="1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7"/>
        <v>892.54</v>
      </c>
      <c r="W4198" s="14">
        <f t="shared" ref="W4198:W4261" si="543">IF(O4198="返货",U4198/(1+P4198),IF(O4198="返现",U4198,IF(O4198="折扣",U4198*P4198,IF(O4198="无",U4198))))</f>
        <v>0</v>
      </c>
      <c r="X4198" s="13"/>
      <c r="Y4198" s="14">
        <f t="shared" si="539"/>
        <v>0</v>
      </c>
      <c r="Z4198" s="16">
        <f t="shared" si="541"/>
        <v>0</v>
      </c>
      <c r="AA4198" s="13">
        <f t="shared" si="540"/>
        <v>0</v>
      </c>
      <c r="AB4198" s="13">
        <f t="shared" si="542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 hidden="1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7"/>
        <v>156.66</v>
      </c>
      <c r="W4199" s="14">
        <f t="shared" si="543"/>
        <v>0</v>
      </c>
      <c r="X4199" s="13"/>
      <c r="Y4199" s="14">
        <f t="shared" si="539"/>
        <v>0</v>
      </c>
      <c r="Z4199" s="16">
        <f t="shared" si="541"/>
        <v>0</v>
      </c>
      <c r="AA4199" s="13">
        <f t="shared" si="540"/>
        <v>0</v>
      </c>
      <c r="AB4199" s="13">
        <f t="shared" si="542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 hidden="1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4499</v>
      </c>
      <c r="S4200" s="16">
        <v>991.67999999999302</v>
      </c>
      <c r="T4200" s="13"/>
      <c r="U4200" s="13">
        <v>0</v>
      </c>
      <c r="V4200" s="13">
        <f t="shared" si="537"/>
        <v>991.67999999999302</v>
      </c>
      <c r="W4200" s="14">
        <f t="shared" si="543"/>
        <v>0</v>
      </c>
      <c r="X4200" s="13"/>
      <c r="Y4200" s="14">
        <f t="shared" si="539"/>
        <v>0</v>
      </c>
      <c r="Z4200" s="16">
        <f t="shared" si="541"/>
        <v>0</v>
      </c>
      <c r="AA4200" s="14">
        <f t="shared" ref="AA4200:AA4203" si="544">U4200-W4200+W4200*2%</f>
        <v>0</v>
      </c>
      <c r="AB4200" s="13">
        <f t="shared" si="542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 hidden="1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3643</v>
      </c>
      <c r="F4201" s="8" t="s">
        <v>3642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4499</v>
      </c>
      <c r="S4201" s="16">
        <v>2216722.2400000002</v>
      </c>
      <c r="T4201" s="13"/>
      <c r="U4201" s="16">
        <v>2216722.2400000002</v>
      </c>
      <c r="V4201" s="13">
        <f t="shared" si="537"/>
        <v>0</v>
      </c>
      <c r="W4201" s="14">
        <f t="shared" si="543"/>
        <v>2216722.2400000002</v>
      </c>
      <c r="X4201" s="13"/>
      <c r="Y4201" s="14">
        <f t="shared" si="539"/>
        <v>0</v>
      </c>
      <c r="Z4201" s="16">
        <f t="shared" si="541"/>
        <v>2216722.2400000002</v>
      </c>
      <c r="AA4201" s="14">
        <f t="shared" si="544"/>
        <v>44334.444800000005</v>
      </c>
      <c r="AB4201" s="13">
        <f t="shared" si="542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 hidden="1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4499</v>
      </c>
      <c r="S4202" s="16">
        <v>-31500</v>
      </c>
      <c r="T4202" s="16"/>
      <c r="U4202" s="16">
        <v>0</v>
      </c>
      <c r="V4202" s="16">
        <f t="shared" si="537"/>
        <v>-31500</v>
      </c>
      <c r="W4202" s="14">
        <f t="shared" si="543"/>
        <v>0</v>
      </c>
      <c r="X4202" s="16"/>
      <c r="Y4202" s="14">
        <f t="shared" si="539"/>
        <v>0</v>
      </c>
      <c r="Z4202" s="16">
        <f t="shared" si="541"/>
        <v>0</v>
      </c>
      <c r="AA4202" s="14">
        <f t="shared" si="544"/>
        <v>0</v>
      </c>
      <c r="AB4202" s="16">
        <f t="shared" si="542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 hidden="1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4499</v>
      </c>
      <c r="S4203" s="16">
        <v>1660174.04</v>
      </c>
      <c r="T4203" s="13"/>
      <c r="U4203" s="13">
        <v>1100088.0500000003</v>
      </c>
      <c r="V4203" s="13">
        <f t="shared" si="537"/>
        <v>560085.98999999976</v>
      </c>
      <c r="W4203" s="14">
        <f t="shared" si="543"/>
        <v>1057776.9711538465</v>
      </c>
      <c r="X4203" s="13"/>
      <c r="Y4203" s="14">
        <f t="shared" si="539"/>
        <v>0</v>
      </c>
      <c r="Z4203" s="16">
        <f t="shared" si="541"/>
        <v>1057776.9711538465</v>
      </c>
      <c r="AA4203" s="14">
        <f t="shared" si="544"/>
        <v>63466.618269230734</v>
      </c>
      <c r="AB4203" s="13">
        <f t="shared" si="542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 hidden="1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7"/>
        <v>0</v>
      </c>
      <c r="W4204" s="14">
        <f t="shared" si="543"/>
        <v>18737.377358490565</v>
      </c>
      <c r="X4204" s="13"/>
      <c r="Y4204" s="14">
        <f t="shared" si="539"/>
        <v>0</v>
      </c>
      <c r="Z4204" s="16">
        <f t="shared" si="541"/>
        <v>18737.377358490565</v>
      </c>
      <c r="AA4204" s="13">
        <f t="shared" si="540"/>
        <v>1124.2426415094342</v>
      </c>
      <c r="AB4204" s="13">
        <f t="shared" si="542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 hidden="1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7"/>
        <v>53749.869999999995</v>
      </c>
      <c r="W4205" s="14">
        <f t="shared" si="543"/>
        <v>26250.13</v>
      </c>
      <c r="X4205" s="13"/>
      <c r="Y4205" s="14">
        <f t="shared" si="539"/>
        <v>0</v>
      </c>
      <c r="Z4205" s="16">
        <f t="shared" si="541"/>
        <v>26250.13</v>
      </c>
      <c r="AA4205" s="13">
        <f t="shared" si="540"/>
        <v>0</v>
      </c>
      <c r="AB4205" s="13">
        <f t="shared" si="542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 hidden="1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4499</v>
      </c>
      <c r="S4206" s="16">
        <v>37367.300000000003</v>
      </c>
      <c r="T4206" s="13"/>
      <c r="U4206" s="13">
        <v>0</v>
      </c>
      <c r="V4206" s="13">
        <f t="shared" ref="V4206:V4269" si="545">S4206+T4206-U4206</f>
        <v>37367.300000000003</v>
      </c>
      <c r="W4206" s="14">
        <f t="shared" si="543"/>
        <v>0</v>
      </c>
      <c r="X4206" s="13"/>
      <c r="Y4206" s="14">
        <f t="shared" si="539"/>
        <v>0</v>
      </c>
      <c r="Z4206" s="16">
        <f t="shared" si="541"/>
        <v>0</v>
      </c>
      <c r="AA4206" s="14">
        <f>U4206-W4206+W4206*2%</f>
        <v>0</v>
      </c>
      <c r="AB4206" s="13">
        <f t="shared" si="542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 hidden="1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45"/>
        <v>1446.59</v>
      </c>
      <c r="W4207" s="14">
        <f t="shared" si="543"/>
        <v>0</v>
      </c>
      <c r="X4207" s="13"/>
      <c r="Y4207" s="14">
        <f t="shared" si="539"/>
        <v>0</v>
      </c>
      <c r="Z4207" s="16">
        <f t="shared" si="541"/>
        <v>0</v>
      </c>
      <c r="AA4207" s="13">
        <f t="shared" si="540"/>
        <v>0</v>
      </c>
      <c r="AB4207" s="13">
        <f t="shared" si="542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 hidden="1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45"/>
        <v>0</v>
      </c>
      <c r="W4208" s="14">
        <f t="shared" si="543"/>
        <v>0</v>
      </c>
      <c r="X4208" s="16"/>
      <c r="Y4208" s="14">
        <f t="shared" si="539"/>
        <v>0</v>
      </c>
      <c r="Z4208" s="16">
        <f t="shared" si="541"/>
        <v>0</v>
      </c>
      <c r="AA4208" s="16">
        <f t="shared" si="540"/>
        <v>0</v>
      </c>
      <c r="AB4208" s="16">
        <f t="shared" si="542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 hidden="1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4499</v>
      </c>
      <c r="S4209" s="16">
        <v>11568.01</v>
      </c>
      <c r="T4209" s="13"/>
      <c r="U4209" s="13">
        <v>0</v>
      </c>
      <c r="V4209" s="13">
        <f t="shared" si="545"/>
        <v>11568.01</v>
      </c>
      <c r="W4209" s="14">
        <f t="shared" si="543"/>
        <v>0</v>
      </c>
      <c r="X4209" s="13"/>
      <c r="Y4209" s="14">
        <f t="shared" si="539"/>
        <v>0</v>
      </c>
      <c r="Z4209" s="16">
        <f t="shared" si="541"/>
        <v>0</v>
      </c>
      <c r="AA4209" s="14">
        <f>U4209-W4209+W4209*2%</f>
        <v>0</v>
      </c>
      <c r="AB4209" s="13">
        <f t="shared" si="542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 hidden="1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45"/>
        <v>2233574.54</v>
      </c>
      <c r="W4210" s="14">
        <f t="shared" si="543"/>
        <v>1013267.6221198156</v>
      </c>
      <c r="X4210" s="13"/>
      <c r="Y4210" s="14">
        <f t="shared" si="539"/>
        <v>0</v>
      </c>
      <c r="Z4210" s="16">
        <f t="shared" si="541"/>
        <v>1013267.6221198156</v>
      </c>
      <c r="AA4210" s="13">
        <f t="shared" si="540"/>
        <v>86127.747880184324</v>
      </c>
      <c r="AB4210" s="13">
        <f t="shared" si="542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 hidden="1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45"/>
        <v>12102.1</v>
      </c>
      <c r="W4211" s="14">
        <f t="shared" si="543"/>
        <v>0</v>
      </c>
      <c r="X4211" s="13"/>
      <c r="Y4211" s="14">
        <f t="shared" si="539"/>
        <v>0</v>
      </c>
      <c r="Z4211" s="16">
        <f t="shared" si="541"/>
        <v>0</v>
      </c>
      <c r="AA4211" s="13">
        <f t="shared" si="540"/>
        <v>0</v>
      </c>
      <c r="AB4211" s="13">
        <f t="shared" si="542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 hidden="1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45"/>
        <v>78.56</v>
      </c>
      <c r="W4212" s="14">
        <f t="shared" si="543"/>
        <v>0</v>
      </c>
      <c r="X4212" s="13"/>
      <c r="Y4212" s="14">
        <f t="shared" si="539"/>
        <v>0</v>
      </c>
      <c r="Z4212" s="16">
        <f t="shared" si="541"/>
        <v>0</v>
      </c>
      <c r="AA4212" s="13">
        <f t="shared" si="540"/>
        <v>0</v>
      </c>
      <c r="AB4212" s="13">
        <f t="shared" si="542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 hidden="1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45"/>
        <v>-25.480000000097789</v>
      </c>
      <c r="W4213" s="14">
        <f t="shared" si="543"/>
        <v>599223.2086956522</v>
      </c>
      <c r="X4213" s="13"/>
      <c r="Y4213" s="14">
        <f t="shared" si="539"/>
        <v>98616.518695652194</v>
      </c>
      <c r="Z4213" s="13"/>
      <c r="AA4213" s="13">
        <f t="shared" si="540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 hidden="1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3547</v>
      </c>
      <c r="F4214" s="73" t="s">
        <v>3547</v>
      </c>
      <c r="G4214" s="73" t="s">
        <v>3547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3548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45"/>
        <v>16683.439999999999</v>
      </c>
      <c r="W4214" s="14">
        <f t="shared" si="543"/>
        <v>104.07142857142857</v>
      </c>
      <c r="X4214" s="13"/>
      <c r="Y4214" s="14">
        <f t="shared" si="539"/>
        <v>45.791428571428568</v>
      </c>
      <c r="Z4214" s="16">
        <f>W4214+X4214</f>
        <v>104.07142857142857</v>
      </c>
      <c r="AA4214" s="13">
        <f t="shared" si="540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 hidden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45"/>
        <v>-0.80000000000291005</v>
      </c>
      <c r="W4215" s="14">
        <f t="shared" si="543"/>
        <v>0</v>
      </c>
      <c r="X4215" s="13"/>
      <c r="Y4215" s="14">
        <f t="shared" si="539"/>
        <v>0</v>
      </c>
      <c r="Z4215" s="13"/>
      <c r="AA4215" s="13">
        <f t="shared" si="540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 hidden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45"/>
        <v>-1.8160000000498258</v>
      </c>
      <c r="W4216" s="14">
        <f t="shared" si="543"/>
        <v>0</v>
      </c>
      <c r="X4216" s="13"/>
      <c r="Y4216" s="14">
        <f t="shared" si="539"/>
        <v>0</v>
      </c>
      <c r="Z4216" s="13"/>
      <c r="AA4216" s="13">
        <f t="shared" si="540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 hidden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45"/>
        <v>-0.80799999999499095</v>
      </c>
      <c r="W4217" s="14">
        <f t="shared" si="543"/>
        <v>0</v>
      </c>
      <c r="X4217" s="13"/>
      <c r="Y4217" s="14">
        <f t="shared" si="539"/>
        <v>0</v>
      </c>
      <c r="Z4217" s="13"/>
      <c r="AA4217" s="13">
        <f t="shared" si="540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 hidden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45"/>
        <v>0.57800000000042928</v>
      </c>
      <c r="W4218" s="14">
        <f t="shared" si="543"/>
        <v>0</v>
      </c>
      <c r="X4218" s="13"/>
      <c r="Y4218" s="14">
        <f t="shared" si="539"/>
        <v>0</v>
      </c>
      <c r="Z4218" s="13"/>
      <c r="AA4218" s="13">
        <f t="shared" si="540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 hidden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45"/>
        <v>3.1479999999992287</v>
      </c>
      <c r="W4219" s="14">
        <f t="shared" si="543"/>
        <v>0</v>
      </c>
      <c r="X4219" s="13"/>
      <c r="Y4219" s="14">
        <f t="shared" si="539"/>
        <v>0</v>
      </c>
      <c r="Z4219" s="16">
        <f t="shared" ref="Z4219:Z4221" si="546">W4219+X4219</f>
        <v>0</v>
      </c>
      <c r="AA4219" s="13">
        <f t="shared" si="540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 hidden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45"/>
        <v>0.63200000000142609</v>
      </c>
      <c r="W4220" s="14">
        <f t="shared" si="543"/>
        <v>0</v>
      </c>
      <c r="X4220" s="13"/>
      <c r="Y4220" s="14">
        <f t="shared" si="539"/>
        <v>0</v>
      </c>
      <c r="Z4220" s="16">
        <f t="shared" si="546"/>
        <v>0</v>
      </c>
      <c r="AA4220" s="13">
        <f t="shared" si="540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 hidden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45"/>
        <v>-8.40000000002874E-2</v>
      </c>
      <c r="W4221" s="14">
        <f t="shared" si="543"/>
        <v>0</v>
      </c>
      <c r="X4221" s="13"/>
      <c r="Y4221" s="14">
        <f t="shared" si="539"/>
        <v>0</v>
      </c>
      <c r="Z4221" s="16">
        <f t="shared" si="546"/>
        <v>0</v>
      </c>
      <c r="AA4221" s="13">
        <f t="shared" si="540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 hidden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45"/>
        <v>0.19999999998981399</v>
      </c>
      <c r="W4222" s="14">
        <f t="shared" si="543"/>
        <v>0</v>
      </c>
      <c r="X4222" s="13"/>
      <c r="Y4222" s="14">
        <f t="shared" si="539"/>
        <v>0</v>
      </c>
      <c r="Z4222" s="13"/>
      <c r="AA4222" s="13">
        <f t="shared" si="540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 hidden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45"/>
        <v>-3.9780000001331928</v>
      </c>
      <c r="W4223" s="14">
        <f t="shared" si="543"/>
        <v>90.781818181818181</v>
      </c>
      <c r="X4223" s="13"/>
      <c r="Y4223" s="14">
        <f t="shared" si="539"/>
        <v>0</v>
      </c>
      <c r="Z4223" s="13"/>
      <c r="AA4223" s="13">
        <f t="shared" si="540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 hidden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45"/>
        <v>-0.97999999998137355</v>
      </c>
      <c r="W4224" s="14">
        <f t="shared" si="543"/>
        <v>0</v>
      </c>
      <c r="X4224" s="13"/>
      <c r="Y4224" s="14">
        <f t="shared" si="539"/>
        <v>0</v>
      </c>
      <c r="Z4224" s="13"/>
      <c r="AA4224" s="13">
        <f t="shared" si="540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 hidden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45"/>
        <v>2.4000000001251465E-2</v>
      </c>
      <c r="W4225" s="14">
        <f t="shared" si="543"/>
        <v>0</v>
      </c>
      <c r="X4225" s="13"/>
      <c r="Y4225" s="14">
        <f t="shared" si="539"/>
        <v>0</v>
      </c>
      <c r="Z4225" s="13"/>
      <c r="AA4225" s="13">
        <f t="shared" si="540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 hidden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45"/>
        <v>7054.5460000000003</v>
      </c>
      <c r="W4226" s="14">
        <f t="shared" si="543"/>
        <v>0</v>
      </c>
      <c r="X4226" s="13"/>
      <c r="Y4226" s="14">
        <f t="shared" si="539"/>
        <v>0</v>
      </c>
      <c r="Z4226" s="16">
        <f t="shared" ref="Z4226:Z4256" si="547">W4226+X4226</f>
        <v>0</v>
      </c>
      <c r="AA4226" s="13">
        <f t="shared" si="540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 hidden="1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3549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45"/>
        <v>15004.89</v>
      </c>
      <c r="W4227" s="14">
        <f t="shared" si="543"/>
        <v>14995.11</v>
      </c>
      <c r="X4227" s="13"/>
      <c r="Y4227" s="14">
        <f t="shared" ref="Y4227:Y4290" si="548">IF(W4227-AB4227&lt;=0,0,IF(O4227="返现",MAX(W4227-AA4227-AB4227,0),MAX(W4227-AB4227,0)))</f>
        <v>0</v>
      </c>
      <c r="Z4227" s="16">
        <f t="shared" si="547"/>
        <v>14995.11</v>
      </c>
      <c r="AA4227" s="13">
        <f t="shared" si="540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 hidden="1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45"/>
        <v>11773.100000000006</v>
      </c>
      <c r="W4228" s="14">
        <f t="shared" si="543"/>
        <v>79364.215686274503</v>
      </c>
      <c r="X4228" s="13"/>
      <c r="Y4228" s="14">
        <f t="shared" si="548"/>
        <v>0</v>
      </c>
      <c r="Z4228" s="16">
        <f t="shared" si="547"/>
        <v>79364.215686274503</v>
      </c>
      <c r="AA4228" s="13">
        <f t="shared" si="540"/>
        <v>1587.2843137254968</v>
      </c>
      <c r="AB4228" s="13">
        <f t="shared" ref="AB4228:AB4291" si="549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 hidden="1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45"/>
        <v>16159.669999999998</v>
      </c>
      <c r="W4229" s="14">
        <f t="shared" si="543"/>
        <v>101728.45</v>
      </c>
      <c r="X4229" s="13"/>
      <c r="Y4229" s="14">
        <f t="shared" si="548"/>
        <v>0</v>
      </c>
      <c r="Z4229" s="16">
        <f t="shared" si="547"/>
        <v>101728.45</v>
      </c>
      <c r="AA4229" s="13">
        <f t="shared" si="540"/>
        <v>0</v>
      </c>
      <c r="AB4229" s="13">
        <f t="shared" si="549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 hidden="1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45"/>
        <v>12121.330000000002</v>
      </c>
      <c r="W4230" s="14">
        <f t="shared" si="543"/>
        <v>28259.4</v>
      </c>
      <c r="X4230" s="13"/>
      <c r="Y4230" s="14">
        <f t="shared" si="548"/>
        <v>0</v>
      </c>
      <c r="Z4230" s="16">
        <f t="shared" si="547"/>
        <v>28259.4</v>
      </c>
      <c r="AA4230" s="13">
        <f t="shared" ref="AA4230:AA4293" si="550">U4230-W4230</f>
        <v>0</v>
      </c>
      <c r="AB4230" s="13">
        <f t="shared" si="549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 hidden="1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45"/>
        <v>10187.299999999996</v>
      </c>
      <c r="W4231" s="14">
        <f t="shared" si="543"/>
        <v>28316.07</v>
      </c>
      <c r="X4231" s="13"/>
      <c r="Y4231" s="14">
        <f t="shared" si="548"/>
        <v>0</v>
      </c>
      <c r="Z4231" s="16">
        <f t="shared" si="547"/>
        <v>28316.07</v>
      </c>
      <c r="AA4231" s="13">
        <f t="shared" si="550"/>
        <v>0</v>
      </c>
      <c r="AB4231" s="13">
        <f t="shared" si="549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 hidden="1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45"/>
        <v>55853.270000000019</v>
      </c>
      <c r="W4232" s="14">
        <f t="shared" si="543"/>
        <v>427781.8</v>
      </c>
      <c r="X4232" s="13"/>
      <c r="Y4232" s="14">
        <f t="shared" si="548"/>
        <v>0</v>
      </c>
      <c r="Z4232" s="16">
        <f t="shared" si="547"/>
        <v>427781.8</v>
      </c>
      <c r="AA4232" s="13">
        <f t="shared" si="550"/>
        <v>0</v>
      </c>
      <c r="AB4232" s="13">
        <f t="shared" si="549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 hidden="1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45"/>
        <v>14218.810000000005</v>
      </c>
      <c r="W4233" s="14">
        <f t="shared" si="543"/>
        <v>41984.85</v>
      </c>
      <c r="X4233" s="13"/>
      <c r="Y4233" s="14">
        <f t="shared" si="548"/>
        <v>0</v>
      </c>
      <c r="Z4233" s="16">
        <f t="shared" si="547"/>
        <v>41984.85</v>
      </c>
      <c r="AA4233" s="13">
        <f t="shared" si="550"/>
        <v>0</v>
      </c>
      <c r="AB4233" s="13">
        <f t="shared" si="549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 hidden="1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45"/>
        <v>13721.07</v>
      </c>
      <c r="W4234" s="14">
        <f t="shared" si="543"/>
        <v>65016.4</v>
      </c>
      <c r="X4234" s="13"/>
      <c r="Y4234" s="14">
        <f t="shared" si="548"/>
        <v>0</v>
      </c>
      <c r="Z4234" s="16">
        <f t="shared" si="547"/>
        <v>65016.4</v>
      </c>
      <c r="AA4234" s="13">
        <f t="shared" si="550"/>
        <v>0</v>
      </c>
      <c r="AB4234" s="13">
        <f t="shared" si="549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 hidden="1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45"/>
        <v>50099.99</v>
      </c>
      <c r="W4235" s="14">
        <f t="shared" si="543"/>
        <v>40147.4</v>
      </c>
      <c r="X4235" s="13"/>
      <c r="Y4235" s="14">
        <f t="shared" si="548"/>
        <v>0</v>
      </c>
      <c r="Z4235" s="16">
        <f t="shared" si="547"/>
        <v>40147.4</v>
      </c>
      <c r="AA4235" s="13">
        <f t="shared" si="550"/>
        <v>0</v>
      </c>
      <c r="AB4235" s="13">
        <f t="shared" si="549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 hidden="1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45"/>
        <v>111128.39000000001</v>
      </c>
      <c r="W4236" s="14">
        <f t="shared" si="543"/>
        <v>153644</v>
      </c>
      <c r="X4236" s="13"/>
      <c r="Y4236" s="14">
        <f t="shared" si="548"/>
        <v>0</v>
      </c>
      <c r="Z4236" s="16">
        <f t="shared" si="547"/>
        <v>153644</v>
      </c>
      <c r="AA4236" s="13">
        <f t="shared" si="550"/>
        <v>0</v>
      </c>
      <c r="AB4236" s="13">
        <f t="shared" si="549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 hidden="1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3516</v>
      </c>
      <c r="F4237" s="73" t="s">
        <v>3550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3517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45"/>
        <v>20000</v>
      </c>
      <c r="W4237" s="14">
        <f t="shared" si="543"/>
        <v>0</v>
      </c>
      <c r="X4237" s="13"/>
      <c r="Y4237" s="14">
        <f t="shared" si="548"/>
        <v>0</v>
      </c>
      <c r="Z4237" s="16">
        <f t="shared" si="547"/>
        <v>0</v>
      </c>
      <c r="AA4237" s="13">
        <f t="shared" si="550"/>
        <v>0</v>
      </c>
      <c r="AB4237" s="13">
        <f t="shared" si="549"/>
        <v>0</v>
      </c>
      <c r="AC4237" s="9">
        <v>0.16500000000000001</v>
      </c>
      <c r="AD4237" s="73"/>
      <c r="AE4237" s="73" t="s">
        <v>3551</v>
      </c>
      <c r="AF4237" s="73"/>
      <c r="AG4237" s="73" t="s">
        <v>51</v>
      </c>
      <c r="AH4237" s="73">
        <v>0</v>
      </c>
      <c r="AI4237" t="e">
        <v>#N/A</v>
      </c>
    </row>
    <row r="4238" spans="1:35" ht="14.25" hidden="1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45"/>
        <v>2006.1999999999971</v>
      </c>
      <c r="W4238" s="14">
        <f t="shared" si="543"/>
        <v>23601.862745098038</v>
      </c>
      <c r="X4238" s="13"/>
      <c r="Y4238" s="14">
        <f t="shared" si="548"/>
        <v>0</v>
      </c>
      <c r="Z4238" s="16">
        <f t="shared" si="547"/>
        <v>23601.862745098038</v>
      </c>
      <c r="AA4238" s="13">
        <f t="shared" si="550"/>
        <v>472.03725490196302</v>
      </c>
      <c r="AB4238" s="13">
        <f t="shared" si="549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 hidden="1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3552</v>
      </c>
      <c r="S4239" s="13">
        <v>43996.08</v>
      </c>
      <c r="T4239" s="13">
        <v>25000</v>
      </c>
      <c r="U4239" s="13">
        <v>48051.199999999997</v>
      </c>
      <c r="V4239" s="13">
        <f t="shared" si="545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8"/>
        <v>0</v>
      </c>
      <c r="Z4239" s="16">
        <f t="shared" si="547"/>
        <v>47120.539999999994</v>
      </c>
      <c r="AA4239" s="13">
        <f t="shared" si="550"/>
        <v>930.66000000000349</v>
      </c>
      <c r="AB4239" s="13">
        <f t="shared" si="549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 hidden="1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3553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45"/>
        <v>57455.140000000014</v>
      </c>
      <c r="W4240" s="14">
        <f t="shared" si="543"/>
        <v>551514.56862745096</v>
      </c>
      <c r="X4240" s="13"/>
      <c r="Y4240" s="14">
        <f t="shared" si="548"/>
        <v>0</v>
      </c>
      <c r="Z4240" s="16">
        <f t="shared" si="547"/>
        <v>551514.56862745096</v>
      </c>
      <c r="AA4240" s="13">
        <f t="shared" si="550"/>
        <v>11030.291372549022</v>
      </c>
      <c r="AB4240" s="13">
        <f t="shared" si="549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 hidden="1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45"/>
        <v>124860.05000000005</v>
      </c>
      <c r="W4241" s="14">
        <f t="shared" si="543"/>
        <v>421925</v>
      </c>
      <c r="X4241" s="13"/>
      <c r="Y4241" s="14">
        <f t="shared" si="548"/>
        <v>0</v>
      </c>
      <c r="Z4241" s="16">
        <f t="shared" si="547"/>
        <v>421925</v>
      </c>
      <c r="AA4241" s="13">
        <f t="shared" si="550"/>
        <v>0</v>
      </c>
      <c r="AB4241" s="13">
        <f t="shared" si="549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 hidden="1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45"/>
        <v>8579.6999999999971</v>
      </c>
      <c r="W4242" s="14">
        <f t="shared" si="543"/>
        <v>83359.600000000006</v>
      </c>
      <c r="X4242" s="13"/>
      <c r="Y4242" s="14">
        <f t="shared" si="548"/>
        <v>0</v>
      </c>
      <c r="Z4242" s="16">
        <f t="shared" si="547"/>
        <v>83359.600000000006</v>
      </c>
      <c r="AA4242" s="13">
        <f t="shared" si="550"/>
        <v>0</v>
      </c>
      <c r="AB4242" s="13">
        <f t="shared" si="549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 hidden="1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45"/>
        <v>68999.350000000006</v>
      </c>
      <c r="W4243" s="14">
        <f t="shared" si="543"/>
        <v>159269.5</v>
      </c>
      <c r="X4243" s="13"/>
      <c r="Y4243" s="14">
        <f t="shared" si="548"/>
        <v>0</v>
      </c>
      <c r="Z4243" s="16">
        <f t="shared" si="547"/>
        <v>159269.5</v>
      </c>
      <c r="AA4243" s="13">
        <f t="shared" si="550"/>
        <v>0</v>
      </c>
      <c r="AB4243" s="13">
        <f t="shared" si="549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 hidden="1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45"/>
        <v>22056.46</v>
      </c>
      <c r="W4244" s="14">
        <f t="shared" si="543"/>
        <v>32873.619047619046</v>
      </c>
      <c r="X4244" s="13"/>
      <c r="Y4244" s="14">
        <f t="shared" si="548"/>
        <v>0</v>
      </c>
      <c r="Z4244" s="16">
        <f t="shared" si="547"/>
        <v>32873.619047619046</v>
      </c>
      <c r="AA4244" s="13">
        <f t="shared" si="550"/>
        <v>1643.680952380957</v>
      </c>
      <c r="AB4244" s="13">
        <f t="shared" si="549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 hidden="1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45"/>
        <v>6384.9000000000015</v>
      </c>
      <c r="W4245" s="14">
        <f t="shared" si="543"/>
        <v>52935</v>
      </c>
      <c r="X4245" s="13"/>
      <c r="Y4245" s="14">
        <f t="shared" si="548"/>
        <v>0</v>
      </c>
      <c r="Z4245" s="16">
        <f t="shared" si="547"/>
        <v>52935</v>
      </c>
      <c r="AA4245" s="13">
        <f t="shared" si="550"/>
        <v>0</v>
      </c>
      <c r="AB4245" s="13">
        <f t="shared" si="549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 hidden="1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45"/>
        <v>11946.200000000004</v>
      </c>
      <c r="W4246" s="14">
        <f t="shared" si="543"/>
        <v>30069.09</v>
      </c>
      <c r="X4246" s="13"/>
      <c r="Y4246" s="14">
        <f t="shared" si="548"/>
        <v>0</v>
      </c>
      <c r="Z4246" s="16">
        <f t="shared" si="547"/>
        <v>30069.09</v>
      </c>
      <c r="AA4246" s="13">
        <f t="shared" si="550"/>
        <v>3341.0099999999984</v>
      </c>
      <c r="AB4246" s="13">
        <f t="shared" si="549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 hidden="1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45"/>
        <v>3272.9199999999983</v>
      </c>
      <c r="W4247" s="14">
        <f t="shared" si="543"/>
        <v>16847.298000000003</v>
      </c>
      <c r="X4247" s="13"/>
      <c r="Y4247" s="14">
        <f t="shared" si="548"/>
        <v>0</v>
      </c>
      <c r="Z4247" s="16">
        <f t="shared" si="547"/>
        <v>16847.298000000003</v>
      </c>
      <c r="AA4247" s="13">
        <f t="shared" si="550"/>
        <v>1871.9219999999987</v>
      </c>
      <c r="AB4247" s="13">
        <f t="shared" si="549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 hidden="1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45"/>
        <v>5370.1699999999983</v>
      </c>
      <c r="W4248" s="14">
        <f t="shared" si="543"/>
        <v>55571.453999999998</v>
      </c>
      <c r="X4248" s="13"/>
      <c r="Y4248" s="14">
        <f t="shared" si="548"/>
        <v>0</v>
      </c>
      <c r="Z4248" s="16">
        <f t="shared" si="547"/>
        <v>55571.453999999998</v>
      </c>
      <c r="AA4248" s="13">
        <f t="shared" si="550"/>
        <v>6174.6059999999998</v>
      </c>
      <c r="AB4248" s="13">
        <f t="shared" si="549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 hidden="1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45"/>
        <v>2560.6999999999971</v>
      </c>
      <c r="W4249" s="14">
        <f t="shared" si="543"/>
        <v>62045.37</v>
      </c>
      <c r="X4249" s="13"/>
      <c r="Y4249" s="14">
        <f t="shared" si="548"/>
        <v>0</v>
      </c>
      <c r="Z4249" s="16">
        <f t="shared" si="547"/>
        <v>62045.37</v>
      </c>
      <c r="AA4249" s="13">
        <f t="shared" si="550"/>
        <v>6893.93</v>
      </c>
      <c r="AB4249" s="13">
        <f t="shared" si="549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 hidden="1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45"/>
        <v>18818.400000000001</v>
      </c>
      <c r="W4250" s="14">
        <f t="shared" si="543"/>
        <v>18377.100000000002</v>
      </c>
      <c r="X4250" s="13"/>
      <c r="Y4250" s="14">
        <f t="shared" si="548"/>
        <v>0</v>
      </c>
      <c r="Z4250" s="16">
        <f t="shared" si="547"/>
        <v>18377.100000000002</v>
      </c>
      <c r="AA4250" s="13">
        <f t="shared" si="550"/>
        <v>2041.8999999999978</v>
      </c>
      <c r="AB4250" s="13">
        <f t="shared" si="549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 hidden="1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45"/>
        <v>18197.489999999991</v>
      </c>
      <c r="W4251" s="14">
        <f t="shared" si="543"/>
        <v>80820.823529411762</v>
      </c>
      <c r="X4251" s="13"/>
      <c r="Y4251" s="14">
        <f t="shared" si="548"/>
        <v>0</v>
      </c>
      <c r="Z4251" s="16">
        <f t="shared" si="547"/>
        <v>80820.823529411762</v>
      </c>
      <c r="AA4251" s="13">
        <f t="shared" si="550"/>
        <v>1616.4164705882431</v>
      </c>
      <c r="AB4251" s="13">
        <f t="shared" si="549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 hidden="1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45"/>
        <v>50794.599999999991</v>
      </c>
      <c r="W4252" s="14">
        <f t="shared" si="543"/>
        <v>38047.300000000003</v>
      </c>
      <c r="X4252" s="13"/>
      <c r="Y4252" s="14">
        <f t="shared" si="548"/>
        <v>0</v>
      </c>
      <c r="Z4252" s="16">
        <f t="shared" si="547"/>
        <v>38047.300000000003</v>
      </c>
      <c r="AA4252" s="13">
        <f t="shared" si="550"/>
        <v>0</v>
      </c>
      <c r="AB4252" s="13">
        <f t="shared" si="549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 hidden="1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3554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45"/>
        <v>10000</v>
      </c>
      <c r="W4253" s="14">
        <f t="shared" si="543"/>
        <v>0</v>
      </c>
      <c r="X4253" s="13"/>
      <c r="Y4253" s="14">
        <f t="shared" si="548"/>
        <v>0</v>
      </c>
      <c r="Z4253" s="16">
        <f t="shared" si="547"/>
        <v>0</v>
      </c>
      <c r="AA4253" s="13">
        <f t="shared" si="550"/>
        <v>0</v>
      </c>
      <c r="AB4253" s="13">
        <f t="shared" si="549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 hidden="1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45"/>
        <v>0</v>
      </c>
      <c r="W4254" s="14">
        <f t="shared" si="543"/>
        <v>0</v>
      </c>
      <c r="X4254" s="13"/>
      <c r="Y4254" s="14">
        <f t="shared" si="548"/>
        <v>0</v>
      </c>
      <c r="Z4254" s="16">
        <f t="shared" si="547"/>
        <v>0</v>
      </c>
      <c r="AA4254" s="13">
        <f t="shared" si="550"/>
        <v>0</v>
      </c>
      <c r="AB4254" s="13">
        <f t="shared" si="549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 hidden="1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45"/>
        <v>7971.6200000000008</v>
      </c>
      <c r="W4255" s="14">
        <f t="shared" si="543"/>
        <v>7659.65</v>
      </c>
      <c r="X4255" s="13"/>
      <c r="Y4255" s="14">
        <f t="shared" si="548"/>
        <v>0</v>
      </c>
      <c r="Z4255" s="16">
        <f t="shared" si="547"/>
        <v>7659.65</v>
      </c>
      <c r="AA4255" s="13">
        <f t="shared" si="550"/>
        <v>0</v>
      </c>
      <c r="AB4255" s="13">
        <f t="shared" si="549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 hidden="1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45"/>
        <v>4317.0899999999983</v>
      </c>
      <c r="W4256" s="14">
        <f t="shared" si="543"/>
        <v>10108.870000000001</v>
      </c>
      <c r="X4256" s="13"/>
      <c r="Y4256" s="14">
        <f t="shared" si="548"/>
        <v>0</v>
      </c>
      <c r="Z4256" s="16">
        <f t="shared" si="547"/>
        <v>10108.870000000001</v>
      </c>
      <c r="AA4256" s="13">
        <f t="shared" si="550"/>
        <v>0</v>
      </c>
      <c r="AB4256" s="13">
        <f t="shared" si="549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 hidden="1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3555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45"/>
        <v>0</v>
      </c>
      <c r="W4257" s="14">
        <f t="shared" si="543"/>
        <v>0</v>
      </c>
      <c r="X4257" s="13"/>
      <c r="Y4257" s="14">
        <f t="shared" si="548"/>
        <v>0</v>
      </c>
      <c r="Z4257" s="13"/>
      <c r="AA4257" s="13">
        <f t="shared" si="550"/>
        <v>0</v>
      </c>
      <c r="AB4257" s="13">
        <f t="shared" si="549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 hidden="1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3556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45"/>
        <v>0</v>
      </c>
      <c r="W4258" s="14">
        <f t="shared" si="543"/>
        <v>15000</v>
      </c>
      <c r="X4258" s="13"/>
      <c r="Y4258" s="14">
        <f t="shared" si="548"/>
        <v>0</v>
      </c>
      <c r="Z4258" s="13"/>
      <c r="AA4258" s="13">
        <f t="shared" si="550"/>
        <v>0</v>
      </c>
      <c r="AB4258" s="13">
        <f t="shared" si="549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 hidden="1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3557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45"/>
        <v>2269.1999999999998</v>
      </c>
      <c r="W4259" s="14">
        <f t="shared" si="543"/>
        <v>7730.8</v>
      </c>
      <c r="X4259" s="13"/>
      <c r="Y4259" s="14">
        <f t="shared" si="548"/>
        <v>0</v>
      </c>
      <c r="Z4259" s="13"/>
      <c r="AA4259" s="13">
        <f t="shared" si="550"/>
        <v>0</v>
      </c>
      <c r="AB4259" s="13">
        <f t="shared" si="549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 hidden="1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3558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45"/>
        <v>490.5</v>
      </c>
      <c r="W4260" s="14">
        <f t="shared" si="543"/>
        <v>9509.5</v>
      </c>
      <c r="X4260" s="13"/>
      <c r="Y4260" s="14">
        <f t="shared" si="548"/>
        <v>0</v>
      </c>
      <c r="Z4260" s="13"/>
      <c r="AA4260" s="13">
        <f t="shared" si="550"/>
        <v>0</v>
      </c>
      <c r="AB4260" s="13">
        <f t="shared" si="549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 hidden="1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45"/>
        <v>6312</v>
      </c>
      <c r="W4261" s="14">
        <f t="shared" si="543"/>
        <v>23740.7</v>
      </c>
      <c r="X4261" s="13"/>
      <c r="Y4261" s="14">
        <f t="shared" si="548"/>
        <v>0</v>
      </c>
      <c r="Z4261" s="13"/>
      <c r="AA4261" s="13">
        <f t="shared" si="550"/>
        <v>0</v>
      </c>
      <c r="AB4261" s="13">
        <f t="shared" si="549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 hidden="1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3559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45"/>
        <v>0</v>
      </c>
      <c r="W4262" s="14">
        <f t="shared" ref="W4262:W4325" si="551">IF(O4262="返货",U4262/(1+P4262),IF(O4262="返现",U4262,IF(O4262="折扣",U4262*P4262,IF(O4262="无",U4262))))</f>
        <v>15000</v>
      </c>
      <c r="X4262" s="13"/>
      <c r="Y4262" s="14">
        <f t="shared" si="548"/>
        <v>0</v>
      </c>
      <c r="Z4262" s="13"/>
      <c r="AA4262" s="13">
        <f t="shared" si="550"/>
        <v>0</v>
      </c>
      <c r="AB4262" s="13">
        <f t="shared" si="549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 hidden="1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45"/>
        <v>39433.42</v>
      </c>
      <c r="W4263" s="14">
        <f t="shared" si="551"/>
        <v>75225.940594059401</v>
      </c>
      <c r="X4263" s="13"/>
      <c r="Y4263" s="14">
        <f t="shared" si="548"/>
        <v>0</v>
      </c>
      <c r="Z4263" s="16">
        <f t="shared" ref="Z4263:Z4302" si="552">W4263+X4263</f>
        <v>75225.940594059401</v>
      </c>
      <c r="AA4263" s="13">
        <f t="shared" si="550"/>
        <v>752.25940594059648</v>
      </c>
      <c r="AB4263" s="13">
        <f t="shared" si="549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 hidden="1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45"/>
        <v>8912.08</v>
      </c>
      <c r="W4264" s="14">
        <f t="shared" si="551"/>
        <v>11087.92</v>
      </c>
      <c r="X4264" s="13"/>
      <c r="Y4264" s="14">
        <f t="shared" si="548"/>
        <v>0</v>
      </c>
      <c r="Z4264" s="16">
        <f t="shared" si="552"/>
        <v>11087.92</v>
      </c>
      <c r="AA4264" s="13">
        <f t="shared" si="550"/>
        <v>0</v>
      </c>
      <c r="AB4264" s="13">
        <f t="shared" si="549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 hidden="1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45"/>
        <v>0</v>
      </c>
      <c r="W4265" s="14">
        <f t="shared" si="551"/>
        <v>13113.1</v>
      </c>
      <c r="X4265" s="13"/>
      <c r="Y4265" s="14">
        <f t="shared" si="548"/>
        <v>0</v>
      </c>
      <c r="Z4265" s="16">
        <f t="shared" si="552"/>
        <v>13113.1</v>
      </c>
      <c r="AA4265" s="13">
        <f t="shared" si="550"/>
        <v>0</v>
      </c>
      <c r="AB4265" s="13">
        <f t="shared" si="549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 hidden="1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45"/>
        <v>76490.099999999977</v>
      </c>
      <c r="W4266" s="14">
        <f t="shared" si="551"/>
        <v>551113.5</v>
      </c>
      <c r="X4266" s="13"/>
      <c r="Y4266" s="14">
        <f t="shared" si="548"/>
        <v>0</v>
      </c>
      <c r="Z4266" s="16">
        <f t="shared" si="552"/>
        <v>551113.5</v>
      </c>
      <c r="AA4266" s="13">
        <f t="shared" si="550"/>
        <v>0</v>
      </c>
      <c r="AB4266" s="13">
        <f t="shared" si="549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 hidden="1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45"/>
        <v>4432.3999999999978</v>
      </c>
      <c r="W4267" s="14">
        <f t="shared" si="551"/>
        <v>18534.059405940596</v>
      </c>
      <c r="X4267" s="13"/>
      <c r="Y4267" s="14">
        <f t="shared" si="548"/>
        <v>0</v>
      </c>
      <c r="Z4267" s="16">
        <f t="shared" si="552"/>
        <v>18534.059405940596</v>
      </c>
      <c r="AA4267" s="13">
        <f t="shared" si="550"/>
        <v>185.3405940594057</v>
      </c>
      <c r="AB4267" s="13">
        <f t="shared" si="549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 hidden="1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3560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45"/>
        <v>8708.7000000000007</v>
      </c>
      <c r="W4268" s="14">
        <f t="shared" si="551"/>
        <v>1462.0588235294117</v>
      </c>
      <c r="X4268" s="13"/>
      <c r="Y4268" s="14">
        <f t="shared" si="548"/>
        <v>0</v>
      </c>
      <c r="Z4268" s="16">
        <f t="shared" si="552"/>
        <v>1462.0588235294117</v>
      </c>
      <c r="AA4268" s="13">
        <f t="shared" si="550"/>
        <v>29.241176470588243</v>
      </c>
      <c r="AB4268" s="13">
        <f t="shared" si="549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 hidden="1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45"/>
        <v>9759.7999999999993</v>
      </c>
      <c r="W4269" s="14">
        <f t="shared" si="551"/>
        <v>15307.549019607844</v>
      </c>
      <c r="X4269" s="13"/>
      <c r="Y4269" s="14">
        <f t="shared" si="548"/>
        <v>0</v>
      </c>
      <c r="Z4269" s="16">
        <f t="shared" si="552"/>
        <v>15307.549019607844</v>
      </c>
      <c r="AA4269" s="13">
        <f t="shared" si="550"/>
        <v>306.15098039215627</v>
      </c>
      <c r="AB4269" s="13">
        <f t="shared" si="549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 hidden="1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53">S4270+T4270-U4270</f>
        <v>76366.3</v>
      </c>
      <c r="W4270" s="14">
        <f t="shared" si="551"/>
        <v>24389.801980198015</v>
      </c>
      <c r="X4270" s="13"/>
      <c r="Y4270" s="14">
        <f t="shared" si="548"/>
        <v>0</v>
      </c>
      <c r="Z4270" s="16">
        <f t="shared" si="552"/>
        <v>24389.801980198015</v>
      </c>
      <c r="AA4270" s="13">
        <f t="shared" si="550"/>
        <v>243.89801980198172</v>
      </c>
      <c r="AB4270" s="13">
        <f t="shared" si="549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 hidden="1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53"/>
        <v>629.29999999998836</v>
      </c>
      <c r="W4271" s="14">
        <f t="shared" si="551"/>
        <v>306367.52475247526</v>
      </c>
      <c r="X4271" s="13"/>
      <c r="Y4271" s="14">
        <f t="shared" si="548"/>
        <v>0</v>
      </c>
      <c r="Z4271" s="16">
        <f t="shared" si="552"/>
        <v>306367.52475247526</v>
      </c>
      <c r="AA4271" s="13">
        <f t="shared" si="550"/>
        <v>3063.6752475247486</v>
      </c>
      <c r="AB4271" s="13">
        <f t="shared" si="549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 hidden="1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53"/>
        <v>54.99</v>
      </c>
      <c r="W4272" s="14">
        <f t="shared" si="551"/>
        <v>0</v>
      </c>
      <c r="X4272" s="13"/>
      <c r="Y4272" s="14">
        <f t="shared" si="548"/>
        <v>0</v>
      </c>
      <c r="Z4272" s="16">
        <f t="shared" si="552"/>
        <v>0</v>
      </c>
      <c r="AA4272" s="13">
        <f t="shared" si="550"/>
        <v>0</v>
      </c>
      <c r="AB4272" s="13">
        <f t="shared" si="549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 hidden="1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53"/>
        <v>10310.599999999999</v>
      </c>
      <c r="W4273" s="14">
        <f t="shared" si="551"/>
        <v>28485</v>
      </c>
      <c r="X4273" s="13"/>
      <c r="Y4273" s="14">
        <f t="shared" si="548"/>
        <v>0</v>
      </c>
      <c r="Z4273" s="16">
        <f t="shared" si="552"/>
        <v>28485</v>
      </c>
      <c r="AA4273" s="13">
        <f t="shared" si="550"/>
        <v>0</v>
      </c>
      <c r="AB4273" s="13">
        <f t="shared" si="549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 hidden="1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53"/>
        <v>77151.33</v>
      </c>
      <c r="W4274" s="14">
        <f t="shared" si="551"/>
        <v>20528.5</v>
      </c>
      <c r="X4274" s="13"/>
      <c r="Y4274" s="14">
        <f t="shared" si="548"/>
        <v>0</v>
      </c>
      <c r="Z4274" s="16">
        <f t="shared" si="552"/>
        <v>20528.5</v>
      </c>
      <c r="AA4274" s="13">
        <f t="shared" si="550"/>
        <v>0</v>
      </c>
      <c r="AB4274" s="13">
        <f t="shared" si="549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 hidden="1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53"/>
        <v>15315.689999999999</v>
      </c>
      <c r="W4275" s="14">
        <f t="shared" si="551"/>
        <v>22169.519607843136</v>
      </c>
      <c r="X4275" s="13"/>
      <c r="Y4275" s="14">
        <f t="shared" si="548"/>
        <v>0</v>
      </c>
      <c r="Z4275" s="16">
        <f t="shared" si="552"/>
        <v>22169.519607843136</v>
      </c>
      <c r="AA4275" s="13">
        <f t="shared" si="550"/>
        <v>443.39039215686353</v>
      </c>
      <c r="AB4275" s="13">
        <f t="shared" si="549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 hidden="1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53"/>
        <v>19468.04</v>
      </c>
      <c r="W4276" s="14">
        <f t="shared" si="551"/>
        <v>22034.04</v>
      </c>
      <c r="X4276" s="13"/>
      <c r="Y4276" s="14">
        <f t="shared" si="548"/>
        <v>0</v>
      </c>
      <c r="Z4276" s="16">
        <f t="shared" si="552"/>
        <v>22034.04</v>
      </c>
      <c r="AA4276" s="13">
        <f t="shared" si="550"/>
        <v>0</v>
      </c>
      <c r="AB4276" s="13">
        <f t="shared" si="549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 hidden="1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3561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53"/>
        <v>50471.5</v>
      </c>
      <c r="W4277" s="14">
        <f t="shared" si="551"/>
        <v>99528.5</v>
      </c>
      <c r="X4277" s="13"/>
      <c r="Y4277" s="14">
        <f t="shared" si="548"/>
        <v>0</v>
      </c>
      <c r="Z4277" s="16">
        <f t="shared" si="552"/>
        <v>99528.5</v>
      </c>
      <c r="AA4277" s="13">
        <f t="shared" si="550"/>
        <v>0</v>
      </c>
      <c r="AB4277" s="13">
        <f t="shared" si="549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 hidden="1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53"/>
        <v>30546.619999999995</v>
      </c>
      <c r="W4278" s="14">
        <f t="shared" si="551"/>
        <v>130534.9</v>
      </c>
      <c r="X4278" s="13"/>
      <c r="Y4278" s="14">
        <f t="shared" si="548"/>
        <v>0</v>
      </c>
      <c r="Z4278" s="16">
        <f t="shared" si="552"/>
        <v>130534.9</v>
      </c>
      <c r="AA4278" s="13">
        <f t="shared" si="550"/>
        <v>0</v>
      </c>
      <c r="AB4278" s="13">
        <f t="shared" si="549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 hidden="1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53"/>
        <v>10000</v>
      </c>
      <c r="W4279" s="14">
        <f t="shared" si="551"/>
        <v>0</v>
      </c>
      <c r="X4279" s="13"/>
      <c r="Y4279" s="14">
        <f t="shared" si="548"/>
        <v>0</v>
      </c>
      <c r="Z4279" s="16">
        <f t="shared" si="552"/>
        <v>0</v>
      </c>
      <c r="AA4279" s="13">
        <f t="shared" si="550"/>
        <v>0</v>
      </c>
      <c r="AB4279" s="13">
        <f t="shared" si="549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 hidden="1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53"/>
        <v>182131.60000000009</v>
      </c>
      <c r="W4280" s="14">
        <f t="shared" si="551"/>
        <v>1330008.5</v>
      </c>
      <c r="X4280" s="13"/>
      <c r="Y4280" s="14">
        <f t="shared" si="548"/>
        <v>0</v>
      </c>
      <c r="Z4280" s="16">
        <f t="shared" si="552"/>
        <v>1330008.5</v>
      </c>
      <c r="AA4280" s="13">
        <f t="shared" si="550"/>
        <v>0</v>
      </c>
      <c r="AB4280" s="13">
        <f t="shared" si="549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 hidden="1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53"/>
        <v>52758.5</v>
      </c>
      <c r="W4281" s="14">
        <f t="shared" si="551"/>
        <v>445999.2</v>
      </c>
      <c r="X4281" s="13"/>
      <c r="Y4281" s="14">
        <f t="shared" si="548"/>
        <v>0</v>
      </c>
      <c r="Z4281" s="16">
        <f t="shared" si="552"/>
        <v>445999.2</v>
      </c>
      <c r="AA4281" s="13">
        <f t="shared" si="550"/>
        <v>0</v>
      </c>
      <c r="AB4281" s="13">
        <f t="shared" si="549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 hidden="1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53"/>
        <v>1328.4199999999996</v>
      </c>
      <c r="W4282" s="14">
        <f t="shared" si="551"/>
        <v>3165.4</v>
      </c>
      <c r="X4282" s="13"/>
      <c r="Y4282" s="14">
        <f t="shared" si="548"/>
        <v>0</v>
      </c>
      <c r="Z4282" s="16">
        <f t="shared" si="552"/>
        <v>3165.4</v>
      </c>
      <c r="AA4282" s="13">
        <f t="shared" si="550"/>
        <v>0</v>
      </c>
      <c r="AB4282" s="13">
        <f t="shared" si="549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 hidden="1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53"/>
        <v>1.0000000002037268E-2</v>
      </c>
      <c r="W4283" s="14">
        <f t="shared" si="551"/>
        <v>10982.686274509804</v>
      </c>
      <c r="X4283" s="13"/>
      <c r="Y4283" s="14">
        <f t="shared" si="548"/>
        <v>0</v>
      </c>
      <c r="Z4283" s="16">
        <f t="shared" si="552"/>
        <v>10982.686274509804</v>
      </c>
      <c r="AA4283" s="13">
        <f t="shared" si="550"/>
        <v>219.65372549019594</v>
      </c>
      <c r="AB4283" s="13">
        <f t="shared" si="549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 hidden="1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3562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53"/>
        <v>2877</v>
      </c>
      <c r="W4284" s="14">
        <f t="shared" si="551"/>
        <v>12179.411764705883</v>
      </c>
      <c r="X4284" s="13"/>
      <c r="Y4284" s="14">
        <f t="shared" si="548"/>
        <v>0</v>
      </c>
      <c r="Z4284" s="16">
        <f t="shared" si="552"/>
        <v>12179.411764705883</v>
      </c>
      <c r="AA4284" s="13">
        <f t="shared" si="550"/>
        <v>243.58823529411711</v>
      </c>
      <c r="AB4284" s="13">
        <f t="shared" si="549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 hidden="1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3562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53"/>
        <v>0</v>
      </c>
      <c r="W4285" s="14">
        <f t="shared" si="551"/>
        <v>0</v>
      </c>
      <c r="X4285" s="13"/>
      <c r="Y4285" s="14">
        <f t="shared" si="548"/>
        <v>0</v>
      </c>
      <c r="Z4285" s="16">
        <f t="shared" si="552"/>
        <v>0</v>
      </c>
      <c r="AA4285" s="13">
        <f t="shared" si="550"/>
        <v>0</v>
      </c>
      <c r="AB4285" s="13">
        <f t="shared" si="549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 hidden="1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53"/>
        <v>15200.349999999999</v>
      </c>
      <c r="W4286" s="14">
        <f t="shared" si="551"/>
        <v>11382.058823529413</v>
      </c>
      <c r="X4286" s="13"/>
      <c r="Y4286" s="14">
        <f t="shared" si="548"/>
        <v>0</v>
      </c>
      <c r="Z4286" s="16">
        <f t="shared" si="552"/>
        <v>11382.058823529413</v>
      </c>
      <c r="AA4286" s="13">
        <f t="shared" si="550"/>
        <v>227.64117647058811</v>
      </c>
      <c r="AB4286" s="13">
        <f t="shared" si="549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 hidden="1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53"/>
        <v>0</v>
      </c>
      <c r="W4287" s="14">
        <f t="shared" si="551"/>
        <v>0</v>
      </c>
      <c r="X4287" s="13"/>
      <c r="Y4287" s="14">
        <f t="shared" si="548"/>
        <v>0</v>
      </c>
      <c r="Z4287" s="16">
        <f t="shared" si="552"/>
        <v>0</v>
      </c>
      <c r="AA4287" s="13">
        <f t="shared" si="550"/>
        <v>0</v>
      </c>
      <c r="AB4287" s="13">
        <f t="shared" si="549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 hidden="1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53"/>
        <v>11249.369999999999</v>
      </c>
      <c r="W4288" s="14">
        <f t="shared" si="551"/>
        <v>5096.9999999999991</v>
      </c>
      <c r="X4288" s="13"/>
      <c r="Y4288" s="14">
        <f t="shared" si="548"/>
        <v>0</v>
      </c>
      <c r="Z4288" s="16">
        <f t="shared" si="552"/>
        <v>5096.9999999999991</v>
      </c>
      <c r="AA4288" s="13">
        <f t="shared" si="550"/>
        <v>509.70000000000073</v>
      </c>
      <c r="AB4288" s="13">
        <f t="shared" si="549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 hidden="1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53"/>
        <v>17455.509999999998</v>
      </c>
      <c r="W4289" s="14">
        <f t="shared" si="551"/>
        <v>18938.186274509804</v>
      </c>
      <c r="X4289" s="13"/>
      <c r="Y4289" s="14">
        <f t="shared" si="548"/>
        <v>0</v>
      </c>
      <c r="Z4289" s="16">
        <f t="shared" si="552"/>
        <v>18938.186274509804</v>
      </c>
      <c r="AA4289" s="13">
        <f t="shared" si="550"/>
        <v>378.76372549019652</v>
      </c>
      <c r="AB4289" s="13">
        <f t="shared" si="549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 hidden="1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53"/>
        <v>4246.5</v>
      </c>
      <c r="W4290" s="14">
        <f t="shared" si="551"/>
        <v>4938.6000000000004</v>
      </c>
      <c r="X4290" s="13"/>
      <c r="Y4290" s="14">
        <f t="shared" si="548"/>
        <v>0</v>
      </c>
      <c r="Z4290" s="16">
        <f t="shared" si="552"/>
        <v>4938.6000000000004</v>
      </c>
      <c r="AA4290" s="13">
        <f t="shared" si="550"/>
        <v>0</v>
      </c>
      <c r="AB4290" s="13">
        <f t="shared" si="549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 hidden="1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53"/>
        <v>7888.5999999999985</v>
      </c>
      <c r="W4291" s="14">
        <f t="shared" si="551"/>
        <v>32565.5</v>
      </c>
      <c r="X4291" s="13"/>
      <c r="Y4291" s="14">
        <f t="shared" ref="Y4291:Y4354" si="554">IF(W4291-AB4291&lt;=0,0,IF(O4291="返现",MAX(W4291-AA4291-AB4291,0),MAX(W4291-AB4291,0)))</f>
        <v>0</v>
      </c>
      <c r="Z4291" s="16">
        <f t="shared" si="552"/>
        <v>32565.5</v>
      </c>
      <c r="AA4291" s="13">
        <f t="shared" si="550"/>
        <v>0</v>
      </c>
      <c r="AB4291" s="13">
        <f t="shared" si="549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 hidden="1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53"/>
        <v>2532</v>
      </c>
      <c r="W4292" s="14">
        <f t="shared" si="551"/>
        <v>18861.900000000001</v>
      </c>
      <c r="X4292" s="13"/>
      <c r="Y4292" s="14">
        <f t="shared" si="554"/>
        <v>0</v>
      </c>
      <c r="Z4292" s="16">
        <f t="shared" si="552"/>
        <v>18861.900000000001</v>
      </c>
      <c r="AA4292" s="13">
        <f t="shared" si="550"/>
        <v>0</v>
      </c>
      <c r="AB4292" s="13">
        <f t="shared" ref="AB4292:AB4355" si="555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 hidden="1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53"/>
        <v>50219.76</v>
      </c>
      <c r="W4293" s="14">
        <f t="shared" si="551"/>
        <v>59017.864077669903</v>
      </c>
      <c r="X4293" s="13"/>
      <c r="Y4293" s="14">
        <f t="shared" si="554"/>
        <v>0</v>
      </c>
      <c r="Z4293" s="16">
        <f t="shared" si="552"/>
        <v>59017.864077669903</v>
      </c>
      <c r="AA4293" s="13">
        <f t="shared" si="550"/>
        <v>1770.5359223300984</v>
      </c>
      <c r="AB4293" s="13">
        <f t="shared" si="555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 hidden="1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53"/>
        <v>6946.7900000000009</v>
      </c>
      <c r="W4294" s="14">
        <f t="shared" si="551"/>
        <v>12845.5</v>
      </c>
      <c r="X4294" s="13"/>
      <c r="Y4294" s="14">
        <f t="shared" si="554"/>
        <v>0</v>
      </c>
      <c r="Z4294" s="16">
        <f t="shared" si="552"/>
        <v>12845.5</v>
      </c>
      <c r="AA4294" s="13">
        <f t="shared" ref="AA4294:AA4357" si="556">U4294-W4294</f>
        <v>256.90999999999985</v>
      </c>
      <c r="AB4294" s="13">
        <f t="shared" si="555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 hidden="1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53"/>
        <v>14628.900000000001</v>
      </c>
      <c r="W4295" s="14">
        <f t="shared" si="551"/>
        <v>18652.400000000001</v>
      </c>
      <c r="X4295" s="13"/>
      <c r="Y4295" s="14">
        <f t="shared" si="554"/>
        <v>0</v>
      </c>
      <c r="Z4295" s="16">
        <f t="shared" si="552"/>
        <v>18652.400000000001</v>
      </c>
      <c r="AA4295" s="13">
        <f t="shared" si="556"/>
        <v>0</v>
      </c>
      <c r="AB4295" s="13">
        <f t="shared" si="555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 hidden="1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53"/>
        <v>2001.3000000000011</v>
      </c>
      <c r="W4296" s="14">
        <f t="shared" si="551"/>
        <v>14101.284313725489</v>
      </c>
      <c r="X4296" s="13"/>
      <c r="Y4296" s="14">
        <f t="shared" si="554"/>
        <v>0</v>
      </c>
      <c r="Z4296" s="16">
        <f t="shared" si="552"/>
        <v>14101.284313725489</v>
      </c>
      <c r="AA4296" s="13">
        <f t="shared" si="556"/>
        <v>282.02568627451001</v>
      </c>
      <c r="AB4296" s="13">
        <f t="shared" si="555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 hidden="1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53"/>
        <v>9084.7299999999959</v>
      </c>
      <c r="W4297" s="14">
        <f t="shared" si="551"/>
        <v>26881.372549019608</v>
      </c>
      <c r="X4297" s="13"/>
      <c r="Y4297" s="14">
        <f t="shared" si="554"/>
        <v>0</v>
      </c>
      <c r="Z4297" s="16">
        <f t="shared" si="552"/>
        <v>26881.372549019608</v>
      </c>
      <c r="AA4297" s="13">
        <f t="shared" si="556"/>
        <v>537.62745098039159</v>
      </c>
      <c r="AB4297" s="13">
        <f t="shared" si="555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 hidden="1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53"/>
        <v>2253.7999999999993</v>
      </c>
      <c r="W4298" s="14">
        <f t="shared" si="551"/>
        <v>9489</v>
      </c>
      <c r="X4298" s="13"/>
      <c r="Y4298" s="14">
        <f t="shared" si="554"/>
        <v>0</v>
      </c>
      <c r="Z4298" s="16">
        <f t="shared" si="552"/>
        <v>9489</v>
      </c>
      <c r="AA4298" s="13">
        <f t="shared" si="556"/>
        <v>0</v>
      </c>
      <c r="AB4298" s="13">
        <f t="shared" si="555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 hidden="1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53"/>
        <v>0</v>
      </c>
      <c r="W4299" s="14">
        <f t="shared" si="551"/>
        <v>20525.400000000001</v>
      </c>
      <c r="X4299" s="13"/>
      <c r="Y4299" s="14">
        <f t="shared" si="554"/>
        <v>0</v>
      </c>
      <c r="Z4299" s="16">
        <f t="shared" si="552"/>
        <v>20525.400000000001</v>
      </c>
      <c r="AA4299" s="13">
        <f t="shared" si="556"/>
        <v>0</v>
      </c>
      <c r="AB4299" s="13">
        <f t="shared" si="555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 hidden="1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53"/>
        <v>0</v>
      </c>
      <c r="W4300" s="14">
        <f t="shared" si="551"/>
        <v>-174188.03921568627</v>
      </c>
      <c r="X4300" s="13"/>
      <c r="Y4300" s="14">
        <f t="shared" si="554"/>
        <v>3483.760784313723</v>
      </c>
      <c r="Z4300" s="16">
        <f t="shared" si="552"/>
        <v>-174188.03921568627</v>
      </c>
      <c r="AA4300" s="13">
        <f t="shared" si="556"/>
        <v>-3483.760784313723</v>
      </c>
      <c r="AB4300" s="13">
        <f t="shared" si="555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 hidden="1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53"/>
        <v>0</v>
      </c>
      <c r="W4301" s="14">
        <f t="shared" si="551"/>
        <v>1594.6296296296296</v>
      </c>
      <c r="X4301" s="13"/>
      <c r="Y4301" s="14">
        <f t="shared" si="554"/>
        <v>0</v>
      </c>
      <c r="Z4301" s="16">
        <f t="shared" si="552"/>
        <v>1594.6296296296296</v>
      </c>
      <c r="AA4301" s="13">
        <f t="shared" si="556"/>
        <v>127.57037037037048</v>
      </c>
      <c r="AB4301" s="13">
        <f t="shared" si="555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 hidden="1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53"/>
        <v>17450.799999999996</v>
      </c>
      <c r="W4302" s="14">
        <f t="shared" si="551"/>
        <v>62549.200000000004</v>
      </c>
      <c r="X4302" s="13"/>
      <c r="Y4302" s="14">
        <f t="shared" si="554"/>
        <v>0</v>
      </c>
      <c r="Z4302" s="16">
        <f t="shared" si="552"/>
        <v>62549.200000000004</v>
      </c>
      <c r="AA4302" s="13">
        <f t="shared" si="556"/>
        <v>0</v>
      </c>
      <c r="AB4302" s="13">
        <f t="shared" si="555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 hidden="1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53"/>
        <v>0</v>
      </c>
      <c r="W4303" s="14">
        <f t="shared" si="551"/>
        <v>21535</v>
      </c>
      <c r="X4303" s="13"/>
      <c r="Y4303" s="14">
        <f t="shared" si="554"/>
        <v>0</v>
      </c>
      <c r="Z4303" s="13"/>
      <c r="AA4303" s="13">
        <f t="shared" si="556"/>
        <v>0</v>
      </c>
      <c r="AB4303" s="13">
        <f t="shared" si="555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 hidden="1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53"/>
        <v>4809.9799999999996</v>
      </c>
      <c r="W4304" s="14">
        <f t="shared" si="551"/>
        <v>27883.16</v>
      </c>
      <c r="X4304" s="13"/>
      <c r="Y4304" s="14">
        <f t="shared" si="554"/>
        <v>0</v>
      </c>
      <c r="Z4304" s="13"/>
      <c r="AA4304" s="13">
        <f t="shared" si="556"/>
        <v>0</v>
      </c>
      <c r="AB4304" s="13">
        <f t="shared" si="555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 hidden="1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53"/>
        <v>0</v>
      </c>
      <c r="W4305" s="14">
        <f t="shared" si="551"/>
        <v>4091.66</v>
      </c>
      <c r="X4305" s="13"/>
      <c r="Y4305" s="14">
        <f t="shared" si="554"/>
        <v>0</v>
      </c>
      <c r="Z4305" s="13"/>
      <c r="AA4305" s="13">
        <f t="shared" si="556"/>
        <v>0</v>
      </c>
      <c r="AB4305" s="13">
        <f t="shared" si="555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 hidden="1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53"/>
        <v>2325.1999999999998</v>
      </c>
      <c r="W4306" s="14">
        <f t="shared" si="551"/>
        <v>2674.8</v>
      </c>
      <c r="X4306" s="13"/>
      <c r="Y4306" s="14">
        <f t="shared" si="554"/>
        <v>0</v>
      </c>
      <c r="Z4306" s="16">
        <f t="shared" ref="Z4306:Z4312" si="557">W4306+X4306</f>
        <v>2674.8</v>
      </c>
      <c r="AA4306" s="13">
        <f t="shared" si="556"/>
        <v>0</v>
      </c>
      <c r="AB4306" s="13">
        <f t="shared" si="555"/>
        <v>2674.8</v>
      </c>
      <c r="AC4306" s="9">
        <v>0.16500000000000001</v>
      </c>
      <c r="AD4306" s="73"/>
      <c r="AE4306" s="73" t="s">
        <v>3551</v>
      </c>
      <c r="AF4306" s="73"/>
      <c r="AG4306" s="73" t="s">
        <v>42</v>
      </c>
      <c r="AH4306" s="73">
        <v>0</v>
      </c>
      <c r="AI4306" t="e">
        <v>#N/A</v>
      </c>
    </row>
    <row r="4307" spans="1:35" ht="14.25" hidden="1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53"/>
        <v>6390.9000000000005</v>
      </c>
      <c r="W4307" s="14">
        <f t="shared" si="551"/>
        <v>7505.2</v>
      </c>
      <c r="X4307" s="13"/>
      <c r="Y4307" s="14">
        <f t="shared" si="554"/>
        <v>0</v>
      </c>
      <c r="Z4307" s="16">
        <f t="shared" si="557"/>
        <v>7505.2</v>
      </c>
      <c r="AA4307" s="13">
        <f t="shared" si="556"/>
        <v>0</v>
      </c>
      <c r="AB4307" s="13">
        <f t="shared" si="555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 hidden="1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53"/>
        <v>5263.2999999999993</v>
      </c>
      <c r="W4308" s="14">
        <f t="shared" si="551"/>
        <v>28863.8</v>
      </c>
      <c r="X4308" s="13"/>
      <c r="Y4308" s="14">
        <f t="shared" si="554"/>
        <v>0</v>
      </c>
      <c r="Z4308" s="16">
        <f t="shared" si="557"/>
        <v>28863.8</v>
      </c>
      <c r="AA4308" s="13">
        <f t="shared" si="556"/>
        <v>0</v>
      </c>
      <c r="AB4308" s="13">
        <f t="shared" si="555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 hidden="1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3563</v>
      </c>
      <c r="F4309" s="73" t="s">
        <v>3563</v>
      </c>
      <c r="G4309" s="73" t="s">
        <v>3563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3564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53"/>
        <v>2802</v>
      </c>
      <c r="W4309" s="14">
        <f t="shared" si="551"/>
        <v>17198</v>
      </c>
      <c r="X4309" s="13"/>
      <c r="Y4309" s="14">
        <f t="shared" si="554"/>
        <v>0</v>
      </c>
      <c r="Z4309" s="16">
        <f t="shared" si="557"/>
        <v>17198</v>
      </c>
      <c r="AA4309" s="13">
        <f t="shared" si="556"/>
        <v>0</v>
      </c>
      <c r="AB4309" s="13">
        <f t="shared" si="555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 hidden="1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3563</v>
      </c>
      <c r="F4310" s="73" t="s">
        <v>3563</v>
      </c>
      <c r="G4310" s="73" t="s">
        <v>3563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3565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53"/>
        <v>3303</v>
      </c>
      <c r="W4310" s="14">
        <f t="shared" si="551"/>
        <v>16697</v>
      </c>
      <c r="X4310" s="13"/>
      <c r="Y4310" s="14">
        <f t="shared" si="554"/>
        <v>0</v>
      </c>
      <c r="Z4310" s="16">
        <f t="shared" si="557"/>
        <v>16697</v>
      </c>
      <c r="AA4310" s="13">
        <f t="shared" si="556"/>
        <v>0</v>
      </c>
      <c r="AB4310" s="13">
        <f t="shared" si="555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 hidden="1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53"/>
        <v>188225.40000000002</v>
      </c>
      <c r="W4311" s="14">
        <f t="shared" si="551"/>
        <v>326445.68627450976</v>
      </c>
      <c r="X4311" s="13"/>
      <c r="Y4311" s="14">
        <f t="shared" si="554"/>
        <v>0</v>
      </c>
      <c r="Z4311" s="16">
        <f t="shared" si="557"/>
        <v>326445.68627450976</v>
      </c>
      <c r="AA4311" s="13">
        <f t="shared" si="556"/>
        <v>6528.9137254902162</v>
      </c>
      <c r="AB4311" s="13">
        <f t="shared" si="555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 hidden="1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53"/>
        <v>50116.100000000006</v>
      </c>
      <c r="W4312" s="14">
        <f t="shared" si="551"/>
        <v>186469.01960784313</v>
      </c>
      <c r="X4312" s="13"/>
      <c r="Y4312" s="14">
        <f t="shared" si="554"/>
        <v>0</v>
      </c>
      <c r="Z4312" s="16">
        <f t="shared" si="557"/>
        <v>186469.01960784313</v>
      </c>
      <c r="AA4312" s="13">
        <f t="shared" si="556"/>
        <v>3729.3803921568615</v>
      </c>
      <c r="AB4312" s="13">
        <f t="shared" si="555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 hidden="1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53"/>
        <v>72529</v>
      </c>
      <c r="W4313" s="14">
        <f t="shared" si="551"/>
        <v>109713</v>
      </c>
      <c r="X4313" s="13"/>
      <c r="Y4313" s="14">
        <f t="shared" si="554"/>
        <v>0</v>
      </c>
      <c r="Z4313" s="13"/>
      <c r="AA4313" s="13">
        <f t="shared" si="556"/>
        <v>0</v>
      </c>
      <c r="AB4313" s="13">
        <f t="shared" si="555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 hidden="1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53"/>
        <v>22724.610000000004</v>
      </c>
      <c r="W4314" s="14">
        <f t="shared" si="551"/>
        <v>13773.7</v>
      </c>
      <c r="X4314" s="13"/>
      <c r="Y4314" s="14">
        <f t="shared" si="554"/>
        <v>0</v>
      </c>
      <c r="Z4314" s="16">
        <f t="shared" ref="Z4314:Z4321" si="558">W4314+X4314</f>
        <v>13773.7</v>
      </c>
      <c r="AA4314" s="13">
        <f t="shared" si="556"/>
        <v>0</v>
      </c>
      <c r="AB4314" s="13">
        <f t="shared" si="555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 hidden="1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53"/>
        <v>17730.850000000006</v>
      </c>
      <c r="W4315" s="14">
        <f t="shared" si="551"/>
        <v>132039.9</v>
      </c>
      <c r="X4315" s="13"/>
      <c r="Y4315" s="14">
        <f t="shared" si="554"/>
        <v>0</v>
      </c>
      <c r="Z4315" s="16">
        <f t="shared" si="558"/>
        <v>132039.9</v>
      </c>
      <c r="AA4315" s="13">
        <f t="shared" si="556"/>
        <v>0</v>
      </c>
      <c r="AB4315" s="13">
        <f t="shared" si="555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 hidden="1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53"/>
        <v>26514.770000000019</v>
      </c>
      <c r="W4316" s="14">
        <f t="shared" si="551"/>
        <v>243050</v>
      </c>
      <c r="X4316" s="13"/>
      <c r="Y4316" s="14">
        <f t="shared" si="554"/>
        <v>0</v>
      </c>
      <c r="Z4316" s="16">
        <f t="shared" si="558"/>
        <v>243050</v>
      </c>
      <c r="AA4316" s="13">
        <f t="shared" si="556"/>
        <v>7291.5</v>
      </c>
      <c r="AB4316" s="13">
        <f t="shared" si="555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 hidden="1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3566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53"/>
        <v>6978.6</v>
      </c>
      <c r="W4317" s="14">
        <f t="shared" si="551"/>
        <v>2933.3980582524273</v>
      </c>
      <c r="X4317" s="13"/>
      <c r="Y4317" s="14">
        <f t="shared" si="554"/>
        <v>0</v>
      </c>
      <c r="Z4317" s="16">
        <f t="shared" si="558"/>
        <v>2933.3980582524273</v>
      </c>
      <c r="AA4317" s="13">
        <f t="shared" si="556"/>
        <v>88.001941747572801</v>
      </c>
      <c r="AB4317" s="13">
        <f t="shared" si="555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 hidden="1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53"/>
        <v>5000</v>
      </c>
      <c r="W4318" s="14">
        <f t="shared" si="551"/>
        <v>0</v>
      </c>
      <c r="X4318" s="13"/>
      <c r="Y4318" s="14">
        <f t="shared" si="554"/>
        <v>0</v>
      </c>
      <c r="Z4318" s="16">
        <f t="shared" si="558"/>
        <v>0</v>
      </c>
      <c r="AA4318" s="13">
        <f t="shared" si="556"/>
        <v>0</v>
      </c>
      <c r="AB4318" s="13">
        <f t="shared" si="555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 hidden="1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53"/>
        <v>512.60999999999876</v>
      </c>
      <c r="W4319" s="14">
        <f t="shared" si="551"/>
        <v>15154.1</v>
      </c>
      <c r="X4319" s="13"/>
      <c r="Y4319" s="14">
        <f t="shared" si="554"/>
        <v>0</v>
      </c>
      <c r="Z4319" s="16">
        <f t="shared" si="558"/>
        <v>15154.1</v>
      </c>
      <c r="AA4319" s="13">
        <f t="shared" si="556"/>
        <v>0</v>
      </c>
      <c r="AB4319" s="13">
        <f t="shared" si="555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 hidden="1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53"/>
        <v>47515.7</v>
      </c>
      <c r="W4320" s="14">
        <f t="shared" si="551"/>
        <v>15365.7</v>
      </c>
      <c r="X4320" s="13"/>
      <c r="Y4320" s="14">
        <f t="shared" si="554"/>
        <v>0</v>
      </c>
      <c r="Z4320" s="16">
        <f t="shared" si="558"/>
        <v>15365.7</v>
      </c>
      <c r="AA4320" s="13">
        <f t="shared" si="556"/>
        <v>0</v>
      </c>
      <c r="AB4320" s="13">
        <f t="shared" si="555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 hidden="1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53"/>
        <v>5673.3700000000008</v>
      </c>
      <c r="W4321" s="14">
        <f t="shared" si="551"/>
        <v>5003.8999999999996</v>
      </c>
      <c r="X4321" s="13"/>
      <c r="Y4321" s="14">
        <f t="shared" si="554"/>
        <v>0</v>
      </c>
      <c r="Z4321" s="16">
        <f t="shared" si="558"/>
        <v>5003.8999999999996</v>
      </c>
      <c r="AA4321" s="13">
        <f t="shared" si="556"/>
        <v>0</v>
      </c>
      <c r="AB4321" s="13">
        <f t="shared" si="555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 hidden="1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53"/>
        <v>79574</v>
      </c>
      <c r="W4322" s="14">
        <f t="shared" si="551"/>
        <v>61361.5</v>
      </c>
      <c r="X4322" s="13"/>
      <c r="Y4322" s="14">
        <f t="shared" si="554"/>
        <v>0</v>
      </c>
      <c r="Z4322" s="13"/>
      <c r="AA4322" s="13">
        <f t="shared" si="556"/>
        <v>0</v>
      </c>
      <c r="AB4322" s="13">
        <f t="shared" si="555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 hidden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53"/>
        <v>161883.13999999998</v>
      </c>
      <c r="W4323" s="14">
        <f t="shared" si="551"/>
        <v>25464.7</v>
      </c>
      <c r="X4323" s="13"/>
      <c r="Y4323" s="14">
        <f t="shared" si="554"/>
        <v>0</v>
      </c>
      <c r="Z4323" s="16">
        <f t="shared" ref="Z4323:Z4386" si="559">W4323+X4323</f>
        <v>25464.7</v>
      </c>
      <c r="AA4323" s="13">
        <f t="shared" si="556"/>
        <v>0</v>
      </c>
      <c r="AB4323" s="13">
        <f t="shared" si="555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 hidden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53"/>
        <v>0</v>
      </c>
      <c r="W4324" s="14">
        <f t="shared" si="551"/>
        <v>0</v>
      </c>
      <c r="X4324" s="13"/>
      <c r="Y4324" s="14">
        <f t="shared" si="554"/>
        <v>0</v>
      </c>
      <c r="Z4324" s="16">
        <f t="shared" si="559"/>
        <v>0</v>
      </c>
      <c r="AA4324" s="13">
        <f t="shared" si="556"/>
        <v>0</v>
      </c>
      <c r="AB4324" s="13">
        <f t="shared" si="555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 hidden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53"/>
        <v>15847.03</v>
      </c>
      <c r="W4325" s="14">
        <f t="shared" si="551"/>
        <v>0</v>
      </c>
      <c r="X4325" s="13"/>
      <c r="Y4325" s="14">
        <f t="shared" si="554"/>
        <v>0</v>
      </c>
      <c r="Z4325" s="16">
        <f t="shared" si="559"/>
        <v>0</v>
      </c>
      <c r="AA4325" s="13">
        <f t="shared" si="556"/>
        <v>0</v>
      </c>
      <c r="AB4325" s="13">
        <f t="shared" si="555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 hidden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53"/>
        <v>0</v>
      </c>
      <c r="W4326" s="14">
        <f t="shared" ref="W4326:W4389" si="560">IF(O4326="返货",U4326/(1+P4326),IF(O4326="返现",U4326,IF(O4326="折扣",U4326*P4326,IF(O4326="无",U4326))))</f>
        <v>2239.35</v>
      </c>
      <c r="X4326" s="13"/>
      <c r="Y4326" s="14">
        <f t="shared" si="554"/>
        <v>0</v>
      </c>
      <c r="Z4326" s="16">
        <f t="shared" si="559"/>
        <v>2239.35</v>
      </c>
      <c r="AA4326" s="13">
        <f t="shared" si="556"/>
        <v>0</v>
      </c>
      <c r="AB4326" s="13">
        <f t="shared" si="555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 hidden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53"/>
        <v>0</v>
      </c>
      <c r="W4327" s="14">
        <f t="shared" si="560"/>
        <v>0</v>
      </c>
      <c r="X4327" s="13"/>
      <c r="Y4327" s="14">
        <f t="shared" si="554"/>
        <v>0</v>
      </c>
      <c r="Z4327" s="16">
        <f t="shared" si="559"/>
        <v>0</v>
      </c>
      <c r="AA4327" s="13">
        <f t="shared" si="556"/>
        <v>0</v>
      </c>
      <c r="AB4327" s="13">
        <f t="shared" si="555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 hidden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53"/>
        <v>65924.149999999994</v>
      </c>
      <c r="W4328" s="14">
        <f t="shared" si="560"/>
        <v>0</v>
      </c>
      <c r="X4328" s="13"/>
      <c r="Y4328" s="14">
        <f t="shared" si="554"/>
        <v>0</v>
      </c>
      <c r="Z4328" s="16">
        <f t="shared" si="559"/>
        <v>0</v>
      </c>
      <c r="AA4328" s="13">
        <f t="shared" si="556"/>
        <v>0</v>
      </c>
      <c r="AB4328" s="13">
        <f t="shared" si="555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 hidden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53"/>
        <v>0</v>
      </c>
      <c r="W4329" s="14">
        <f t="shared" si="560"/>
        <v>0</v>
      </c>
      <c r="X4329" s="13"/>
      <c r="Y4329" s="14">
        <f t="shared" si="554"/>
        <v>0</v>
      </c>
      <c r="Z4329" s="16">
        <f t="shared" si="559"/>
        <v>0</v>
      </c>
      <c r="AA4329" s="13">
        <f t="shared" si="556"/>
        <v>0</v>
      </c>
      <c r="AB4329" s="13">
        <f t="shared" si="555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 hidden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53"/>
        <v>0</v>
      </c>
      <c r="W4330" s="14">
        <f t="shared" si="560"/>
        <v>0</v>
      </c>
      <c r="X4330" s="13"/>
      <c r="Y4330" s="14">
        <f t="shared" si="554"/>
        <v>0</v>
      </c>
      <c r="Z4330" s="16">
        <f t="shared" si="559"/>
        <v>0</v>
      </c>
      <c r="AA4330" s="13">
        <f t="shared" si="556"/>
        <v>0</v>
      </c>
      <c r="AB4330" s="13">
        <f t="shared" si="555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 hidden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53"/>
        <v>0</v>
      </c>
      <c r="W4331" s="14">
        <f t="shared" si="560"/>
        <v>0</v>
      </c>
      <c r="X4331" s="13"/>
      <c r="Y4331" s="14">
        <f t="shared" si="554"/>
        <v>0</v>
      </c>
      <c r="Z4331" s="16">
        <f t="shared" si="559"/>
        <v>0</v>
      </c>
      <c r="AA4331" s="13">
        <f t="shared" si="556"/>
        <v>0</v>
      </c>
      <c r="AB4331" s="13">
        <f t="shared" si="555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 hidden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53"/>
        <v>0</v>
      </c>
      <c r="W4332" s="14">
        <f t="shared" si="560"/>
        <v>0</v>
      </c>
      <c r="X4332" s="13"/>
      <c r="Y4332" s="14">
        <f t="shared" si="554"/>
        <v>0</v>
      </c>
      <c r="Z4332" s="16">
        <f t="shared" si="559"/>
        <v>0</v>
      </c>
      <c r="AA4332" s="13">
        <f t="shared" si="556"/>
        <v>0</v>
      </c>
      <c r="AB4332" s="13">
        <f t="shared" si="555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 hidden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53"/>
        <v>40902.15</v>
      </c>
      <c r="W4333" s="14">
        <f t="shared" si="560"/>
        <v>18106.5</v>
      </c>
      <c r="X4333" s="13"/>
      <c r="Y4333" s="14">
        <f t="shared" si="554"/>
        <v>0</v>
      </c>
      <c r="Z4333" s="16">
        <f t="shared" si="559"/>
        <v>18106.5</v>
      </c>
      <c r="AA4333" s="13">
        <f t="shared" si="556"/>
        <v>0</v>
      </c>
      <c r="AB4333" s="13">
        <f t="shared" si="555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 hidden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61">S4334+T4334-U4334</f>
        <v>0</v>
      </c>
      <c r="W4334" s="14">
        <f t="shared" si="560"/>
        <v>0</v>
      </c>
      <c r="X4334" s="13"/>
      <c r="Y4334" s="14">
        <f t="shared" si="554"/>
        <v>0</v>
      </c>
      <c r="Z4334" s="16">
        <f t="shared" si="559"/>
        <v>0</v>
      </c>
      <c r="AA4334" s="13">
        <f t="shared" si="556"/>
        <v>0</v>
      </c>
      <c r="AB4334" s="13">
        <f t="shared" si="555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 hidden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61"/>
        <v>0</v>
      </c>
      <c r="W4335" s="14">
        <f t="shared" si="560"/>
        <v>0</v>
      </c>
      <c r="X4335" s="13"/>
      <c r="Y4335" s="14">
        <f t="shared" si="554"/>
        <v>0</v>
      </c>
      <c r="Z4335" s="16">
        <f t="shared" si="559"/>
        <v>0</v>
      </c>
      <c r="AA4335" s="13">
        <f t="shared" si="556"/>
        <v>0</v>
      </c>
      <c r="AB4335" s="13">
        <f t="shared" si="555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 hidden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60"/>
        <v>0</v>
      </c>
      <c r="X4336" s="13"/>
      <c r="Y4336" s="14">
        <f t="shared" si="554"/>
        <v>0</v>
      </c>
      <c r="Z4336" s="16">
        <f t="shared" si="559"/>
        <v>0</v>
      </c>
      <c r="AA4336" s="13">
        <f t="shared" si="556"/>
        <v>0</v>
      </c>
      <c r="AB4336" s="13">
        <f t="shared" si="555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 hidden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3624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60"/>
        <v>0</v>
      </c>
      <c r="X4337" s="16"/>
      <c r="Y4337" s="14">
        <f t="shared" si="554"/>
        <v>0</v>
      </c>
      <c r="Z4337" s="16">
        <f t="shared" si="559"/>
        <v>0</v>
      </c>
      <c r="AA4337" s="16">
        <f t="shared" si="556"/>
        <v>0</v>
      </c>
      <c r="AB4337" s="16">
        <f t="shared" si="555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 hidden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60"/>
        <v>0</v>
      </c>
      <c r="X4338" s="16"/>
      <c r="Y4338" s="14">
        <f t="shared" si="554"/>
        <v>0</v>
      </c>
      <c r="Z4338" s="16">
        <f t="shared" si="559"/>
        <v>0</v>
      </c>
      <c r="AA4338" s="16">
        <f t="shared" si="556"/>
        <v>0</v>
      </c>
      <c r="AB4338" s="16">
        <f t="shared" si="555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 hidden="1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3624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60"/>
        <v>0</v>
      </c>
      <c r="X4339" s="16"/>
      <c r="Y4339" s="14">
        <f t="shared" si="554"/>
        <v>0</v>
      </c>
      <c r="Z4339" s="16">
        <f t="shared" si="559"/>
        <v>0</v>
      </c>
      <c r="AA4339" s="16">
        <f t="shared" si="556"/>
        <v>0</v>
      </c>
      <c r="AB4339" s="16">
        <f t="shared" si="555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 hidden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60"/>
        <v>0</v>
      </c>
      <c r="X4340" s="13"/>
      <c r="Y4340" s="14">
        <f t="shared" si="554"/>
        <v>0</v>
      </c>
      <c r="Z4340" s="16">
        <f t="shared" si="559"/>
        <v>0</v>
      </c>
      <c r="AA4340" s="13">
        <f t="shared" si="556"/>
        <v>0</v>
      </c>
      <c r="AB4340" s="13">
        <f t="shared" si="555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 hidden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61"/>
        <v>3558.3600000000006</v>
      </c>
      <c r="W4341" s="14">
        <f t="shared" si="560"/>
        <v>2568.6999999999998</v>
      </c>
      <c r="X4341" s="13"/>
      <c r="Y4341" s="14">
        <f t="shared" si="554"/>
        <v>0</v>
      </c>
      <c r="Z4341" s="16">
        <f t="shared" si="559"/>
        <v>2568.6999999999998</v>
      </c>
      <c r="AA4341" s="13">
        <f t="shared" si="556"/>
        <v>0</v>
      </c>
      <c r="AB4341" s="13">
        <f t="shared" si="555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 hidden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61"/>
        <v>42157.11</v>
      </c>
      <c r="W4342" s="14">
        <f t="shared" si="560"/>
        <v>18253</v>
      </c>
      <c r="X4342" s="13"/>
      <c r="Y4342" s="14">
        <f t="shared" si="554"/>
        <v>0</v>
      </c>
      <c r="Z4342" s="16">
        <f t="shared" si="559"/>
        <v>18253</v>
      </c>
      <c r="AA4342" s="13">
        <f t="shared" si="556"/>
        <v>0</v>
      </c>
      <c r="AB4342" s="13">
        <f t="shared" si="555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 hidden="1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61"/>
        <v>0</v>
      </c>
      <c r="W4343" s="14">
        <f t="shared" si="560"/>
        <v>0</v>
      </c>
      <c r="X4343" s="13"/>
      <c r="Y4343" s="14">
        <f t="shared" si="554"/>
        <v>0</v>
      </c>
      <c r="Z4343" s="16">
        <f t="shared" si="559"/>
        <v>0</v>
      </c>
      <c r="AA4343" s="13">
        <f t="shared" si="556"/>
        <v>0</v>
      </c>
      <c r="AB4343" s="13">
        <f t="shared" si="555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 hidden="1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61"/>
        <v>0</v>
      </c>
      <c r="W4344" s="14">
        <f t="shared" si="560"/>
        <v>0</v>
      </c>
      <c r="X4344" s="13"/>
      <c r="Y4344" s="14">
        <f t="shared" si="554"/>
        <v>0</v>
      </c>
      <c r="Z4344" s="16">
        <f t="shared" si="559"/>
        <v>0</v>
      </c>
      <c r="AA4344" s="13">
        <f t="shared" si="556"/>
        <v>0</v>
      </c>
      <c r="AB4344" s="13">
        <f t="shared" si="555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 hidden="1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61"/>
        <v>1.00000000002183E-2</v>
      </c>
      <c r="W4345" s="14">
        <f t="shared" si="560"/>
        <v>0</v>
      </c>
      <c r="X4345" s="13"/>
      <c r="Y4345" s="14">
        <f t="shared" si="554"/>
        <v>0</v>
      </c>
      <c r="Z4345" s="16">
        <f t="shared" si="559"/>
        <v>0</v>
      </c>
      <c r="AA4345" s="13">
        <f t="shared" si="556"/>
        <v>0</v>
      </c>
      <c r="AB4345" s="13">
        <f t="shared" si="555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 hidden="1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61"/>
        <v>0</v>
      </c>
      <c r="W4346" s="14">
        <f t="shared" si="560"/>
        <v>0</v>
      </c>
      <c r="X4346" s="13"/>
      <c r="Y4346" s="14">
        <f t="shared" si="554"/>
        <v>0</v>
      </c>
      <c r="Z4346" s="16">
        <f t="shared" si="559"/>
        <v>0</v>
      </c>
      <c r="AA4346" s="13">
        <f t="shared" si="556"/>
        <v>0</v>
      </c>
      <c r="AB4346" s="13">
        <f t="shared" si="555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 hidden="1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61"/>
        <v>18374</v>
      </c>
      <c r="W4347" s="14">
        <f t="shared" si="560"/>
        <v>40667.1</v>
      </c>
      <c r="X4347" s="13"/>
      <c r="Y4347" s="14">
        <f t="shared" si="554"/>
        <v>0</v>
      </c>
      <c r="Z4347" s="16">
        <f t="shared" si="559"/>
        <v>40667.1</v>
      </c>
      <c r="AA4347" s="13">
        <f t="shared" si="556"/>
        <v>0</v>
      </c>
      <c r="AB4347" s="13">
        <f t="shared" si="555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 hidden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61"/>
        <v>0</v>
      </c>
      <c r="W4348" s="14">
        <f t="shared" si="560"/>
        <v>0</v>
      </c>
      <c r="X4348" s="13"/>
      <c r="Y4348" s="14">
        <f t="shared" si="554"/>
        <v>0</v>
      </c>
      <c r="Z4348" s="16">
        <f t="shared" si="559"/>
        <v>0</v>
      </c>
      <c r="AA4348" s="13">
        <f t="shared" si="556"/>
        <v>0</v>
      </c>
      <c r="AB4348" s="13">
        <f t="shared" si="555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 hidden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61"/>
        <v>0</v>
      </c>
      <c r="W4349" s="14">
        <f t="shared" si="560"/>
        <v>0</v>
      </c>
      <c r="X4349" s="13"/>
      <c r="Y4349" s="14">
        <f t="shared" si="554"/>
        <v>0</v>
      </c>
      <c r="Z4349" s="16">
        <f t="shared" si="559"/>
        <v>0</v>
      </c>
      <c r="AA4349" s="13">
        <f t="shared" si="556"/>
        <v>0</v>
      </c>
      <c r="AB4349" s="13">
        <f t="shared" si="555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 hidden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61"/>
        <v>0</v>
      </c>
      <c r="W4350" s="14">
        <f t="shared" si="560"/>
        <v>0</v>
      </c>
      <c r="X4350" s="13"/>
      <c r="Y4350" s="14">
        <f t="shared" si="554"/>
        <v>0</v>
      </c>
      <c r="Z4350" s="16">
        <f t="shared" si="559"/>
        <v>0</v>
      </c>
      <c r="AA4350" s="13">
        <f t="shared" si="556"/>
        <v>0</v>
      </c>
      <c r="AB4350" s="13">
        <f t="shared" si="555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 hidden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61"/>
        <v>0</v>
      </c>
      <c r="W4351" s="14">
        <f t="shared" si="560"/>
        <v>0</v>
      </c>
      <c r="X4351" s="13"/>
      <c r="Y4351" s="14">
        <f t="shared" si="554"/>
        <v>0</v>
      </c>
      <c r="Z4351" s="16">
        <f t="shared" si="559"/>
        <v>0</v>
      </c>
      <c r="AA4351" s="13">
        <f t="shared" si="556"/>
        <v>0</v>
      </c>
      <c r="AB4351" s="13">
        <f t="shared" si="555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 hidden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61"/>
        <v>98396.329999999987</v>
      </c>
      <c r="W4352" s="14">
        <f t="shared" si="560"/>
        <v>13966.1</v>
      </c>
      <c r="X4352" s="13"/>
      <c r="Y4352" s="14">
        <f t="shared" si="554"/>
        <v>0</v>
      </c>
      <c r="Z4352" s="16">
        <f t="shared" si="559"/>
        <v>13966.1</v>
      </c>
      <c r="AA4352" s="13">
        <f t="shared" si="556"/>
        <v>0</v>
      </c>
      <c r="AB4352" s="13">
        <f t="shared" si="555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 hidden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61"/>
        <v>12833</v>
      </c>
      <c r="W4353" s="14">
        <f t="shared" si="560"/>
        <v>2138.3000000000002</v>
      </c>
      <c r="X4353" s="13"/>
      <c r="Y4353" s="14">
        <f t="shared" si="554"/>
        <v>0</v>
      </c>
      <c r="Z4353" s="16">
        <f t="shared" si="559"/>
        <v>2138.3000000000002</v>
      </c>
      <c r="AA4353" s="13">
        <f t="shared" si="556"/>
        <v>0</v>
      </c>
      <c r="AB4353" s="13">
        <f t="shared" si="555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 hidden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61"/>
        <v>4257.8</v>
      </c>
      <c r="W4354" s="14">
        <f t="shared" si="560"/>
        <v>0</v>
      </c>
      <c r="X4354" s="13"/>
      <c r="Y4354" s="14">
        <f t="shared" si="554"/>
        <v>0</v>
      </c>
      <c r="Z4354" s="16">
        <f t="shared" si="559"/>
        <v>0</v>
      </c>
      <c r="AA4354" s="13">
        <f t="shared" si="556"/>
        <v>0</v>
      </c>
      <c r="AB4354" s="13">
        <f t="shared" si="555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 hidden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61"/>
        <v>0</v>
      </c>
      <c r="W4355" s="14">
        <f t="shared" si="560"/>
        <v>0</v>
      </c>
      <c r="X4355" s="13"/>
      <c r="Y4355" s="14">
        <f t="shared" ref="Y4355:Y4418" si="562">IF(W4355-AB4355&lt;=0,0,IF(O4355="返现",MAX(W4355-AA4355-AB4355,0),MAX(W4355-AB4355,0)))</f>
        <v>0</v>
      </c>
      <c r="Z4355" s="16">
        <f t="shared" si="559"/>
        <v>0</v>
      </c>
      <c r="AA4355" s="13">
        <f t="shared" si="556"/>
        <v>0</v>
      </c>
      <c r="AB4355" s="13">
        <f t="shared" si="555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 hidden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61"/>
        <v>123392.55</v>
      </c>
      <c r="W4356" s="14">
        <f t="shared" si="560"/>
        <v>0</v>
      </c>
      <c r="X4356" s="13"/>
      <c r="Y4356" s="14">
        <f t="shared" si="562"/>
        <v>0</v>
      </c>
      <c r="Z4356" s="16">
        <f t="shared" si="559"/>
        <v>0</v>
      </c>
      <c r="AA4356" s="13">
        <f t="shared" si="556"/>
        <v>0</v>
      </c>
      <c r="AB4356" s="13">
        <f t="shared" ref="AB4356:AB4419" si="563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 hidden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61"/>
        <v>8003.2</v>
      </c>
      <c r="W4357" s="14">
        <f t="shared" si="560"/>
        <v>1273.9805825242718</v>
      </c>
      <c r="X4357" s="13"/>
      <c r="Y4357" s="14">
        <f t="shared" si="562"/>
        <v>0</v>
      </c>
      <c r="Z4357" s="16">
        <f t="shared" si="559"/>
        <v>1273.9805825242718</v>
      </c>
      <c r="AA4357" s="13">
        <f t="shared" si="556"/>
        <v>38.219417475728278</v>
      </c>
      <c r="AB4357" s="13">
        <f t="shared" si="563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 hidden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61"/>
        <v>0</v>
      </c>
      <c r="W4358" s="14">
        <f t="shared" si="560"/>
        <v>0</v>
      </c>
      <c r="X4358" s="13"/>
      <c r="Y4358" s="14">
        <f t="shared" si="562"/>
        <v>0</v>
      </c>
      <c r="Z4358" s="16">
        <f t="shared" si="559"/>
        <v>0</v>
      </c>
      <c r="AA4358" s="13">
        <f t="shared" ref="AA4358:AA4421" si="564">U4358-W4358</f>
        <v>0</v>
      </c>
      <c r="AB4358" s="13">
        <f t="shared" si="563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 hidden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61"/>
        <v>19381.2</v>
      </c>
      <c r="W4359" s="14">
        <f t="shared" si="560"/>
        <v>0</v>
      </c>
      <c r="X4359" s="13"/>
      <c r="Y4359" s="14">
        <f t="shared" si="562"/>
        <v>0</v>
      </c>
      <c r="Z4359" s="16">
        <f t="shared" si="559"/>
        <v>0</v>
      </c>
      <c r="AA4359" s="13">
        <f t="shared" si="564"/>
        <v>0</v>
      </c>
      <c r="AB4359" s="13">
        <f t="shared" si="563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 hidden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61"/>
        <v>12185.949999999997</v>
      </c>
      <c r="W4360" s="14">
        <f t="shared" si="560"/>
        <v>44096.23529411765</v>
      </c>
      <c r="X4360" s="13"/>
      <c r="Y4360" s="14">
        <f t="shared" si="562"/>
        <v>0</v>
      </c>
      <c r="Z4360" s="16">
        <f t="shared" si="559"/>
        <v>44096.23529411765</v>
      </c>
      <c r="AA4360" s="13">
        <f t="shared" si="564"/>
        <v>881.92470588235301</v>
      </c>
      <c r="AB4360" s="13">
        <f t="shared" si="563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 hidden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61"/>
        <v>14934.33</v>
      </c>
      <c r="W4361" s="14">
        <f t="shared" si="560"/>
        <v>10915.539215686274</v>
      </c>
      <c r="X4361" s="13"/>
      <c r="Y4361" s="14">
        <f t="shared" si="562"/>
        <v>0</v>
      </c>
      <c r="Z4361" s="16">
        <f t="shared" si="559"/>
        <v>10915.539215686274</v>
      </c>
      <c r="AA4361" s="13">
        <f t="shared" si="564"/>
        <v>218.31078431372589</v>
      </c>
      <c r="AB4361" s="13">
        <f t="shared" si="563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 hidden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61"/>
        <v>0</v>
      </c>
      <c r="W4362" s="14">
        <f t="shared" si="560"/>
        <v>0</v>
      </c>
      <c r="X4362" s="13"/>
      <c r="Y4362" s="14">
        <f t="shared" si="562"/>
        <v>0</v>
      </c>
      <c r="Z4362" s="16">
        <f t="shared" si="559"/>
        <v>0</v>
      </c>
      <c r="AA4362" s="13">
        <f t="shared" si="564"/>
        <v>0</v>
      </c>
      <c r="AB4362" s="13">
        <f t="shared" si="563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 hidden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61"/>
        <v>0</v>
      </c>
      <c r="W4363" s="14">
        <f t="shared" si="560"/>
        <v>0</v>
      </c>
      <c r="X4363" s="13"/>
      <c r="Y4363" s="14">
        <f t="shared" si="562"/>
        <v>0</v>
      </c>
      <c r="Z4363" s="16">
        <f t="shared" si="559"/>
        <v>0</v>
      </c>
      <c r="AA4363" s="13">
        <f t="shared" si="564"/>
        <v>0</v>
      </c>
      <c r="AB4363" s="13">
        <f t="shared" si="563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 hidden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61"/>
        <v>0</v>
      </c>
      <c r="W4364" s="14">
        <f t="shared" si="560"/>
        <v>0</v>
      </c>
      <c r="X4364" s="13"/>
      <c r="Y4364" s="14">
        <f t="shared" si="562"/>
        <v>0</v>
      </c>
      <c r="Z4364" s="16">
        <f t="shared" si="559"/>
        <v>0</v>
      </c>
      <c r="AA4364" s="13">
        <f t="shared" si="564"/>
        <v>0</v>
      </c>
      <c r="AB4364" s="13">
        <f t="shared" si="563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 hidden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61"/>
        <v>0</v>
      </c>
      <c r="W4365" s="14">
        <f t="shared" si="560"/>
        <v>0</v>
      </c>
      <c r="X4365" s="13"/>
      <c r="Y4365" s="14">
        <f t="shared" si="562"/>
        <v>0</v>
      </c>
      <c r="Z4365" s="16">
        <f t="shared" si="559"/>
        <v>0</v>
      </c>
      <c r="AA4365" s="13">
        <f t="shared" si="564"/>
        <v>0</v>
      </c>
      <c r="AB4365" s="13">
        <f t="shared" si="563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 hidden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61"/>
        <v>1.04999999999973</v>
      </c>
      <c r="W4366" s="14">
        <f t="shared" si="560"/>
        <v>0</v>
      </c>
      <c r="X4366" s="13"/>
      <c r="Y4366" s="14">
        <f t="shared" si="562"/>
        <v>0</v>
      </c>
      <c r="Z4366" s="16">
        <f t="shared" si="559"/>
        <v>0</v>
      </c>
      <c r="AA4366" s="13">
        <f t="shared" si="564"/>
        <v>0</v>
      </c>
      <c r="AB4366" s="13">
        <f t="shared" si="563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 hidden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61"/>
        <v>0</v>
      </c>
      <c r="W4367" s="14">
        <f t="shared" si="560"/>
        <v>0</v>
      </c>
      <c r="X4367" s="13"/>
      <c r="Y4367" s="14">
        <f t="shared" si="562"/>
        <v>0</v>
      </c>
      <c r="Z4367" s="16">
        <f t="shared" si="559"/>
        <v>0</v>
      </c>
      <c r="AA4367" s="13">
        <f t="shared" si="564"/>
        <v>0</v>
      </c>
      <c r="AB4367" s="13">
        <f t="shared" si="563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 hidden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61"/>
        <v>7929.1600000000035</v>
      </c>
      <c r="W4368" s="14">
        <f t="shared" si="560"/>
        <v>31158.834951456309</v>
      </c>
      <c r="X4368" s="13"/>
      <c r="Y4368" s="14">
        <f t="shared" si="562"/>
        <v>0</v>
      </c>
      <c r="Z4368" s="16">
        <f t="shared" si="559"/>
        <v>31158.834951456309</v>
      </c>
      <c r="AA4368" s="13">
        <f t="shared" si="564"/>
        <v>934.76504854368977</v>
      </c>
      <c r="AB4368" s="13">
        <f t="shared" si="563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 hidden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61"/>
        <v>0</v>
      </c>
      <c r="W4369" s="14">
        <f t="shared" si="560"/>
        <v>0</v>
      </c>
      <c r="X4369" s="13"/>
      <c r="Y4369" s="14">
        <f t="shared" si="562"/>
        <v>0</v>
      </c>
      <c r="Z4369" s="16">
        <f t="shared" si="559"/>
        <v>0</v>
      </c>
      <c r="AA4369" s="13">
        <f t="shared" si="564"/>
        <v>0</v>
      </c>
      <c r="AB4369" s="13">
        <f t="shared" si="563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 hidden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61"/>
        <v>7108.489999999998</v>
      </c>
      <c r="W4370" s="14">
        <f t="shared" si="560"/>
        <v>33017.26</v>
      </c>
      <c r="X4370" s="13"/>
      <c r="Y4370" s="14">
        <f t="shared" si="562"/>
        <v>0</v>
      </c>
      <c r="Z4370" s="16">
        <f t="shared" si="559"/>
        <v>33017.26</v>
      </c>
      <c r="AA4370" s="13">
        <f t="shared" si="564"/>
        <v>0</v>
      </c>
      <c r="AB4370" s="13">
        <f t="shared" si="563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 hidden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61"/>
        <v>676546.5</v>
      </c>
      <c r="W4371" s="14">
        <f t="shared" si="560"/>
        <v>184239.50980392157</v>
      </c>
      <c r="X4371" s="13"/>
      <c r="Y4371" s="14">
        <f t="shared" si="562"/>
        <v>0</v>
      </c>
      <c r="Z4371" s="16">
        <f t="shared" si="559"/>
        <v>184239.50980392157</v>
      </c>
      <c r="AA4371" s="13">
        <f t="shared" si="564"/>
        <v>3684.790196078422</v>
      </c>
      <c r="AB4371" s="13">
        <f t="shared" si="563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 hidden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61"/>
        <v>32232.720000000001</v>
      </c>
      <c r="W4372" s="14">
        <f t="shared" si="560"/>
        <v>11464.803921568628</v>
      </c>
      <c r="X4372" s="13"/>
      <c r="Y4372" s="14">
        <f t="shared" si="562"/>
        <v>0</v>
      </c>
      <c r="Z4372" s="16">
        <f t="shared" si="559"/>
        <v>11464.803921568628</v>
      </c>
      <c r="AA4372" s="13">
        <f t="shared" si="564"/>
        <v>229.29607843137273</v>
      </c>
      <c r="AB4372" s="13">
        <f t="shared" si="563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 hidden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61"/>
        <v>0</v>
      </c>
      <c r="W4373" s="14">
        <f t="shared" si="560"/>
        <v>0</v>
      </c>
      <c r="X4373" s="13"/>
      <c r="Y4373" s="14">
        <f t="shared" si="562"/>
        <v>0</v>
      </c>
      <c r="Z4373" s="16">
        <f t="shared" si="559"/>
        <v>0</v>
      </c>
      <c r="AA4373" s="13">
        <f t="shared" si="564"/>
        <v>0</v>
      </c>
      <c r="AB4373" s="13">
        <f t="shared" si="563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 hidden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61"/>
        <v>0</v>
      </c>
      <c r="W4374" s="14">
        <f t="shared" si="560"/>
        <v>0</v>
      </c>
      <c r="X4374" s="13"/>
      <c r="Y4374" s="14">
        <f t="shared" si="562"/>
        <v>0</v>
      </c>
      <c r="Z4374" s="16">
        <f t="shared" si="559"/>
        <v>0</v>
      </c>
      <c r="AA4374" s="13">
        <f t="shared" si="564"/>
        <v>0</v>
      </c>
      <c r="AB4374" s="13">
        <f t="shared" si="563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 hidden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61"/>
        <v>19326.060000000001</v>
      </c>
      <c r="W4375" s="14">
        <f t="shared" si="560"/>
        <v>1316.8</v>
      </c>
      <c r="X4375" s="13"/>
      <c r="Y4375" s="14">
        <f t="shared" si="562"/>
        <v>0</v>
      </c>
      <c r="Z4375" s="16">
        <f t="shared" si="559"/>
        <v>1316.8</v>
      </c>
      <c r="AA4375" s="13">
        <f t="shared" si="564"/>
        <v>0</v>
      </c>
      <c r="AB4375" s="13">
        <f t="shared" si="563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 hidden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61"/>
        <v>0</v>
      </c>
      <c r="W4376" s="14">
        <f t="shared" si="560"/>
        <v>0</v>
      </c>
      <c r="X4376" s="13"/>
      <c r="Y4376" s="14">
        <f t="shared" si="562"/>
        <v>0</v>
      </c>
      <c r="Z4376" s="16">
        <f t="shared" si="559"/>
        <v>0</v>
      </c>
      <c r="AA4376" s="13">
        <f t="shared" si="564"/>
        <v>0</v>
      </c>
      <c r="AB4376" s="13">
        <f t="shared" si="563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 hidden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61"/>
        <v>0</v>
      </c>
      <c r="W4377" s="14">
        <f t="shared" si="560"/>
        <v>14602.89423076923</v>
      </c>
      <c r="X4377" s="13"/>
      <c r="Y4377" s="14">
        <f t="shared" si="562"/>
        <v>0</v>
      </c>
      <c r="Z4377" s="16">
        <f t="shared" si="559"/>
        <v>14602.89423076923</v>
      </c>
      <c r="AA4377" s="13">
        <f t="shared" si="564"/>
        <v>584.11576923076973</v>
      </c>
      <c r="AB4377" s="13">
        <f t="shared" si="563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 hidden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61"/>
        <v>123600.6</v>
      </c>
      <c r="W4378" s="14">
        <f t="shared" si="560"/>
        <v>2594.6078431372548</v>
      </c>
      <c r="X4378" s="13"/>
      <c r="Y4378" s="14">
        <f t="shared" si="562"/>
        <v>0</v>
      </c>
      <c r="Z4378" s="16">
        <f t="shared" si="559"/>
        <v>2594.6078431372548</v>
      </c>
      <c r="AA4378" s="13">
        <f t="shared" si="564"/>
        <v>51.892156862745196</v>
      </c>
      <c r="AB4378" s="13">
        <f t="shared" si="563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 hidden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61"/>
        <v>203605.15</v>
      </c>
      <c r="W4379" s="14">
        <f t="shared" si="560"/>
        <v>4911.9607843137255</v>
      </c>
      <c r="X4379" s="13"/>
      <c r="Y4379" s="14">
        <f t="shared" si="562"/>
        <v>0</v>
      </c>
      <c r="Z4379" s="16">
        <f t="shared" si="559"/>
        <v>4911.9607843137255</v>
      </c>
      <c r="AA4379" s="13">
        <f t="shared" si="564"/>
        <v>98.239215686274292</v>
      </c>
      <c r="AB4379" s="13">
        <f t="shared" si="563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 hidden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61"/>
        <v>32840.81</v>
      </c>
      <c r="W4380" s="14">
        <f t="shared" si="560"/>
        <v>464.60784313725486</v>
      </c>
      <c r="X4380" s="13"/>
      <c r="Y4380" s="14">
        <f t="shared" si="562"/>
        <v>0</v>
      </c>
      <c r="Z4380" s="16">
        <f t="shared" si="559"/>
        <v>464.60784313725486</v>
      </c>
      <c r="AA4380" s="13">
        <f t="shared" si="564"/>
        <v>9.2921568627451165</v>
      </c>
      <c r="AB4380" s="13">
        <f t="shared" si="563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 hidden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61"/>
        <v>85233.67</v>
      </c>
      <c r="W4381" s="14">
        <f t="shared" si="560"/>
        <v>2125.5</v>
      </c>
      <c r="X4381" s="13"/>
      <c r="Y4381" s="14">
        <f t="shared" si="562"/>
        <v>0</v>
      </c>
      <c r="Z4381" s="16">
        <f t="shared" si="559"/>
        <v>2125.5</v>
      </c>
      <c r="AA4381" s="13">
        <f t="shared" si="564"/>
        <v>0</v>
      </c>
      <c r="AB4381" s="13">
        <f t="shared" si="563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 hidden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61"/>
        <v>10856.57</v>
      </c>
      <c r="W4382" s="14">
        <f t="shared" si="560"/>
        <v>5882.3529411764703</v>
      </c>
      <c r="X4382" s="13"/>
      <c r="Y4382" s="14">
        <f t="shared" si="562"/>
        <v>0</v>
      </c>
      <c r="Z4382" s="16">
        <f t="shared" si="559"/>
        <v>5882.3529411764703</v>
      </c>
      <c r="AA4382" s="13">
        <f t="shared" si="564"/>
        <v>117.64705882352973</v>
      </c>
      <c r="AB4382" s="13">
        <f t="shared" si="563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 hidden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61"/>
        <v>2692.5</v>
      </c>
      <c r="W4383" s="14">
        <f t="shared" si="560"/>
        <v>14846</v>
      </c>
      <c r="X4383" s="13"/>
      <c r="Y4383" s="14">
        <f t="shared" si="562"/>
        <v>0</v>
      </c>
      <c r="Z4383" s="16">
        <f t="shared" si="559"/>
        <v>14846</v>
      </c>
      <c r="AA4383" s="13">
        <f t="shared" si="564"/>
        <v>0</v>
      </c>
      <c r="AB4383" s="13">
        <f t="shared" si="563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 hidden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61"/>
        <v>7305.88</v>
      </c>
      <c r="W4384" s="14">
        <f t="shared" si="560"/>
        <v>0</v>
      </c>
      <c r="X4384" s="13"/>
      <c r="Y4384" s="14">
        <f t="shared" si="562"/>
        <v>0</v>
      </c>
      <c r="Z4384" s="16">
        <f t="shared" si="559"/>
        <v>0</v>
      </c>
      <c r="AA4384" s="13">
        <f t="shared" si="564"/>
        <v>0</v>
      </c>
      <c r="AB4384" s="13">
        <f t="shared" si="563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 hidden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61"/>
        <v>27345.200000000001</v>
      </c>
      <c r="W4385" s="14">
        <f t="shared" si="560"/>
        <v>0</v>
      </c>
      <c r="X4385" s="13"/>
      <c r="Y4385" s="14">
        <f t="shared" si="562"/>
        <v>0</v>
      </c>
      <c r="Z4385" s="16">
        <f t="shared" si="559"/>
        <v>0</v>
      </c>
      <c r="AA4385" s="13">
        <f t="shared" si="564"/>
        <v>0</v>
      </c>
      <c r="AB4385" s="13">
        <f t="shared" si="563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 hidden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61"/>
        <v>9264.76</v>
      </c>
      <c r="W4386" s="14">
        <f t="shared" si="560"/>
        <v>5809.76</v>
      </c>
      <c r="X4386" s="13"/>
      <c r="Y4386" s="14">
        <f t="shared" si="562"/>
        <v>0</v>
      </c>
      <c r="Z4386" s="16">
        <f t="shared" si="559"/>
        <v>5809.76</v>
      </c>
      <c r="AA4386" s="13">
        <f t="shared" si="564"/>
        <v>0</v>
      </c>
      <c r="AB4386" s="13">
        <f t="shared" si="563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 hidden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61"/>
        <v>0</v>
      </c>
      <c r="W4387" s="14">
        <f t="shared" si="560"/>
        <v>935.10679611650482</v>
      </c>
      <c r="X4387" s="13"/>
      <c r="Y4387" s="14">
        <f t="shared" si="562"/>
        <v>0</v>
      </c>
      <c r="Z4387" s="16">
        <f t="shared" ref="Z4387:Z4450" si="565">W4387+X4387</f>
        <v>935.10679611650482</v>
      </c>
      <c r="AA4387" s="13">
        <f t="shared" si="564"/>
        <v>28.053203883495144</v>
      </c>
      <c r="AB4387" s="13">
        <f t="shared" si="563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 hidden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61"/>
        <v>0</v>
      </c>
      <c r="W4388" s="14">
        <f t="shared" si="560"/>
        <v>4807.6923076923076</v>
      </c>
      <c r="X4388" s="13"/>
      <c r="Y4388" s="14">
        <f t="shared" si="562"/>
        <v>0</v>
      </c>
      <c r="Z4388" s="16">
        <f t="shared" si="565"/>
        <v>4807.6923076923076</v>
      </c>
      <c r="AA4388" s="13">
        <f t="shared" si="564"/>
        <v>192.30769230769238</v>
      </c>
      <c r="AB4388" s="13">
        <f t="shared" si="563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 hidden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61"/>
        <v>0</v>
      </c>
      <c r="W4389" s="14">
        <f t="shared" si="560"/>
        <v>0</v>
      </c>
      <c r="X4389" s="13"/>
      <c r="Y4389" s="14">
        <f t="shared" si="562"/>
        <v>0</v>
      </c>
      <c r="Z4389" s="16">
        <f t="shared" si="565"/>
        <v>0</v>
      </c>
      <c r="AA4389" s="13">
        <f t="shared" si="564"/>
        <v>0</v>
      </c>
      <c r="AB4389" s="13">
        <f t="shared" si="563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 hidden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61"/>
        <v>0</v>
      </c>
      <c r="W4390" s="14">
        <f t="shared" ref="W4390:W4453" si="566">IF(O4390="返货",U4390/(1+P4390),IF(O4390="返现",U4390,IF(O4390="折扣",U4390*P4390,IF(O4390="无",U4390))))</f>
        <v>0</v>
      </c>
      <c r="X4390" s="13"/>
      <c r="Y4390" s="14">
        <f t="shared" si="562"/>
        <v>0</v>
      </c>
      <c r="Z4390" s="16">
        <f t="shared" si="565"/>
        <v>0</v>
      </c>
      <c r="AA4390" s="13">
        <f t="shared" si="564"/>
        <v>0</v>
      </c>
      <c r="AB4390" s="13">
        <f t="shared" si="563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 hidden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61"/>
        <v>0</v>
      </c>
      <c r="W4391" s="14">
        <f t="shared" si="566"/>
        <v>0</v>
      </c>
      <c r="X4391" s="13"/>
      <c r="Y4391" s="14">
        <f t="shared" si="562"/>
        <v>0</v>
      </c>
      <c r="Z4391" s="16">
        <f t="shared" si="565"/>
        <v>0</v>
      </c>
      <c r="AA4391" s="13">
        <f t="shared" si="564"/>
        <v>0</v>
      </c>
      <c r="AB4391" s="13">
        <f t="shared" si="563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 hidden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61"/>
        <v>7530.5</v>
      </c>
      <c r="W4392" s="14">
        <f t="shared" si="566"/>
        <v>0</v>
      </c>
      <c r="X4392" s="13"/>
      <c r="Y4392" s="14">
        <f t="shared" si="562"/>
        <v>0</v>
      </c>
      <c r="Z4392" s="16">
        <f t="shared" si="565"/>
        <v>0</v>
      </c>
      <c r="AA4392" s="13">
        <f t="shared" si="564"/>
        <v>0</v>
      </c>
      <c r="AB4392" s="13">
        <f t="shared" si="563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 hidden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61"/>
        <v>0</v>
      </c>
      <c r="W4393" s="14">
        <f t="shared" si="566"/>
        <v>0</v>
      </c>
      <c r="X4393" s="13"/>
      <c r="Y4393" s="14">
        <f t="shared" si="562"/>
        <v>0</v>
      </c>
      <c r="Z4393" s="16">
        <f t="shared" si="565"/>
        <v>0</v>
      </c>
      <c r="AA4393" s="13">
        <f t="shared" si="564"/>
        <v>0</v>
      </c>
      <c r="AB4393" s="13">
        <f t="shared" si="563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 hidden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61"/>
        <v>0</v>
      </c>
      <c r="W4394" s="14">
        <f t="shared" si="566"/>
        <v>0</v>
      </c>
      <c r="X4394" s="13"/>
      <c r="Y4394" s="14">
        <f t="shared" si="562"/>
        <v>0</v>
      </c>
      <c r="Z4394" s="16">
        <f t="shared" si="565"/>
        <v>0</v>
      </c>
      <c r="AA4394" s="13">
        <f t="shared" si="564"/>
        <v>0</v>
      </c>
      <c r="AB4394" s="13">
        <f t="shared" si="563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 hidden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61"/>
        <v>1810.5</v>
      </c>
      <c r="W4395" s="14">
        <f t="shared" si="566"/>
        <v>5320.5882352941171</v>
      </c>
      <c r="X4395" s="13"/>
      <c r="Y4395" s="14">
        <f t="shared" si="562"/>
        <v>0</v>
      </c>
      <c r="Z4395" s="16">
        <f t="shared" si="565"/>
        <v>5320.5882352941171</v>
      </c>
      <c r="AA4395" s="13">
        <f t="shared" si="564"/>
        <v>106.41176470588289</v>
      </c>
      <c r="AB4395" s="13">
        <f t="shared" si="563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 hidden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61"/>
        <v>0</v>
      </c>
      <c r="W4396" s="14">
        <f t="shared" si="566"/>
        <v>7734.695238095238</v>
      </c>
      <c r="X4396" s="13"/>
      <c r="Y4396" s="14">
        <f t="shared" si="562"/>
        <v>0</v>
      </c>
      <c r="Z4396" s="16">
        <f t="shared" si="565"/>
        <v>7734.695238095238</v>
      </c>
      <c r="AA4396" s="13">
        <f t="shared" si="564"/>
        <v>386.73476190476231</v>
      </c>
      <c r="AB4396" s="13">
        <f t="shared" si="563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 hidden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61"/>
        <v>0</v>
      </c>
      <c r="W4397" s="14">
        <f t="shared" si="566"/>
        <v>6080.47</v>
      </c>
      <c r="X4397" s="13"/>
      <c r="Y4397" s="14">
        <f t="shared" si="562"/>
        <v>0</v>
      </c>
      <c r="Z4397" s="16">
        <f t="shared" si="565"/>
        <v>6080.47</v>
      </c>
      <c r="AA4397" s="13">
        <f t="shared" si="564"/>
        <v>0</v>
      </c>
      <c r="AB4397" s="13">
        <f t="shared" si="563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 hidden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67">S4398+T4398-U4398</f>
        <v>0</v>
      </c>
      <c r="W4398" s="14">
        <f t="shared" si="566"/>
        <v>0</v>
      </c>
      <c r="X4398" s="13"/>
      <c r="Y4398" s="14">
        <f t="shared" si="562"/>
        <v>0</v>
      </c>
      <c r="Z4398" s="16">
        <f t="shared" si="565"/>
        <v>0</v>
      </c>
      <c r="AA4398" s="13">
        <f t="shared" si="564"/>
        <v>0</v>
      </c>
      <c r="AB4398" s="13">
        <f t="shared" si="563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 hidden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67"/>
        <v>2349.0300000000002</v>
      </c>
      <c r="W4399" s="14">
        <f t="shared" si="566"/>
        <v>0</v>
      </c>
      <c r="X4399" s="13"/>
      <c r="Y4399" s="14">
        <f t="shared" si="562"/>
        <v>0</v>
      </c>
      <c r="Z4399" s="16">
        <f t="shared" si="565"/>
        <v>0</v>
      </c>
      <c r="AA4399" s="13">
        <f t="shared" si="564"/>
        <v>0</v>
      </c>
      <c r="AB4399" s="13">
        <f t="shared" si="563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 hidden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67"/>
        <v>0</v>
      </c>
      <c r="W4400" s="14">
        <f t="shared" si="566"/>
        <v>4702.5</v>
      </c>
      <c r="X4400" s="13"/>
      <c r="Y4400" s="14">
        <f t="shared" si="562"/>
        <v>0</v>
      </c>
      <c r="Z4400" s="16">
        <f t="shared" si="565"/>
        <v>4702.5</v>
      </c>
      <c r="AA4400" s="13">
        <f t="shared" si="564"/>
        <v>0</v>
      </c>
      <c r="AB4400" s="13">
        <f t="shared" si="563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 hidden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67"/>
        <v>144.46</v>
      </c>
      <c r="W4401" s="14">
        <f t="shared" si="566"/>
        <v>0</v>
      </c>
      <c r="X4401" s="13"/>
      <c r="Y4401" s="14">
        <f t="shared" si="562"/>
        <v>0</v>
      </c>
      <c r="Z4401" s="16">
        <f t="shared" si="565"/>
        <v>0</v>
      </c>
      <c r="AA4401" s="13">
        <f t="shared" si="564"/>
        <v>0</v>
      </c>
      <c r="AB4401" s="13">
        <f t="shared" si="563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 hidden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67"/>
        <v>0</v>
      </c>
      <c r="W4402" s="14">
        <f t="shared" si="566"/>
        <v>0</v>
      </c>
      <c r="X4402" s="13"/>
      <c r="Y4402" s="14">
        <f t="shared" si="562"/>
        <v>0</v>
      </c>
      <c r="Z4402" s="16">
        <f t="shared" si="565"/>
        <v>0</v>
      </c>
      <c r="AA4402" s="13">
        <f t="shared" si="564"/>
        <v>0</v>
      </c>
      <c r="AB4402" s="13">
        <f t="shared" si="563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 hidden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67"/>
        <v>0</v>
      </c>
      <c r="W4403" s="14">
        <f t="shared" si="566"/>
        <v>0</v>
      </c>
      <c r="X4403" s="13"/>
      <c r="Y4403" s="14">
        <f t="shared" si="562"/>
        <v>0</v>
      </c>
      <c r="Z4403" s="16">
        <f t="shared" si="565"/>
        <v>0</v>
      </c>
      <c r="AA4403" s="13">
        <f t="shared" si="564"/>
        <v>0</v>
      </c>
      <c r="AB4403" s="13">
        <f t="shared" si="563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 hidden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67"/>
        <v>0</v>
      </c>
      <c r="W4404" s="14">
        <f t="shared" si="566"/>
        <v>0</v>
      </c>
      <c r="X4404" s="13"/>
      <c r="Y4404" s="14">
        <f t="shared" si="562"/>
        <v>0</v>
      </c>
      <c r="Z4404" s="16">
        <f t="shared" si="565"/>
        <v>0</v>
      </c>
      <c r="AA4404" s="13">
        <f t="shared" si="564"/>
        <v>0</v>
      </c>
      <c r="AB4404" s="13">
        <f t="shared" si="563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 hidden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67"/>
        <v>0</v>
      </c>
      <c r="W4405" s="14">
        <f t="shared" si="566"/>
        <v>0</v>
      </c>
      <c r="X4405" s="13"/>
      <c r="Y4405" s="14">
        <f t="shared" si="562"/>
        <v>0</v>
      </c>
      <c r="Z4405" s="16">
        <f t="shared" si="565"/>
        <v>0</v>
      </c>
      <c r="AA4405" s="13">
        <f t="shared" si="564"/>
        <v>0</v>
      </c>
      <c r="AB4405" s="13">
        <f t="shared" si="563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 hidden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67"/>
        <v>0</v>
      </c>
      <c r="W4406" s="14">
        <f t="shared" si="566"/>
        <v>0</v>
      </c>
      <c r="X4406" s="13"/>
      <c r="Y4406" s="14">
        <f t="shared" si="562"/>
        <v>0</v>
      </c>
      <c r="Z4406" s="16">
        <f t="shared" si="565"/>
        <v>0</v>
      </c>
      <c r="AA4406" s="13">
        <f t="shared" si="564"/>
        <v>0</v>
      </c>
      <c r="AB4406" s="13">
        <f t="shared" si="563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 hidden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67"/>
        <v>8656</v>
      </c>
      <c r="W4407" s="14">
        <f t="shared" si="566"/>
        <v>7707.0588235294117</v>
      </c>
      <c r="X4407" s="13"/>
      <c r="Y4407" s="14">
        <f t="shared" si="562"/>
        <v>0</v>
      </c>
      <c r="Z4407" s="16">
        <f t="shared" si="565"/>
        <v>7707.0588235294117</v>
      </c>
      <c r="AA4407" s="13">
        <f t="shared" si="564"/>
        <v>154.14117647058811</v>
      </c>
      <c r="AB4407" s="13">
        <f t="shared" si="563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 hidden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67"/>
        <v>10752.35</v>
      </c>
      <c r="W4408" s="14">
        <f t="shared" si="566"/>
        <v>0</v>
      </c>
      <c r="X4408" s="13"/>
      <c r="Y4408" s="14">
        <f t="shared" si="562"/>
        <v>0</v>
      </c>
      <c r="Z4408" s="16">
        <f t="shared" si="565"/>
        <v>0</v>
      </c>
      <c r="AA4408" s="13">
        <f t="shared" si="564"/>
        <v>0</v>
      </c>
      <c r="AB4408" s="13">
        <f t="shared" si="563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 hidden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67"/>
        <v>10192.26</v>
      </c>
      <c r="W4409" s="14">
        <f t="shared" si="566"/>
        <v>277.77777777777777</v>
      </c>
      <c r="X4409" s="13"/>
      <c r="Y4409" s="14">
        <f t="shared" si="562"/>
        <v>0</v>
      </c>
      <c r="Z4409" s="16">
        <f t="shared" si="565"/>
        <v>277.77777777777777</v>
      </c>
      <c r="AA4409" s="13">
        <f t="shared" si="564"/>
        <v>22.222222222222229</v>
      </c>
      <c r="AB4409" s="13">
        <f t="shared" si="563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 hidden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67"/>
        <v>11023.6</v>
      </c>
      <c r="W4410" s="14">
        <f t="shared" si="566"/>
        <v>5144.8999999999996</v>
      </c>
      <c r="X4410" s="13"/>
      <c r="Y4410" s="14">
        <f t="shared" si="562"/>
        <v>0</v>
      </c>
      <c r="Z4410" s="16">
        <f t="shared" si="565"/>
        <v>5144.8999999999996</v>
      </c>
      <c r="AA4410" s="13">
        <f t="shared" si="564"/>
        <v>0</v>
      </c>
      <c r="AB4410" s="13">
        <f t="shared" si="563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 hidden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67"/>
        <v>20276.400000000001</v>
      </c>
      <c r="W4411" s="14">
        <f t="shared" si="566"/>
        <v>50681.599999999999</v>
      </c>
      <c r="X4411" s="13"/>
      <c r="Y4411" s="14">
        <f t="shared" si="562"/>
        <v>0</v>
      </c>
      <c r="Z4411" s="16">
        <f t="shared" si="565"/>
        <v>50681.599999999999</v>
      </c>
      <c r="AA4411" s="13">
        <f t="shared" si="564"/>
        <v>0</v>
      </c>
      <c r="AB4411" s="13">
        <f t="shared" si="563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 hidden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67"/>
        <v>9966.98</v>
      </c>
      <c r="W4412" s="14">
        <f t="shared" si="566"/>
        <v>0</v>
      </c>
      <c r="X4412" s="13"/>
      <c r="Y4412" s="14">
        <f t="shared" si="562"/>
        <v>0</v>
      </c>
      <c r="Z4412" s="16">
        <f t="shared" si="565"/>
        <v>0</v>
      </c>
      <c r="AA4412" s="13">
        <f t="shared" si="564"/>
        <v>0</v>
      </c>
      <c r="AB4412" s="13">
        <f t="shared" si="563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 hidden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67"/>
        <v>38227.49</v>
      </c>
      <c r="W4413" s="14">
        <f t="shared" si="566"/>
        <v>6218.4466019417478</v>
      </c>
      <c r="X4413" s="13"/>
      <c r="Y4413" s="14">
        <f t="shared" si="562"/>
        <v>0</v>
      </c>
      <c r="Z4413" s="16">
        <f t="shared" si="565"/>
        <v>6218.4466019417478</v>
      </c>
      <c r="AA4413" s="13">
        <f t="shared" si="564"/>
        <v>186.55339805825224</v>
      </c>
      <c r="AB4413" s="13">
        <f t="shared" si="563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 hidden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67"/>
        <v>0</v>
      </c>
      <c r="W4414" s="14">
        <f t="shared" si="566"/>
        <v>0</v>
      </c>
      <c r="X4414" s="13"/>
      <c r="Y4414" s="14">
        <f t="shared" si="562"/>
        <v>0</v>
      </c>
      <c r="Z4414" s="16">
        <f t="shared" si="565"/>
        <v>0</v>
      </c>
      <c r="AA4414" s="13">
        <f t="shared" si="564"/>
        <v>0</v>
      </c>
      <c r="AB4414" s="13">
        <f t="shared" si="563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 hidden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67"/>
        <v>0</v>
      </c>
      <c r="W4415" s="14">
        <f t="shared" si="566"/>
        <v>0</v>
      </c>
      <c r="X4415" s="13"/>
      <c r="Y4415" s="14">
        <f t="shared" si="562"/>
        <v>0</v>
      </c>
      <c r="Z4415" s="16">
        <f t="shared" si="565"/>
        <v>0</v>
      </c>
      <c r="AA4415" s="13">
        <f t="shared" si="564"/>
        <v>0</v>
      </c>
      <c r="AB4415" s="13">
        <f t="shared" si="563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 hidden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67"/>
        <v>5373.1999999999989</v>
      </c>
      <c r="W4416" s="14">
        <f t="shared" si="566"/>
        <v>3014.1</v>
      </c>
      <c r="X4416" s="13"/>
      <c r="Y4416" s="14">
        <f t="shared" si="562"/>
        <v>0</v>
      </c>
      <c r="Z4416" s="16">
        <f t="shared" si="565"/>
        <v>3014.1</v>
      </c>
      <c r="AA4416" s="13">
        <f t="shared" si="564"/>
        <v>0</v>
      </c>
      <c r="AB4416" s="13">
        <f t="shared" si="563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 hidden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67"/>
        <v>3128.8</v>
      </c>
      <c r="W4417" s="14">
        <f t="shared" si="566"/>
        <v>0</v>
      </c>
      <c r="X4417" s="13"/>
      <c r="Y4417" s="14">
        <f t="shared" si="562"/>
        <v>0</v>
      </c>
      <c r="Z4417" s="16">
        <f t="shared" si="565"/>
        <v>0</v>
      </c>
      <c r="AA4417" s="13">
        <f t="shared" si="564"/>
        <v>0</v>
      </c>
      <c r="AB4417" s="13">
        <f t="shared" si="563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 hidden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67"/>
        <v>0</v>
      </c>
      <c r="W4418" s="14">
        <f t="shared" si="566"/>
        <v>0</v>
      </c>
      <c r="X4418" s="13"/>
      <c r="Y4418" s="14">
        <f t="shared" si="562"/>
        <v>0</v>
      </c>
      <c r="Z4418" s="16">
        <f t="shared" si="565"/>
        <v>0</v>
      </c>
      <c r="AA4418" s="13">
        <f t="shared" si="564"/>
        <v>0</v>
      </c>
      <c r="AB4418" s="13">
        <f t="shared" si="563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 hidden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67"/>
        <v>7040.67</v>
      </c>
      <c r="W4419" s="14">
        <f t="shared" si="566"/>
        <v>1.6363636363636362</v>
      </c>
      <c r="X4419" s="13"/>
      <c r="Y4419" s="14">
        <f t="shared" ref="Y4419:Y4482" si="568">IF(W4419-AB4419&lt;=0,0,IF(O4419="返现",MAX(W4419-AA4419-AB4419,0),MAX(W4419-AB4419,0)))</f>
        <v>0</v>
      </c>
      <c r="Z4419" s="16">
        <f t="shared" si="565"/>
        <v>1.6363636363636362</v>
      </c>
      <c r="AA4419" s="13">
        <f t="shared" si="564"/>
        <v>0.1636363636363638</v>
      </c>
      <c r="AB4419" s="13">
        <f t="shared" si="563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 hidden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67"/>
        <v>0</v>
      </c>
      <c r="W4420" s="14">
        <f t="shared" si="566"/>
        <v>4295.5545454545445</v>
      </c>
      <c r="X4420" s="13"/>
      <c r="Y4420" s="14">
        <f t="shared" si="568"/>
        <v>0</v>
      </c>
      <c r="Z4420" s="16">
        <f t="shared" si="565"/>
        <v>4295.5545454545445</v>
      </c>
      <c r="AA4420" s="13">
        <f t="shared" si="564"/>
        <v>429.55545454545518</v>
      </c>
      <c r="AB4420" s="13">
        <f t="shared" ref="AB4420:AB4442" si="569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 hidden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67"/>
        <v>0</v>
      </c>
      <c r="W4421" s="14">
        <f t="shared" si="566"/>
        <v>0</v>
      </c>
      <c r="X4421" s="13"/>
      <c r="Y4421" s="14">
        <f t="shared" si="568"/>
        <v>0</v>
      </c>
      <c r="Z4421" s="16">
        <f t="shared" si="565"/>
        <v>0</v>
      </c>
      <c r="AA4421" s="13">
        <f t="shared" si="564"/>
        <v>0</v>
      </c>
      <c r="AB4421" s="13">
        <f t="shared" si="569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 hidden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67"/>
        <v>0</v>
      </c>
      <c r="W4422" s="14">
        <f t="shared" si="566"/>
        <v>0</v>
      </c>
      <c r="X4422" s="13"/>
      <c r="Y4422" s="14">
        <f t="shared" si="568"/>
        <v>0</v>
      </c>
      <c r="Z4422" s="16">
        <f t="shared" si="565"/>
        <v>0</v>
      </c>
      <c r="AA4422" s="13">
        <f t="shared" ref="AA4422:AA4442" si="570">U4422-W4422</f>
        <v>0</v>
      </c>
      <c r="AB4422" s="13">
        <f t="shared" si="569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 hidden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67"/>
        <v>0</v>
      </c>
      <c r="W4423" s="14">
        <f t="shared" si="566"/>
        <v>13065.882352941177</v>
      </c>
      <c r="X4423" s="13"/>
      <c r="Y4423" s="14">
        <f t="shared" si="568"/>
        <v>0</v>
      </c>
      <c r="Z4423" s="16">
        <f t="shared" si="565"/>
        <v>13065.882352941177</v>
      </c>
      <c r="AA4423" s="13">
        <f t="shared" si="570"/>
        <v>261.31764705882415</v>
      </c>
      <c r="AB4423" s="13">
        <f t="shared" si="569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 hidden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67"/>
        <v>457.09999999999854</v>
      </c>
      <c r="W4424" s="14">
        <f t="shared" si="566"/>
        <v>9904.8700000000008</v>
      </c>
      <c r="X4424" s="13"/>
      <c r="Y4424" s="14">
        <f t="shared" si="568"/>
        <v>0</v>
      </c>
      <c r="Z4424" s="16">
        <f t="shared" si="565"/>
        <v>9904.8700000000008</v>
      </c>
      <c r="AA4424" s="13">
        <f t="shared" si="570"/>
        <v>0</v>
      </c>
      <c r="AB4424" s="13">
        <f t="shared" si="569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 hidden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67"/>
        <v>9894.91</v>
      </c>
      <c r="W4425" s="14">
        <f t="shared" si="566"/>
        <v>0</v>
      </c>
      <c r="X4425" s="13"/>
      <c r="Y4425" s="14">
        <f t="shared" si="568"/>
        <v>0</v>
      </c>
      <c r="Z4425" s="16">
        <f t="shared" si="565"/>
        <v>0</v>
      </c>
      <c r="AA4425" s="13">
        <f t="shared" si="570"/>
        <v>0</v>
      </c>
      <c r="AB4425" s="13">
        <f t="shared" si="569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 hidden="1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67"/>
        <v>0</v>
      </c>
      <c r="W4426" s="14">
        <f t="shared" si="566"/>
        <v>0</v>
      </c>
      <c r="X4426" s="13"/>
      <c r="Y4426" s="14">
        <f t="shared" si="568"/>
        <v>0</v>
      </c>
      <c r="Z4426" s="16">
        <f t="shared" si="565"/>
        <v>0</v>
      </c>
      <c r="AA4426" s="13">
        <f t="shared" si="570"/>
        <v>0</v>
      </c>
      <c r="AB4426" s="13">
        <f t="shared" si="569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 hidden="1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67"/>
        <v>9458.0000000000036</v>
      </c>
      <c r="W4427" s="14">
        <f t="shared" si="566"/>
        <v>23763.529411764706</v>
      </c>
      <c r="X4427" s="13"/>
      <c r="Y4427" s="14">
        <f t="shared" si="568"/>
        <v>0</v>
      </c>
      <c r="Z4427" s="16">
        <f t="shared" si="565"/>
        <v>23763.529411764706</v>
      </c>
      <c r="AA4427" s="13">
        <f t="shared" si="570"/>
        <v>475.27058823529296</v>
      </c>
      <c r="AB4427" s="13">
        <f t="shared" si="569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 hidden="1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67"/>
        <v>0</v>
      </c>
      <c r="W4428" s="14">
        <f t="shared" si="566"/>
        <v>0</v>
      </c>
      <c r="X4428" s="13"/>
      <c r="Y4428" s="14">
        <f t="shared" si="568"/>
        <v>0</v>
      </c>
      <c r="Z4428" s="16">
        <f t="shared" si="565"/>
        <v>0</v>
      </c>
      <c r="AA4428" s="13">
        <f t="shared" si="570"/>
        <v>0</v>
      </c>
      <c r="AB4428" s="13">
        <f t="shared" si="569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 hidden="1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67"/>
        <v>10000</v>
      </c>
      <c r="W4429" s="14">
        <f t="shared" si="566"/>
        <v>0</v>
      </c>
      <c r="X4429" s="13"/>
      <c r="Y4429" s="14">
        <f t="shared" si="568"/>
        <v>0</v>
      </c>
      <c r="Z4429" s="16">
        <f t="shared" si="565"/>
        <v>0</v>
      </c>
      <c r="AA4429" s="13">
        <f t="shared" si="570"/>
        <v>0</v>
      </c>
      <c r="AB4429" s="13">
        <f t="shared" si="569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 hidden="1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67"/>
        <v>0</v>
      </c>
      <c r="W4430" s="14">
        <f t="shared" si="566"/>
        <v>0</v>
      </c>
      <c r="X4430" s="13"/>
      <c r="Y4430" s="14">
        <f t="shared" si="568"/>
        <v>0</v>
      </c>
      <c r="Z4430" s="16">
        <f t="shared" si="565"/>
        <v>0</v>
      </c>
      <c r="AA4430" s="13">
        <f t="shared" si="570"/>
        <v>0</v>
      </c>
      <c r="AB4430" s="13">
        <f t="shared" si="569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 hidden="1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67"/>
        <v>0</v>
      </c>
      <c r="W4431" s="14">
        <f t="shared" si="566"/>
        <v>4024.39</v>
      </c>
      <c r="X4431" s="13"/>
      <c r="Y4431" s="14">
        <f t="shared" si="568"/>
        <v>0</v>
      </c>
      <c r="Z4431" s="16">
        <f t="shared" si="565"/>
        <v>4024.39</v>
      </c>
      <c r="AA4431" s="13">
        <f t="shared" si="570"/>
        <v>0</v>
      </c>
      <c r="AB4431" s="13">
        <f t="shared" si="569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 hidden="1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67"/>
        <v>67.150000000008703</v>
      </c>
      <c r="W4432" s="14">
        <f t="shared" si="566"/>
        <v>0</v>
      </c>
      <c r="X4432" s="13"/>
      <c r="Y4432" s="14">
        <f t="shared" si="568"/>
        <v>0</v>
      </c>
      <c r="Z4432" s="16">
        <f t="shared" si="565"/>
        <v>0</v>
      </c>
      <c r="AA4432" s="13">
        <f t="shared" si="570"/>
        <v>0</v>
      </c>
      <c r="AB4432" s="13">
        <f t="shared" si="569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 hidden="1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67"/>
        <v>0</v>
      </c>
      <c r="W4433" s="14">
        <f t="shared" si="566"/>
        <v>6667.2</v>
      </c>
      <c r="X4433" s="13"/>
      <c r="Y4433" s="14">
        <f t="shared" si="568"/>
        <v>0</v>
      </c>
      <c r="Z4433" s="16">
        <f t="shared" si="565"/>
        <v>6667.2</v>
      </c>
      <c r="AA4433" s="13">
        <f t="shared" si="570"/>
        <v>0</v>
      </c>
      <c r="AB4433" s="13">
        <f t="shared" si="569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 hidden="1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67"/>
        <v>0</v>
      </c>
      <c r="W4434" s="14">
        <f t="shared" si="566"/>
        <v>6103.9</v>
      </c>
      <c r="X4434" s="13"/>
      <c r="Y4434" s="14">
        <f t="shared" si="568"/>
        <v>0</v>
      </c>
      <c r="Z4434" s="16">
        <f t="shared" si="565"/>
        <v>6103.9</v>
      </c>
      <c r="AA4434" s="13">
        <f t="shared" si="570"/>
        <v>0</v>
      </c>
      <c r="AB4434" s="13">
        <f t="shared" si="569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 hidden="1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67"/>
        <v>0</v>
      </c>
      <c r="W4435" s="14">
        <f t="shared" si="566"/>
        <v>0</v>
      </c>
      <c r="X4435" s="13"/>
      <c r="Y4435" s="14">
        <f t="shared" si="568"/>
        <v>0</v>
      </c>
      <c r="Z4435" s="16">
        <f t="shared" si="565"/>
        <v>0</v>
      </c>
      <c r="AA4435" s="13">
        <f t="shared" si="570"/>
        <v>0</v>
      </c>
      <c r="AB4435" s="13">
        <f t="shared" si="569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 hidden="1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67"/>
        <v>0</v>
      </c>
      <c r="W4436" s="14">
        <f t="shared" si="566"/>
        <v>0</v>
      </c>
      <c r="X4436" s="13"/>
      <c r="Y4436" s="14">
        <f t="shared" si="568"/>
        <v>0</v>
      </c>
      <c r="Z4436" s="16">
        <f t="shared" si="565"/>
        <v>0</v>
      </c>
      <c r="AA4436" s="13">
        <f t="shared" si="570"/>
        <v>0</v>
      </c>
      <c r="AB4436" s="13">
        <f t="shared" si="569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 hidden="1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67"/>
        <v>8815.1000000000058</v>
      </c>
      <c r="W4437" s="14">
        <f t="shared" si="566"/>
        <v>37901.176470588231</v>
      </c>
      <c r="X4437" s="13"/>
      <c r="Y4437" s="14">
        <f t="shared" si="568"/>
        <v>0</v>
      </c>
      <c r="Z4437" s="16">
        <f t="shared" si="565"/>
        <v>37901.176470588231</v>
      </c>
      <c r="AA4437" s="13">
        <f t="shared" si="570"/>
        <v>758.0235294117665</v>
      </c>
      <c r="AB4437" s="13">
        <f t="shared" si="569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 hidden="1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67"/>
        <v>84538.4</v>
      </c>
      <c r="W4438" s="14">
        <f t="shared" si="566"/>
        <v>172.05882352941177</v>
      </c>
      <c r="X4438" s="13"/>
      <c r="Y4438" s="14">
        <f t="shared" si="568"/>
        <v>0</v>
      </c>
      <c r="Z4438" s="16">
        <f t="shared" si="565"/>
        <v>172.05882352941177</v>
      </c>
      <c r="AA4438" s="13">
        <f t="shared" si="570"/>
        <v>3.441176470588232</v>
      </c>
      <c r="AB4438" s="13">
        <f t="shared" si="569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 hidden="1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67"/>
        <v>0</v>
      </c>
      <c r="W4439" s="14">
        <f t="shared" si="566"/>
        <v>155682.34905660377</v>
      </c>
      <c r="X4439" s="13"/>
      <c r="Y4439" s="14">
        <f t="shared" si="568"/>
        <v>0</v>
      </c>
      <c r="Z4439" s="16">
        <f t="shared" si="565"/>
        <v>155682.34905660377</v>
      </c>
      <c r="AA4439" s="13">
        <f t="shared" si="570"/>
        <v>9340.9409433962428</v>
      </c>
      <c r="AB4439" s="13">
        <f t="shared" si="569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 hidden="1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67"/>
        <v>0</v>
      </c>
      <c r="W4440" s="14">
        <f t="shared" si="566"/>
        <v>0</v>
      </c>
      <c r="X4440" s="13"/>
      <c r="Y4440" s="14">
        <f t="shared" si="568"/>
        <v>0</v>
      </c>
      <c r="Z4440" s="16">
        <f t="shared" si="565"/>
        <v>0</v>
      </c>
      <c r="AA4440" s="13">
        <f t="shared" si="570"/>
        <v>0</v>
      </c>
      <c r="AB4440" s="13">
        <f t="shared" si="569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 hidden="1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67"/>
        <v>27396.55</v>
      </c>
      <c r="W4441" s="14">
        <f t="shared" si="566"/>
        <v>0</v>
      </c>
      <c r="X4441" s="13"/>
      <c r="Y4441" s="14">
        <f t="shared" si="568"/>
        <v>0</v>
      </c>
      <c r="Z4441" s="16">
        <f t="shared" si="565"/>
        <v>0</v>
      </c>
      <c r="AA4441" s="13">
        <f t="shared" si="570"/>
        <v>0</v>
      </c>
      <c r="AB4441" s="13">
        <f t="shared" si="569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 hidden="1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67"/>
        <v>31940.5</v>
      </c>
      <c r="W4442" s="14">
        <f t="shared" si="566"/>
        <v>14617.9</v>
      </c>
      <c r="X4442" s="13"/>
      <c r="Y4442" s="14">
        <f t="shared" si="568"/>
        <v>0</v>
      </c>
      <c r="Z4442" s="16">
        <f t="shared" si="565"/>
        <v>14617.9</v>
      </c>
      <c r="AA4442" s="13">
        <f t="shared" si="570"/>
        <v>0</v>
      </c>
      <c r="AB4442" s="13">
        <f t="shared" si="569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 hidden="1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67"/>
        <v>407952.35999999987</v>
      </c>
      <c r="W4443" s="14">
        <f t="shared" si="566"/>
        <v>1307964.6285714286</v>
      </c>
      <c r="X4443" s="13"/>
      <c r="Y4443" s="14">
        <f t="shared" si="568"/>
        <v>0</v>
      </c>
      <c r="Z4443" s="16">
        <f t="shared" si="565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 hidden="1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66"/>
        <v>15434.813084112149</v>
      </c>
      <c r="X4444" s="13"/>
      <c r="Y4444" s="14">
        <f t="shared" si="568"/>
        <v>0</v>
      </c>
      <c r="Z4444" s="16">
        <f t="shared" si="565"/>
        <v>15434.813084112149</v>
      </c>
      <c r="AA4444" s="13">
        <f>U4444-W4444</f>
        <v>1080.4369158878508</v>
      </c>
      <c r="AB4444" s="13">
        <f t="shared" ref="AB4444:AB4507" si="571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 hidden="1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66"/>
        <v>9001.7999999999993</v>
      </c>
      <c r="X4445" s="13"/>
      <c r="Y4445" s="14">
        <f t="shared" si="568"/>
        <v>0</v>
      </c>
      <c r="Z4445" s="16">
        <f t="shared" si="565"/>
        <v>9001.7999999999993</v>
      </c>
      <c r="AA4445" s="13">
        <f>U4445-W4445</f>
        <v>450.09000000000015</v>
      </c>
      <c r="AB4445" s="13">
        <f t="shared" si="571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 hidden="1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67"/>
        <v>3075.7000000000007</v>
      </c>
      <c r="W4446" s="14">
        <f t="shared" si="566"/>
        <v>5124.2999999999993</v>
      </c>
      <c r="X4446" s="13"/>
      <c r="Y4446" s="14">
        <f t="shared" si="568"/>
        <v>0</v>
      </c>
      <c r="Z4446" s="16">
        <f t="shared" si="565"/>
        <v>5124.2999999999993</v>
      </c>
      <c r="AA4446" s="13">
        <f>U4446-W4446</f>
        <v>0</v>
      </c>
      <c r="AB4446" s="13">
        <f t="shared" si="571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 hidden="1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67"/>
        <v>78265.339999999982</v>
      </c>
      <c r="W4447" s="14">
        <f t="shared" si="566"/>
        <v>99575.7</v>
      </c>
      <c r="X4447" s="13"/>
      <c r="Y4447" s="14">
        <f t="shared" si="568"/>
        <v>0</v>
      </c>
      <c r="Z4447" s="16">
        <f t="shared" si="565"/>
        <v>99575.7</v>
      </c>
      <c r="AA4447" s="13">
        <f>W4447*P4447</f>
        <v>1991.5139999999999</v>
      </c>
      <c r="AB4447" s="13">
        <f t="shared" si="571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 hidden="1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67"/>
        <v>10892.27</v>
      </c>
      <c r="W4448" s="14">
        <f t="shared" si="566"/>
        <v>15671.25</v>
      </c>
      <c r="X4448" s="13"/>
      <c r="Y4448" s="14">
        <f t="shared" si="568"/>
        <v>0</v>
      </c>
      <c r="Z4448" s="16">
        <f t="shared" si="565"/>
        <v>15671.25</v>
      </c>
      <c r="AA4448" s="13">
        <f t="shared" ref="AA4448:AA4511" si="572">U4448-W4448</f>
        <v>0</v>
      </c>
      <c r="AB4448" s="13">
        <f t="shared" si="571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 hidden="1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67"/>
        <v>58046.340000000004</v>
      </c>
      <c r="W4449" s="14">
        <f t="shared" si="566"/>
        <v>52129.637254901965</v>
      </c>
      <c r="X4449" s="13"/>
      <c r="Y4449" s="14">
        <f t="shared" si="568"/>
        <v>0</v>
      </c>
      <c r="Z4449" s="16">
        <f t="shared" si="565"/>
        <v>52129.637254901965</v>
      </c>
      <c r="AA4449" s="13">
        <f t="shared" si="572"/>
        <v>1042.592745098038</v>
      </c>
      <c r="AB4449" s="13">
        <f t="shared" si="571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 hidden="1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67"/>
        <v>25775.839999999997</v>
      </c>
      <c r="W4450" s="14">
        <f t="shared" si="566"/>
        <v>58819.607843137252</v>
      </c>
      <c r="X4450" s="13"/>
      <c r="Y4450" s="14">
        <f t="shared" si="568"/>
        <v>0</v>
      </c>
      <c r="Z4450" s="16">
        <f t="shared" si="565"/>
        <v>58819.607843137252</v>
      </c>
      <c r="AA4450" s="13">
        <f t="shared" si="572"/>
        <v>1176.3921568627484</v>
      </c>
      <c r="AB4450" s="13">
        <f t="shared" si="571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 hidden="1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67"/>
        <v>1052871.28</v>
      </c>
      <c r="W4451" s="14">
        <f t="shared" si="566"/>
        <v>237650</v>
      </c>
      <c r="X4451" s="13"/>
      <c r="Y4451" s="14">
        <f t="shared" si="568"/>
        <v>0</v>
      </c>
      <c r="Z4451" s="16">
        <f t="shared" ref="Z4451:Z4497" si="573">W4451+X4451</f>
        <v>237650</v>
      </c>
      <c r="AA4451" s="13">
        <f t="shared" si="572"/>
        <v>4753</v>
      </c>
      <c r="AB4451" s="13">
        <f t="shared" si="571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 hidden="1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67"/>
        <v>14585.810000000005</v>
      </c>
      <c r="W4452" s="14">
        <f t="shared" si="566"/>
        <v>57300.970297029708</v>
      </c>
      <c r="X4452" s="13"/>
      <c r="Y4452" s="14">
        <f t="shared" si="568"/>
        <v>0</v>
      </c>
      <c r="Z4452" s="16">
        <f t="shared" si="573"/>
        <v>57300.970297029708</v>
      </c>
      <c r="AA4452" s="13">
        <f t="shared" si="572"/>
        <v>573.00970297029562</v>
      </c>
      <c r="AB4452" s="13">
        <f t="shared" si="571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 hidden="1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67"/>
        <v>145643.15000000002</v>
      </c>
      <c r="W4453" s="14">
        <f t="shared" si="566"/>
        <v>702243.44</v>
      </c>
      <c r="X4453" s="13"/>
      <c r="Y4453" s="14">
        <f t="shared" si="568"/>
        <v>0</v>
      </c>
      <c r="Z4453" s="16">
        <f t="shared" si="573"/>
        <v>702243.44</v>
      </c>
      <c r="AA4453" s="13">
        <f t="shared" si="572"/>
        <v>0</v>
      </c>
      <c r="AB4453" s="13">
        <f t="shared" si="571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 hidden="1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67"/>
        <v>23722.059999999998</v>
      </c>
      <c r="W4454" s="14">
        <f t="shared" ref="W4454:W4517" si="574">IF(O4454="返货",U4454/(1+P4454),IF(O4454="返现",U4454,IF(O4454="折扣",U4454*P4454,IF(O4454="无",U4454))))</f>
        <v>115794.41</v>
      </c>
      <c r="X4454" s="13"/>
      <c r="Y4454" s="14">
        <f t="shared" si="568"/>
        <v>0</v>
      </c>
      <c r="Z4454" s="16">
        <f t="shared" si="573"/>
        <v>115794.41</v>
      </c>
      <c r="AA4454" s="13">
        <f t="shared" si="572"/>
        <v>0</v>
      </c>
      <c r="AB4454" s="13">
        <f t="shared" si="571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 hidden="1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67"/>
        <v>177729.01999999996</v>
      </c>
      <c r="W4455" s="14">
        <f t="shared" si="574"/>
        <v>213753.32</v>
      </c>
      <c r="X4455" s="13"/>
      <c r="Y4455" s="14">
        <f t="shared" si="568"/>
        <v>0</v>
      </c>
      <c r="Z4455" s="16">
        <f t="shared" si="573"/>
        <v>213753.32</v>
      </c>
      <c r="AA4455" s="13">
        <f t="shared" si="572"/>
        <v>0</v>
      </c>
      <c r="AB4455" s="13">
        <f t="shared" si="571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 hidden="1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67"/>
        <v>6878.7000000000007</v>
      </c>
      <c r="W4456" s="14">
        <f t="shared" si="574"/>
        <v>16500</v>
      </c>
      <c r="X4456" s="13"/>
      <c r="Y4456" s="14">
        <f t="shared" si="568"/>
        <v>0</v>
      </c>
      <c r="Z4456" s="16">
        <f t="shared" si="573"/>
        <v>16500</v>
      </c>
      <c r="AA4456" s="13">
        <f t="shared" si="572"/>
        <v>0</v>
      </c>
      <c r="AB4456" s="13">
        <f t="shared" si="571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 hidden="1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67"/>
        <v>753947.2</v>
      </c>
      <c r="W4457" s="14">
        <f t="shared" si="574"/>
        <v>1201279.51</v>
      </c>
      <c r="X4457" s="13"/>
      <c r="Y4457" s="14">
        <f t="shared" si="568"/>
        <v>0</v>
      </c>
      <c r="Z4457" s="16">
        <f t="shared" si="573"/>
        <v>1201279.51</v>
      </c>
      <c r="AA4457" s="13">
        <f t="shared" si="572"/>
        <v>0</v>
      </c>
      <c r="AB4457" s="13">
        <f t="shared" si="571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 hidden="1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67"/>
        <v>97389.630000000034</v>
      </c>
      <c r="W4458" s="14">
        <f t="shared" si="574"/>
        <v>188094.78</v>
      </c>
      <c r="X4458" s="13"/>
      <c r="Y4458" s="14">
        <f t="shared" si="568"/>
        <v>0</v>
      </c>
      <c r="Z4458" s="16">
        <f t="shared" si="573"/>
        <v>188094.78</v>
      </c>
      <c r="AA4458" s="13">
        <f t="shared" si="572"/>
        <v>0</v>
      </c>
      <c r="AB4458" s="13">
        <f t="shared" si="571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 hidden="1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67"/>
        <v>467078.70999999996</v>
      </c>
      <c r="W4459" s="14">
        <f t="shared" si="574"/>
        <v>2984669.52</v>
      </c>
      <c r="X4459" s="13"/>
      <c r="Y4459" s="14">
        <f t="shared" si="568"/>
        <v>0</v>
      </c>
      <c r="Z4459" s="16">
        <f t="shared" si="573"/>
        <v>2984669.52</v>
      </c>
      <c r="AA4459" s="13">
        <f t="shared" si="572"/>
        <v>0</v>
      </c>
      <c r="AB4459" s="13">
        <f t="shared" si="571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 hidden="1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67"/>
        <v>163031.63</v>
      </c>
      <c r="W4460" s="14">
        <f t="shared" si="574"/>
        <v>375697.44660194172</v>
      </c>
      <c r="X4460" s="13"/>
      <c r="Y4460" s="14">
        <f t="shared" si="568"/>
        <v>0</v>
      </c>
      <c r="Z4460" s="16">
        <f t="shared" si="573"/>
        <v>375697.44660194172</v>
      </c>
      <c r="AA4460" s="13">
        <f t="shared" si="572"/>
        <v>11270.923398058279</v>
      </c>
      <c r="AB4460" s="13">
        <f t="shared" si="571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 hidden="1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67"/>
        <v>230874.20000000019</v>
      </c>
      <c r="W4461" s="14">
        <f t="shared" si="574"/>
        <v>1238312.990291262</v>
      </c>
      <c r="X4461" s="13"/>
      <c r="Y4461" s="14">
        <f t="shared" si="568"/>
        <v>0</v>
      </c>
      <c r="Z4461" s="16">
        <f t="shared" si="573"/>
        <v>1238312.990291262</v>
      </c>
      <c r="AA4461" s="13">
        <f t="shared" si="572"/>
        <v>37149.389708737843</v>
      </c>
      <c r="AB4461" s="13">
        <f t="shared" si="571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 hidden="1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75">S4462+T4462-U4462</f>
        <v>181414.68000000005</v>
      </c>
      <c r="W4462" s="14">
        <f t="shared" si="574"/>
        <v>708498.5</v>
      </c>
      <c r="X4462" s="13"/>
      <c r="Y4462" s="14">
        <f t="shared" si="568"/>
        <v>0</v>
      </c>
      <c r="Z4462" s="16">
        <f t="shared" si="573"/>
        <v>708498.5</v>
      </c>
      <c r="AA4462" s="13">
        <f t="shared" si="572"/>
        <v>14169.969999999972</v>
      </c>
      <c r="AB4462" s="13">
        <f t="shared" si="571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 hidden="1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75"/>
        <v>200000</v>
      </c>
      <c r="W4463" s="14">
        <f t="shared" si="574"/>
        <v>0</v>
      </c>
      <c r="X4463" s="13"/>
      <c r="Y4463" s="14">
        <f t="shared" si="568"/>
        <v>0</v>
      </c>
      <c r="Z4463" s="16">
        <f t="shared" si="573"/>
        <v>0</v>
      </c>
      <c r="AA4463" s="13">
        <f t="shared" si="572"/>
        <v>0</v>
      </c>
      <c r="AB4463" s="13">
        <f t="shared" si="571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 hidden="1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75"/>
        <v>926608.40999999992</v>
      </c>
      <c r="W4464" s="14">
        <f t="shared" si="574"/>
        <v>290755.27</v>
      </c>
      <c r="X4464" s="13"/>
      <c r="Y4464" s="14">
        <f t="shared" si="568"/>
        <v>0</v>
      </c>
      <c r="Z4464" s="16">
        <f t="shared" si="573"/>
        <v>290755.27</v>
      </c>
      <c r="AA4464" s="13">
        <f t="shared" si="572"/>
        <v>0</v>
      </c>
      <c r="AB4464" s="13">
        <f t="shared" si="571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 hidden="1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75"/>
        <v>830771.09</v>
      </c>
      <c r="W4465" s="14">
        <f t="shared" si="574"/>
        <v>85542.52</v>
      </c>
      <c r="X4465" s="13"/>
      <c r="Y4465" s="14">
        <f t="shared" si="568"/>
        <v>0</v>
      </c>
      <c r="Z4465" s="16">
        <f t="shared" si="573"/>
        <v>85542.52</v>
      </c>
      <c r="AA4465" s="13">
        <f t="shared" si="572"/>
        <v>0</v>
      </c>
      <c r="AB4465" s="13">
        <f t="shared" si="571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 hidden="1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75"/>
        <v>39017.21</v>
      </c>
      <c r="W4466" s="14">
        <f t="shared" si="574"/>
        <v>4294.3564356435645</v>
      </c>
      <c r="X4466" s="13"/>
      <c r="Y4466" s="14">
        <f t="shared" si="568"/>
        <v>0</v>
      </c>
      <c r="Z4466" s="16">
        <f t="shared" si="573"/>
        <v>4294.3564356435645</v>
      </c>
      <c r="AA4466" s="13">
        <f t="shared" si="572"/>
        <v>42.943564356435672</v>
      </c>
      <c r="AB4466" s="13">
        <f t="shared" si="571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 hidden="1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75"/>
        <v>34337.199999999997</v>
      </c>
      <c r="W4467" s="14">
        <f t="shared" si="574"/>
        <v>9259.3069306930684</v>
      </c>
      <c r="X4467" s="13"/>
      <c r="Y4467" s="14">
        <f t="shared" si="568"/>
        <v>0</v>
      </c>
      <c r="Z4467" s="16">
        <f t="shared" si="573"/>
        <v>9259.3069306930684</v>
      </c>
      <c r="AA4467" s="13">
        <f t="shared" si="572"/>
        <v>92.593069306931284</v>
      </c>
      <c r="AB4467" s="13">
        <f t="shared" si="571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 hidden="1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75"/>
        <v>15028.490000000005</v>
      </c>
      <c r="W4468" s="14">
        <f t="shared" si="574"/>
        <v>62611.76470588235</v>
      </c>
      <c r="X4468" s="13"/>
      <c r="Y4468" s="14">
        <f t="shared" si="568"/>
        <v>0</v>
      </c>
      <c r="Z4468" s="16">
        <f t="shared" si="573"/>
        <v>62611.76470588235</v>
      </c>
      <c r="AA4468" s="13">
        <f t="shared" si="572"/>
        <v>1252.2352941176505</v>
      </c>
      <c r="AB4468" s="13">
        <f t="shared" si="571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 hidden="1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75"/>
        <v>0</v>
      </c>
      <c r="W4469" s="14">
        <f t="shared" si="574"/>
        <v>19266.666666666668</v>
      </c>
      <c r="X4469" s="13"/>
      <c r="Y4469" s="14">
        <f t="shared" si="568"/>
        <v>0</v>
      </c>
      <c r="Z4469" s="16">
        <f t="shared" si="573"/>
        <v>19266.666666666668</v>
      </c>
      <c r="AA4469" s="13">
        <f t="shared" si="572"/>
        <v>385.33333333333212</v>
      </c>
      <c r="AB4469" s="13">
        <f t="shared" si="571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 hidden="1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75"/>
        <v>121689.37</v>
      </c>
      <c r="W4470" s="14">
        <f t="shared" si="574"/>
        <v>334618.93137254904</v>
      </c>
      <c r="X4470" s="13"/>
      <c r="Y4470" s="14">
        <f t="shared" si="568"/>
        <v>0</v>
      </c>
      <c r="Z4470" s="16">
        <f t="shared" si="573"/>
        <v>334618.93137254904</v>
      </c>
      <c r="AA4470" s="13">
        <f t="shared" si="572"/>
        <v>6692.3786274509621</v>
      </c>
      <c r="AB4470" s="13">
        <f t="shared" si="571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 hidden="1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75"/>
        <v>4790.510000000002</v>
      </c>
      <c r="W4471" s="14">
        <f t="shared" si="574"/>
        <v>17769.939999999999</v>
      </c>
      <c r="X4471" s="13"/>
      <c r="Y4471" s="14">
        <f t="shared" si="568"/>
        <v>0</v>
      </c>
      <c r="Z4471" s="16">
        <f t="shared" si="573"/>
        <v>17769.939999999999</v>
      </c>
      <c r="AA4471" s="13">
        <f t="shared" si="572"/>
        <v>0</v>
      </c>
      <c r="AB4471" s="13">
        <f t="shared" si="571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 hidden="1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75"/>
        <v>34929.050000000003</v>
      </c>
      <c r="W4472" s="14">
        <f t="shared" si="574"/>
        <v>31300.913461538461</v>
      </c>
      <c r="X4472" s="13"/>
      <c r="Y4472" s="14">
        <f t="shared" si="568"/>
        <v>0</v>
      </c>
      <c r="Z4472" s="16">
        <f t="shared" si="573"/>
        <v>31300.913461538461</v>
      </c>
      <c r="AA4472" s="13">
        <f t="shared" si="572"/>
        <v>1252.0365384615397</v>
      </c>
      <c r="AB4472" s="13">
        <f t="shared" si="571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 hidden="1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75"/>
        <v>136564.02000000002</v>
      </c>
      <c r="W4473" s="14">
        <f t="shared" si="574"/>
        <v>5518</v>
      </c>
      <c r="X4473" s="13"/>
      <c r="Y4473" s="14">
        <f t="shared" si="568"/>
        <v>0</v>
      </c>
      <c r="Z4473" s="16">
        <f t="shared" si="573"/>
        <v>5518</v>
      </c>
      <c r="AA4473" s="13">
        <f t="shared" si="572"/>
        <v>0</v>
      </c>
      <c r="AB4473" s="13">
        <f t="shared" si="571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 hidden="1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75"/>
        <v>260565.7</v>
      </c>
      <c r="W4474" s="14">
        <f t="shared" si="574"/>
        <v>281075.07</v>
      </c>
      <c r="X4474" s="13"/>
      <c r="Y4474" s="14">
        <f t="shared" si="568"/>
        <v>0</v>
      </c>
      <c r="Z4474" s="16">
        <f t="shared" si="573"/>
        <v>281075.07</v>
      </c>
      <c r="AA4474" s="13">
        <f t="shared" si="572"/>
        <v>0</v>
      </c>
      <c r="AB4474" s="13">
        <f t="shared" si="571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 hidden="1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75"/>
        <v>59633.070000000007</v>
      </c>
      <c r="W4475" s="14">
        <f t="shared" si="574"/>
        <v>370822.23529411765</v>
      </c>
      <c r="X4475" s="13"/>
      <c r="Y4475" s="14">
        <f t="shared" si="568"/>
        <v>0</v>
      </c>
      <c r="Z4475" s="16">
        <f t="shared" si="573"/>
        <v>370822.23529411765</v>
      </c>
      <c r="AA4475" s="13">
        <f t="shared" si="572"/>
        <v>7416.4447058823425</v>
      </c>
      <c r="AB4475" s="13">
        <f t="shared" si="571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 hidden="1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75"/>
        <v>85800.110000000044</v>
      </c>
      <c r="W4476" s="14">
        <f t="shared" si="574"/>
        <v>273369.03921568627</v>
      </c>
      <c r="X4476" s="13"/>
      <c r="Y4476" s="14">
        <f t="shared" si="568"/>
        <v>0</v>
      </c>
      <c r="Z4476" s="16">
        <f t="shared" si="573"/>
        <v>273369.03921568627</v>
      </c>
      <c r="AA4476" s="13">
        <f t="shared" si="572"/>
        <v>5467.3807843137183</v>
      </c>
      <c r="AB4476" s="13">
        <f t="shared" si="571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 hidden="1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75"/>
        <v>373180.32</v>
      </c>
      <c r="W4477" s="14">
        <f t="shared" si="574"/>
        <v>324208.17647058825</v>
      </c>
      <c r="X4477" s="13"/>
      <c r="Y4477" s="14">
        <f t="shared" si="568"/>
        <v>0</v>
      </c>
      <c r="Z4477" s="16">
        <f t="shared" si="573"/>
        <v>324208.17647058825</v>
      </c>
      <c r="AA4477" s="13">
        <f t="shared" si="572"/>
        <v>6484.1635294117732</v>
      </c>
      <c r="AB4477" s="13">
        <f t="shared" si="571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 hidden="1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75"/>
        <v>55438.899999999878</v>
      </c>
      <c r="W4478" s="14">
        <f t="shared" si="574"/>
        <v>189382.66</v>
      </c>
      <c r="X4478" s="13"/>
      <c r="Y4478" s="14">
        <f t="shared" si="568"/>
        <v>0</v>
      </c>
      <c r="Z4478" s="16">
        <f t="shared" si="573"/>
        <v>189382.66</v>
      </c>
      <c r="AA4478" s="13">
        <f t="shared" si="572"/>
        <v>0</v>
      </c>
      <c r="AB4478" s="13">
        <f t="shared" si="571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 hidden="1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75"/>
        <v>35339.640000000014</v>
      </c>
      <c r="W4479" s="14">
        <f t="shared" si="574"/>
        <v>54615.039215686273</v>
      </c>
      <c r="X4479" s="13"/>
      <c r="Y4479" s="14">
        <f t="shared" si="568"/>
        <v>0</v>
      </c>
      <c r="Z4479" s="16">
        <f t="shared" si="573"/>
        <v>54615.039215686273</v>
      </c>
      <c r="AA4479" s="13">
        <f t="shared" si="572"/>
        <v>1092.3007843137239</v>
      </c>
      <c r="AB4479" s="13">
        <f t="shared" si="571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 hidden="1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75"/>
        <v>0</v>
      </c>
      <c r="W4480" s="14">
        <f t="shared" si="574"/>
        <v>0</v>
      </c>
      <c r="X4480" s="13"/>
      <c r="Y4480" s="14">
        <f t="shared" si="568"/>
        <v>0</v>
      </c>
      <c r="Z4480" s="16">
        <f t="shared" si="573"/>
        <v>0</v>
      </c>
      <c r="AA4480" s="13">
        <f t="shared" si="572"/>
        <v>0</v>
      </c>
      <c r="AB4480" s="13">
        <f t="shared" si="571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 hidden="1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3567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75"/>
        <v>105838.32999999999</v>
      </c>
      <c r="W4481" s="14">
        <f t="shared" si="574"/>
        <v>45710.76</v>
      </c>
      <c r="X4481" s="13"/>
      <c r="Y4481" s="14">
        <f t="shared" si="568"/>
        <v>0</v>
      </c>
      <c r="Z4481" s="16">
        <f t="shared" si="573"/>
        <v>45710.76</v>
      </c>
      <c r="AA4481" s="13">
        <f t="shared" si="572"/>
        <v>0</v>
      </c>
      <c r="AB4481" s="13">
        <f t="shared" si="571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 hidden="1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75"/>
        <v>179823.59</v>
      </c>
      <c r="W4482" s="14">
        <f t="shared" si="574"/>
        <v>145956.90196078431</v>
      </c>
      <c r="X4482" s="13"/>
      <c r="Y4482" s="14">
        <f t="shared" si="568"/>
        <v>0</v>
      </c>
      <c r="Z4482" s="16">
        <f t="shared" si="573"/>
        <v>145956.90196078431</v>
      </c>
      <c r="AA4482" s="13">
        <f t="shared" si="572"/>
        <v>2919.1380392157007</v>
      </c>
      <c r="AB4482" s="13">
        <f t="shared" si="571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 hidden="1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75"/>
        <v>91194.739999999991</v>
      </c>
      <c r="W4483" s="14">
        <f t="shared" si="574"/>
        <v>109698.97</v>
      </c>
      <c r="X4483" s="13"/>
      <c r="Y4483" s="14">
        <f t="shared" ref="Y4483:Y4546" si="576">IF(W4483-AB4483&lt;=0,0,IF(O4483="返现",MAX(W4483-AA4483-AB4483,0),MAX(W4483-AB4483,0)))</f>
        <v>0</v>
      </c>
      <c r="Z4483" s="16">
        <f t="shared" si="573"/>
        <v>109698.97</v>
      </c>
      <c r="AA4483" s="13">
        <f t="shared" si="572"/>
        <v>0</v>
      </c>
      <c r="AB4483" s="13">
        <f t="shared" si="571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 hidden="1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75"/>
        <v>24950.440000000002</v>
      </c>
      <c r="W4484" s="14">
        <f t="shared" si="574"/>
        <v>5538.7843137254877</v>
      </c>
      <c r="X4484" s="13"/>
      <c r="Y4484" s="14">
        <f t="shared" si="576"/>
        <v>0</v>
      </c>
      <c r="Z4484" s="16">
        <f t="shared" si="573"/>
        <v>5538.7843137254877</v>
      </c>
      <c r="AA4484" s="13">
        <f t="shared" si="572"/>
        <v>110.77568627451001</v>
      </c>
      <c r="AB4484" s="13">
        <f t="shared" si="571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 hidden="1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75"/>
        <v>19963.300000000003</v>
      </c>
      <c r="W4485" s="14">
        <f t="shared" si="574"/>
        <v>108603.06</v>
      </c>
      <c r="X4485" s="13"/>
      <c r="Y4485" s="14">
        <f t="shared" si="576"/>
        <v>0</v>
      </c>
      <c r="Z4485" s="16">
        <f t="shared" si="573"/>
        <v>108603.06</v>
      </c>
      <c r="AA4485" s="13">
        <f t="shared" si="572"/>
        <v>0</v>
      </c>
      <c r="AB4485" s="13">
        <f t="shared" si="571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 hidden="1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75"/>
        <v>0</v>
      </c>
      <c r="W4486" s="14">
        <f t="shared" si="574"/>
        <v>19812.654545454541</v>
      </c>
      <c r="X4486" s="13"/>
      <c r="Y4486" s="14">
        <f t="shared" si="576"/>
        <v>0</v>
      </c>
      <c r="Z4486" s="16">
        <f t="shared" si="573"/>
        <v>19812.654545454541</v>
      </c>
      <c r="AA4486" s="13">
        <f t="shared" si="572"/>
        <v>1981.265454545457</v>
      </c>
      <c r="AB4486" s="13">
        <f t="shared" si="571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 hidden="1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75"/>
        <v>0</v>
      </c>
      <c r="W4487" s="14">
        <f t="shared" si="574"/>
        <v>-2740.9134615384614</v>
      </c>
      <c r="X4487" s="13"/>
      <c r="Y4487" s="14">
        <f t="shared" si="576"/>
        <v>109.63653846153875</v>
      </c>
      <c r="Z4487" s="16">
        <f t="shared" si="573"/>
        <v>-2740.9134615384614</v>
      </c>
      <c r="AA4487" s="13">
        <f t="shared" si="572"/>
        <v>-109.63653846153875</v>
      </c>
      <c r="AB4487" s="13">
        <f t="shared" si="571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 hidden="1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75"/>
        <v>757169.29</v>
      </c>
      <c r="W4488" s="14">
        <f t="shared" si="574"/>
        <v>510121.14999999997</v>
      </c>
      <c r="X4488" s="13"/>
      <c r="Y4488" s="14">
        <f t="shared" si="576"/>
        <v>0</v>
      </c>
      <c r="Z4488" s="16">
        <f t="shared" si="573"/>
        <v>510121.14999999997</v>
      </c>
      <c r="AA4488" s="13">
        <f t="shared" si="572"/>
        <v>0</v>
      </c>
      <c r="AB4488" s="13">
        <f t="shared" si="571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 hidden="1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75"/>
        <v>0</v>
      </c>
      <c r="W4489" s="14">
        <f t="shared" si="574"/>
        <v>20000</v>
      </c>
      <c r="X4489" s="13"/>
      <c r="Y4489" s="14">
        <f t="shared" si="576"/>
        <v>0</v>
      </c>
      <c r="Z4489" s="16">
        <f t="shared" si="573"/>
        <v>20000</v>
      </c>
      <c r="AA4489" s="13">
        <f t="shared" si="572"/>
        <v>0</v>
      </c>
      <c r="AB4489" s="13">
        <f t="shared" si="571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 hidden="1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75"/>
        <v>-255.16</v>
      </c>
      <c r="W4490" s="14">
        <f t="shared" si="574"/>
        <v>0</v>
      </c>
      <c r="X4490" s="13"/>
      <c r="Y4490" s="14">
        <f t="shared" si="576"/>
        <v>0</v>
      </c>
      <c r="Z4490" s="16">
        <f t="shared" si="573"/>
        <v>0</v>
      </c>
      <c r="AA4490" s="13">
        <f t="shared" si="572"/>
        <v>0</v>
      </c>
      <c r="AB4490" s="13">
        <f t="shared" si="571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 hidden="1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75"/>
        <v>19916.30999999999</v>
      </c>
      <c r="W4491" s="14">
        <f t="shared" si="574"/>
        <v>60284.4</v>
      </c>
      <c r="X4491" s="13"/>
      <c r="Y4491" s="14">
        <f t="shared" si="576"/>
        <v>0</v>
      </c>
      <c r="Z4491" s="16">
        <f t="shared" si="573"/>
        <v>60284.4</v>
      </c>
      <c r="AA4491" s="13">
        <f t="shared" si="572"/>
        <v>0</v>
      </c>
      <c r="AB4491" s="13">
        <f t="shared" si="571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 hidden="1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75"/>
        <v>12936.48</v>
      </c>
      <c r="W4492" s="14">
        <f t="shared" si="574"/>
        <v>0</v>
      </c>
      <c r="X4492" s="13"/>
      <c r="Y4492" s="14">
        <f t="shared" si="576"/>
        <v>0</v>
      </c>
      <c r="Z4492" s="16">
        <f t="shared" si="573"/>
        <v>0</v>
      </c>
      <c r="AA4492" s="13">
        <f t="shared" si="572"/>
        <v>0</v>
      </c>
      <c r="AB4492" s="13">
        <f t="shared" si="571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 hidden="1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75"/>
        <v>662038.83000000007</v>
      </c>
      <c r="W4493" s="14">
        <f t="shared" si="574"/>
        <v>3474751.7061611377</v>
      </c>
      <c r="X4493" s="13"/>
      <c r="Y4493" s="14">
        <f t="shared" si="576"/>
        <v>0</v>
      </c>
      <c r="Z4493" s="16">
        <f t="shared" si="573"/>
        <v>3474751.7061611377</v>
      </c>
      <c r="AA4493" s="13">
        <f t="shared" si="572"/>
        <v>191111.34383886214</v>
      </c>
      <c r="AB4493" s="13">
        <f t="shared" si="571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 hidden="1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75"/>
        <v>34688.330000000016</v>
      </c>
      <c r="W4494" s="14">
        <f t="shared" si="574"/>
        <v>68471.71287128712</v>
      </c>
      <c r="X4494" s="13"/>
      <c r="Y4494" s="14">
        <f t="shared" si="576"/>
        <v>0</v>
      </c>
      <c r="Z4494" s="16">
        <f t="shared" si="573"/>
        <v>68471.71287128712</v>
      </c>
      <c r="AA4494" s="13">
        <f t="shared" si="572"/>
        <v>684.71712871287309</v>
      </c>
      <c r="AB4494" s="13">
        <f t="shared" si="571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 hidden="1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75"/>
        <v>0</v>
      </c>
      <c r="W4495" s="14">
        <f t="shared" si="574"/>
        <v>987.96</v>
      </c>
      <c r="X4495" s="13"/>
      <c r="Y4495" s="14">
        <f t="shared" si="576"/>
        <v>0</v>
      </c>
      <c r="Z4495" s="16">
        <f t="shared" si="573"/>
        <v>987.96</v>
      </c>
      <c r="AA4495" s="13">
        <f t="shared" si="572"/>
        <v>0</v>
      </c>
      <c r="AB4495" s="13">
        <f t="shared" si="571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 hidden="1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75"/>
        <v>0</v>
      </c>
      <c r="W4496" s="14">
        <f t="shared" si="574"/>
        <v>772.58</v>
      </c>
      <c r="X4496" s="13"/>
      <c r="Y4496" s="14">
        <f t="shared" si="576"/>
        <v>0</v>
      </c>
      <c r="Z4496" s="16">
        <f t="shared" si="573"/>
        <v>772.58</v>
      </c>
      <c r="AA4496" s="13">
        <f t="shared" si="572"/>
        <v>0</v>
      </c>
      <c r="AB4496" s="13">
        <f t="shared" si="571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 hidden="1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75"/>
        <v>10200</v>
      </c>
      <c r="W4497" s="14">
        <f t="shared" si="574"/>
        <v>0</v>
      </c>
      <c r="X4497" s="13"/>
      <c r="Y4497" s="14">
        <f t="shared" si="576"/>
        <v>0</v>
      </c>
      <c r="Z4497" s="16">
        <f t="shared" si="573"/>
        <v>0</v>
      </c>
      <c r="AA4497" s="13">
        <f t="shared" si="572"/>
        <v>0</v>
      </c>
      <c r="AB4497" s="13">
        <f t="shared" si="571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 hidden="1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75"/>
        <v>33599</v>
      </c>
      <c r="W4498" s="14">
        <f t="shared" si="574"/>
        <v>39027.800000000003</v>
      </c>
      <c r="X4498" s="13"/>
      <c r="Y4498" s="14">
        <f t="shared" si="576"/>
        <v>0</v>
      </c>
      <c r="Z4498" s="13">
        <v>39027.800000000003</v>
      </c>
      <c r="AA4498" s="13">
        <f t="shared" si="572"/>
        <v>0</v>
      </c>
      <c r="AB4498" s="13">
        <f t="shared" si="571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 hidden="1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75"/>
        <v>81575.849999999991</v>
      </c>
      <c r="W4499" s="14">
        <f t="shared" si="574"/>
        <v>73234.960000000006</v>
      </c>
      <c r="X4499" s="13"/>
      <c r="Y4499" s="14">
        <f t="shared" si="576"/>
        <v>0</v>
      </c>
      <c r="Z4499" s="16">
        <f t="shared" ref="Z4499:Z4548" si="577">W4499+X4499</f>
        <v>73234.960000000006</v>
      </c>
      <c r="AA4499" s="13">
        <f t="shared" si="572"/>
        <v>0</v>
      </c>
      <c r="AB4499" s="13">
        <f t="shared" si="571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 hidden="1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75"/>
        <v>142193.32</v>
      </c>
      <c r="W4500" s="14">
        <f t="shared" si="574"/>
        <v>60974</v>
      </c>
      <c r="X4500" s="13"/>
      <c r="Y4500" s="14">
        <f t="shared" si="576"/>
        <v>0</v>
      </c>
      <c r="Z4500" s="16">
        <f t="shared" si="577"/>
        <v>60974</v>
      </c>
      <c r="AA4500" s="13">
        <f t="shared" si="572"/>
        <v>609.73999999999796</v>
      </c>
      <c r="AB4500" s="13">
        <f t="shared" si="571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 hidden="1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75"/>
        <v>140400.58000000002</v>
      </c>
      <c r="W4501" s="14">
        <f t="shared" si="574"/>
        <v>213579.65346534655</v>
      </c>
      <c r="X4501" s="13"/>
      <c r="Y4501" s="14">
        <f t="shared" si="576"/>
        <v>0</v>
      </c>
      <c r="Z4501" s="16">
        <f t="shared" si="577"/>
        <v>213579.65346534655</v>
      </c>
      <c r="AA4501" s="13">
        <f t="shared" si="572"/>
        <v>2135.796534653462</v>
      </c>
      <c r="AB4501" s="13">
        <f t="shared" si="571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 hidden="1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75"/>
        <v>75475.16</v>
      </c>
      <c r="W4502" s="14">
        <f t="shared" si="574"/>
        <v>100659.65346534654</v>
      </c>
      <c r="X4502" s="13"/>
      <c r="Y4502" s="14">
        <f t="shared" si="576"/>
        <v>0</v>
      </c>
      <c r="Z4502" s="16">
        <f t="shared" si="577"/>
        <v>100659.65346534654</v>
      </c>
      <c r="AA4502" s="13">
        <f t="shared" si="572"/>
        <v>1006.5965346534649</v>
      </c>
      <c r="AB4502" s="13">
        <f t="shared" si="571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 hidden="1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75"/>
        <v>219000</v>
      </c>
      <c r="W4503" s="14">
        <f t="shared" si="574"/>
        <v>980.39215686274508</v>
      </c>
      <c r="X4503" s="13"/>
      <c r="Y4503" s="14">
        <f t="shared" si="576"/>
        <v>0</v>
      </c>
      <c r="Z4503" s="16">
        <f t="shared" si="577"/>
        <v>980.39215686274508</v>
      </c>
      <c r="AA4503" s="13">
        <f t="shared" si="572"/>
        <v>19.607843137254918</v>
      </c>
      <c r="AB4503" s="13">
        <f t="shared" si="571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 hidden="1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75"/>
        <v>282584.99</v>
      </c>
      <c r="W4504" s="14">
        <f t="shared" si="574"/>
        <v>82719.862745098028</v>
      </c>
      <c r="X4504" s="13"/>
      <c r="Y4504" s="14">
        <f t="shared" si="576"/>
        <v>0</v>
      </c>
      <c r="Z4504" s="16">
        <f t="shared" si="577"/>
        <v>82719.862745098028</v>
      </c>
      <c r="AA4504" s="13">
        <f t="shared" si="572"/>
        <v>1654.3972549019672</v>
      </c>
      <c r="AB4504" s="13">
        <f t="shared" si="571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 hidden="1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75"/>
        <v>170911.42</v>
      </c>
      <c r="W4505" s="14">
        <f t="shared" si="574"/>
        <v>165672.03921568629</v>
      </c>
      <c r="X4505" s="13"/>
      <c r="Y4505" s="14">
        <f t="shared" si="576"/>
        <v>0</v>
      </c>
      <c r="Z4505" s="16">
        <f t="shared" si="577"/>
        <v>165672.03921568629</v>
      </c>
      <c r="AA4505" s="13">
        <f t="shared" si="572"/>
        <v>3313.440784313716</v>
      </c>
      <c r="AB4505" s="13">
        <f t="shared" si="571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 hidden="1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75"/>
        <v>28093.270000000004</v>
      </c>
      <c r="W4506" s="14">
        <f t="shared" si="574"/>
        <v>40500.080000000002</v>
      </c>
      <c r="X4506" s="13"/>
      <c r="Y4506" s="14">
        <f t="shared" si="576"/>
        <v>0</v>
      </c>
      <c r="Z4506" s="16">
        <f t="shared" si="577"/>
        <v>40500.080000000002</v>
      </c>
      <c r="AA4506" s="13">
        <f t="shared" si="572"/>
        <v>0</v>
      </c>
      <c r="AB4506" s="13">
        <f t="shared" si="571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 hidden="1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75"/>
        <v>17082.330000000002</v>
      </c>
      <c r="W4507" s="14">
        <f t="shared" si="574"/>
        <v>2917.67</v>
      </c>
      <c r="X4507" s="13"/>
      <c r="Y4507" s="14">
        <f t="shared" si="576"/>
        <v>0</v>
      </c>
      <c r="Z4507" s="16">
        <f t="shared" si="577"/>
        <v>2917.67</v>
      </c>
      <c r="AA4507" s="13">
        <f t="shared" si="572"/>
        <v>0</v>
      </c>
      <c r="AB4507" s="13">
        <f t="shared" si="571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 hidden="1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75"/>
        <v>60582.569999999992</v>
      </c>
      <c r="W4508" s="14">
        <f t="shared" si="574"/>
        <v>117697.55</v>
      </c>
      <c r="X4508" s="13"/>
      <c r="Y4508" s="14">
        <f t="shared" si="576"/>
        <v>0</v>
      </c>
      <c r="Z4508" s="16">
        <f t="shared" si="577"/>
        <v>117697.55</v>
      </c>
      <c r="AA4508" s="13">
        <f t="shared" si="572"/>
        <v>0</v>
      </c>
      <c r="AB4508" s="13">
        <f t="shared" ref="AB4508:AB4571" si="578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 hidden="1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3450</v>
      </c>
      <c r="F4509" s="73" t="s">
        <v>3450</v>
      </c>
      <c r="G4509" s="73" t="s">
        <v>3450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3568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75"/>
        <v>6925.5</v>
      </c>
      <c r="W4509" s="14">
        <f t="shared" si="574"/>
        <v>22622.058823529413</v>
      </c>
      <c r="X4509" s="13"/>
      <c r="Y4509" s="14">
        <f t="shared" si="576"/>
        <v>0</v>
      </c>
      <c r="Z4509" s="16">
        <f t="shared" si="577"/>
        <v>22622.058823529413</v>
      </c>
      <c r="AA4509" s="13">
        <f t="shared" si="572"/>
        <v>452.44117647058738</v>
      </c>
      <c r="AB4509" s="13">
        <f t="shared" si="578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 hidden="1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75"/>
        <v>190531.99</v>
      </c>
      <c r="W4510" s="14">
        <f t="shared" si="574"/>
        <v>113725.49019607843</v>
      </c>
      <c r="X4510" s="13"/>
      <c r="Y4510" s="14">
        <f t="shared" si="576"/>
        <v>0</v>
      </c>
      <c r="Z4510" s="16">
        <f t="shared" si="577"/>
        <v>113725.49019607843</v>
      </c>
      <c r="AA4510" s="13">
        <f t="shared" si="572"/>
        <v>2274.5098039215663</v>
      </c>
      <c r="AB4510" s="13">
        <f t="shared" si="578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 hidden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75"/>
        <v>427.65</v>
      </c>
      <c r="W4511" s="14">
        <f t="shared" si="574"/>
        <v>0</v>
      </c>
      <c r="X4511" s="13"/>
      <c r="Y4511" s="14">
        <f t="shared" si="576"/>
        <v>0</v>
      </c>
      <c r="Z4511" s="16">
        <f t="shared" si="577"/>
        <v>0</v>
      </c>
      <c r="AA4511" s="13">
        <f t="shared" si="572"/>
        <v>0</v>
      </c>
      <c r="AB4511" s="13">
        <f t="shared" si="578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 hidden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75"/>
        <v>25000</v>
      </c>
      <c r="W4512" s="14">
        <f t="shared" si="574"/>
        <v>0</v>
      </c>
      <c r="X4512" s="13"/>
      <c r="Y4512" s="14">
        <f t="shared" si="576"/>
        <v>0</v>
      </c>
      <c r="Z4512" s="16">
        <f t="shared" si="577"/>
        <v>0</v>
      </c>
      <c r="AA4512" s="13">
        <f t="shared" ref="AA4512:AA4575" si="579">U4512-W4512</f>
        <v>0</v>
      </c>
      <c r="AB4512" s="13">
        <f t="shared" si="578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 hidden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75"/>
        <v>14613.38</v>
      </c>
      <c r="W4513" s="14">
        <f t="shared" si="574"/>
        <v>0</v>
      </c>
      <c r="X4513" s="13"/>
      <c r="Y4513" s="14">
        <f t="shared" si="576"/>
        <v>0</v>
      </c>
      <c r="Z4513" s="16">
        <f t="shared" si="577"/>
        <v>0</v>
      </c>
      <c r="AA4513" s="13">
        <f t="shared" si="579"/>
        <v>0</v>
      </c>
      <c r="AB4513" s="13">
        <f t="shared" si="578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 hidden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75"/>
        <v>-79.7</v>
      </c>
      <c r="W4514" s="14">
        <f t="shared" si="574"/>
        <v>0</v>
      </c>
      <c r="X4514" s="13"/>
      <c r="Y4514" s="14">
        <f t="shared" si="576"/>
        <v>0</v>
      </c>
      <c r="Z4514" s="16">
        <f t="shared" si="577"/>
        <v>0</v>
      </c>
      <c r="AA4514" s="13">
        <f t="shared" si="579"/>
        <v>0</v>
      </c>
      <c r="AB4514" s="13">
        <f t="shared" si="578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 hidden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75"/>
        <v>0</v>
      </c>
      <c r="W4515" s="14">
        <f t="shared" si="574"/>
        <v>858.52941176470677</v>
      </c>
      <c r="X4515" s="13"/>
      <c r="Y4515" s="14">
        <f t="shared" si="576"/>
        <v>0</v>
      </c>
      <c r="Z4515" s="16">
        <f t="shared" si="577"/>
        <v>858.52941176470677</v>
      </c>
      <c r="AA4515" s="13">
        <f t="shared" si="579"/>
        <v>17.17058823529419</v>
      </c>
      <c r="AB4515" s="13">
        <f t="shared" si="578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 hidden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75"/>
        <v>5860.05</v>
      </c>
      <c r="W4516" s="14">
        <f t="shared" si="574"/>
        <v>0</v>
      </c>
      <c r="X4516" s="13"/>
      <c r="Y4516" s="14">
        <f t="shared" si="576"/>
        <v>0</v>
      </c>
      <c r="Z4516" s="16">
        <f t="shared" si="577"/>
        <v>0</v>
      </c>
      <c r="AA4516" s="13">
        <f t="shared" si="579"/>
        <v>0</v>
      </c>
      <c r="AB4516" s="13">
        <f t="shared" si="578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 hidden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75"/>
        <v>10079.870000000001</v>
      </c>
      <c r="W4517" s="14">
        <f t="shared" si="574"/>
        <v>0</v>
      </c>
      <c r="X4517" s="13"/>
      <c r="Y4517" s="14">
        <f t="shared" si="576"/>
        <v>0</v>
      </c>
      <c r="Z4517" s="16">
        <f t="shared" si="577"/>
        <v>0</v>
      </c>
      <c r="AA4517" s="13">
        <f t="shared" si="579"/>
        <v>0</v>
      </c>
      <c r="AB4517" s="13">
        <f t="shared" si="578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 hidden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75"/>
        <v>1112.6799999999994</v>
      </c>
      <c r="W4518" s="14">
        <f t="shared" ref="W4518:W4581" si="580">IF(O4518="返货",U4518/(1+P4518),IF(O4518="返现",U4518,IF(O4518="折扣",U4518*P4518,IF(O4518="无",U4518))))</f>
        <v>5798.1</v>
      </c>
      <c r="X4518" s="13"/>
      <c r="Y4518" s="14">
        <f t="shared" si="576"/>
        <v>0</v>
      </c>
      <c r="Z4518" s="16">
        <f t="shared" si="577"/>
        <v>5798.1</v>
      </c>
      <c r="AA4518" s="13">
        <f t="shared" si="579"/>
        <v>0</v>
      </c>
      <c r="AB4518" s="13">
        <f t="shared" si="578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 hidden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75"/>
        <v>8252.84</v>
      </c>
      <c r="W4519" s="14">
        <f t="shared" si="580"/>
        <v>0</v>
      </c>
      <c r="X4519" s="13"/>
      <c r="Y4519" s="14">
        <f t="shared" si="576"/>
        <v>0</v>
      </c>
      <c r="Z4519" s="16">
        <f t="shared" si="577"/>
        <v>0</v>
      </c>
      <c r="AA4519" s="13">
        <f t="shared" si="579"/>
        <v>0</v>
      </c>
      <c r="AB4519" s="13">
        <f t="shared" si="578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 hidden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75"/>
        <v>37527.72</v>
      </c>
      <c r="W4520" s="14">
        <f t="shared" si="580"/>
        <v>0</v>
      </c>
      <c r="X4520" s="13"/>
      <c r="Y4520" s="14">
        <f t="shared" si="576"/>
        <v>0</v>
      </c>
      <c r="Z4520" s="16">
        <f t="shared" si="577"/>
        <v>0</v>
      </c>
      <c r="AA4520" s="13">
        <f t="shared" si="579"/>
        <v>0</v>
      </c>
      <c r="AB4520" s="13">
        <f t="shared" si="578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 hidden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75"/>
        <v>27897.68</v>
      </c>
      <c r="W4521" s="14">
        <f t="shared" si="580"/>
        <v>0</v>
      </c>
      <c r="X4521" s="13"/>
      <c r="Y4521" s="14">
        <f t="shared" si="576"/>
        <v>0</v>
      </c>
      <c r="Z4521" s="16">
        <f t="shared" si="577"/>
        <v>0</v>
      </c>
      <c r="AA4521" s="13">
        <f t="shared" si="579"/>
        <v>0</v>
      </c>
      <c r="AB4521" s="13">
        <f t="shared" si="578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 hidden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75"/>
        <v>417988.03</v>
      </c>
      <c r="W4522" s="14">
        <f t="shared" si="580"/>
        <v>109455.47</v>
      </c>
      <c r="X4522" s="13"/>
      <c r="Y4522" s="14">
        <f t="shared" si="576"/>
        <v>0</v>
      </c>
      <c r="Z4522" s="16">
        <f t="shared" si="577"/>
        <v>109455.47</v>
      </c>
      <c r="AA4522" s="13">
        <f t="shared" si="579"/>
        <v>0</v>
      </c>
      <c r="AB4522" s="13">
        <f t="shared" si="578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 hidden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75"/>
        <v>25719.599999999999</v>
      </c>
      <c r="W4523" s="14">
        <f t="shared" si="580"/>
        <v>0</v>
      </c>
      <c r="X4523" s="13"/>
      <c r="Y4523" s="14">
        <f t="shared" si="576"/>
        <v>0</v>
      </c>
      <c r="Z4523" s="16">
        <f t="shared" si="577"/>
        <v>0</v>
      </c>
      <c r="AA4523" s="13">
        <f t="shared" si="579"/>
        <v>0</v>
      </c>
      <c r="AB4523" s="13">
        <f t="shared" si="578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 hidden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75"/>
        <v>11324.13</v>
      </c>
      <c r="W4524" s="14">
        <f t="shared" si="580"/>
        <v>0</v>
      </c>
      <c r="X4524" s="13"/>
      <c r="Y4524" s="14">
        <f t="shared" si="576"/>
        <v>0</v>
      </c>
      <c r="Z4524" s="16">
        <f t="shared" si="577"/>
        <v>0</v>
      </c>
      <c r="AA4524" s="13">
        <f t="shared" si="579"/>
        <v>0</v>
      </c>
      <c r="AB4524" s="13">
        <f t="shared" si="578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 hidden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75"/>
        <v>317924.58</v>
      </c>
      <c r="W4525" s="14">
        <f t="shared" si="580"/>
        <v>12</v>
      </c>
      <c r="X4525" s="13"/>
      <c r="Y4525" s="14">
        <f t="shared" si="576"/>
        <v>0</v>
      </c>
      <c r="Z4525" s="16">
        <f t="shared" si="577"/>
        <v>12</v>
      </c>
      <c r="AA4525" s="13">
        <f t="shared" si="579"/>
        <v>0</v>
      </c>
      <c r="AB4525" s="13">
        <f t="shared" si="578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 hidden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81">S4526+T4526-U4526</f>
        <v>6174</v>
      </c>
      <c r="W4526" s="14">
        <f t="shared" si="580"/>
        <v>0</v>
      </c>
      <c r="X4526" s="13"/>
      <c r="Y4526" s="14">
        <f t="shared" si="576"/>
        <v>0</v>
      </c>
      <c r="Z4526" s="16">
        <f t="shared" si="577"/>
        <v>0</v>
      </c>
      <c r="AA4526" s="13">
        <f t="shared" si="579"/>
        <v>0</v>
      </c>
      <c r="AB4526" s="13">
        <f t="shared" si="578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 hidden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81"/>
        <v>3048.66</v>
      </c>
      <c r="W4527" s="14">
        <f t="shared" si="580"/>
        <v>0</v>
      </c>
      <c r="X4527" s="13"/>
      <c r="Y4527" s="14">
        <f t="shared" si="576"/>
        <v>0</v>
      </c>
      <c r="Z4527" s="16">
        <f t="shared" si="577"/>
        <v>0</v>
      </c>
      <c r="AA4527" s="13">
        <f t="shared" si="579"/>
        <v>0</v>
      </c>
      <c r="AB4527" s="13">
        <f t="shared" si="578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 hidden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81"/>
        <v>1.00000000002183E-2</v>
      </c>
      <c r="W4528" s="14">
        <f t="shared" si="580"/>
        <v>0</v>
      </c>
      <c r="X4528" s="13"/>
      <c r="Y4528" s="14">
        <f t="shared" si="576"/>
        <v>0</v>
      </c>
      <c r="Z4528" s="16">
        <f t="shared" si="577"/>
        <v>0</v>
      </c>
      <c r="AA4528" s="13">
        <f t="shared" si="579"/>
        <v>0</v>
      </c>
      <c r="AB4528" s="13">
        <f t="shared" si="578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 hidden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81"/>
        <v>251651.47</v>
      </c>
      <c r="W4529" s="14">
        <f t="shared" si="580"/>
        <v>0</v>
      </c>
      <c r="X4529" s="13"/>
      <c r="Y4529" s="14">
        <f t="shared" si="576"/>
        <v>0</v>
      </c>
      <c r="Z4529" s="16">
        <f t="shared" si="577"/>
        <v>0</v>
      </c>
      <c r="AA4529" s="13">
        <f t="shared" si="579"/>
        <v>0</v>
      </c>
      <c r="AB4529" s="13">
        <f t="shared" si="578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 hidden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81"/>
        <v>4006.75</v>
      </c>
      <c r="W4530" s="14">
        <f t="shared" si="580"/>
        <v>0</v>
      </c>
      <c r="X4530" s="13"/>
      <c r="Y4530" s="14">
        <f t="shared" si="576"/>
        <v>0</v>
      </c>
      <c r="Z4530" s="16">
        <f t="shared" si="577"/>
        <v>0</v>
      </c>
      <c r="AA4530" s="13">
        <f t="shared" si="579"/>
        <v>0</v>
      </c>
      <c r="AB4530" s="13">
        <f t="shared" si="578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 hidden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81"/>
        <v>2238.3000000000002</v>
      </c>
      <c r="W4531" s="14">
        <f t="shared" si="580"/>
        <v>0</v>
      </c>
      <c r="X4531" s="13"/>
      <c r="Y4531" s="14">
        <f t="shared" si="576"/>
        <v>0</v>
      </c>
      <c r="Z4531" s="16">
        <f t="shared" si="577"/>
        <v>0</v>
      </c>
      <c r="AA4531" s="13">
        <f t="shared" si="579"/>
        <v>0</v>
      </c>
      <c r="AB4531" s="13">
        <f t="shared" si="578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 hidden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81"/>
        <v>433.07000000000062</v>
      </c>
      <c r="W4532" s="14">
        <f t="shared" si="580"/>
        <v>5594.53</v>
      </c>
      <c r="X4532" s="13"/>
      <c r="Y4532" s="14">
        <f t="shared" si="576"/>
        <v>0</v>
      </c>
      <c r="Z4532" s="16">
        <f t="shared" si="577"/>
        <v>5594.53</v>
      </c>
      <c r="AA4532" s="13">
        <f t="shared" si="579"/>
        <v>0</v>
      </c>
      <c r="AB4532" s="13">
        <f t="shared" si="578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 hidden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81"/>
        <v>4257.3999999999996</v>
      </c>
      <c r="W4533" s="14">
        <f t="shared" si="580"/>
        <v>0</v>
      </c>
      <c r="X4533" s="13"/>
      <c r="Y4533" s="14">
        <f t="shared" si="576"/>
        <v>0</v>
      </c>
      <c r="Z4533" s="16">
        <f t="shared" si="577"/>
        <v>0</v>
      </c>
      <c r="AA4533" s="13">
        <f t="shared" si="579"/>
        <v>0</v>
      </c>
      <c r="AB4533" s="13">
        <f t="shared" si="578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 hidden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81"/>
        <v>-5.47</v>
      </c>
      <c r="W4534" s="14">
        <f t="shared" si="580"/>
        <v>0</v>
      </c>
      <c r="X4534" s="13"/>
      <c r="Y4534" s="14">
        <f t="shared" si="576"/>
        <v>0</v>
      </c>
      <c r="Z4534" s="16">
        <f t="shared" si="577"/>
        <v>0</v>
      </c>
      <c r="AA4534" s="13">
        <f t="shared" si="579"/>
        <v>0</v>
      </c>
      <c r="AB4534" s="13">
        <f t="shared" si="578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 hidden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81"/>
        <v>13607.740000000002</v>
      </c>
      <c r="W4535" s="14">
        <f t="shared" si="580"/>
        <v>27954.38</v>
      </c>
      <c r="X4535" s="13"/>
      <c r="Y4535" s="14">
        <f t="shared" si="576"/>
        <v>0</v>
      </c>
      <c r="Z4535" s="16">
        <f t="shared" si="577"/>
        <v>27954.38</v>
      </c>
      <c r="AA4535" s="13">
        <f t="shared" si="579"/>
        <v>0</v>
      </c>
      <c r="AB4535" s="13">
        <f t="shared" si="578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 hidden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3646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81"/>
        <v>34215.86</v>
      </c>
      <c r="W4536" s="14">
        <f t="shared" si="580"/>
        <v>41024.26470588235</v>
      </c>
      <c r="X4536" s="13"/>
      <c r="Y4536" s="14">
        <f t="shared" si="576"/>
        <v>0</v>
      </c>
      <c r="Z4536" s="16">
        <f t="shared" si="577"/>
        <v>41024.26470588235</v>
      </c>
      <c r="AA4536" s="13">
        <f t="shared" si="579"/>
        <v>820.48529411765048</v>
      </c>
      <c r="AB4536" s="13">
        <f t="shared" si="578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 hidden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3646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81"/>
        <v>10948.1</v>
      </c>
      <c r="W4537" s="14">
        <f t="shared" si="580"/>
        <v>1318.7745098039215</v>
      </c>
      <c r="X4537" s="13"/>
      <c r="Y4537" s="14">
        <f t="shared" si="576"/>
        <v>0</v>
      </c>
      <c r="Z4537" s="16">
        <f t="shared" si="577"/>
        <v>1318.7745098039215</v>
      </c>
      <c r="AA4537" s="13">
        <f t="shared" si="579"/>
        <v>26.375490196078545</v>
      </c>
      <c r="AB4537" s="13">
        <f t="shared" si="578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 hidden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81"/>
        <v>-691311.56</v>
      </c>
      <c r="W4538" s="14">
        <f t="shared" si="580"/>
        <v>3853.238095238095</v>
      </c>
      <c r="X4538" s="13"/>
      <c r="Y4538" s="14">
        <f t="shared" si="576"/>
        <v>0</v>
      </c>
      <c r="Z4538" s="16">
        <f t="shared" si="577"/>
        <v>3853.238095238095</v>
      </c>
      <c r="AA4538" s="13">
        <f t="shared" si="579"/>
        <v>192.66190476190513</v>
      </c>
      <c r="AB4538" s="13">
        <f t="shared" si="578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 hidden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81"/>
        <v>1050206.9099999999</v>
      </c>
      <c r="W4539" s="14">
        <f t="shared" si="580"/>
        <v>170537.96078431373</v>
      </c>
      <c r="X4539" s="13"/>
      <c r="Y4539" s="14">
        <f t="shared" si="576"/>
        <v>0</v>
      </c>
      <c r="Z4539" s="16">
        <f t="shared" si="577"/>
        <v>170537.96078431373</v>
      </c>
      <c r="AA4539" s="13">
        <f t="shared" si="579"/>
        <v>3410.7592156862665</v>
      </c>
      <c r="AB4539" s="13">
        <f t="shared" si="578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 hidden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81"/>
        <v>-724484.7</v>
      </c>
      <c r="W4540" s="14">
        <f t="shared" si="580"/>
        <v>313417.73333333334</v>
      </c>
      <c r="X4540" s="13"/>
      <c r="Y4540" s="14">
        <f t="shared" si="576"/>
        <v>0</v>
      </c>
      <c r="Z4540" s="16">
        <f t="shared" si="577"/>
        <v>313417.73333333334</v>
      </c>
      <c r="AA4540" s="13">
        <f t="shared" si="579"/>
        <v>15670.886666666658</v>
      </c>
      <c r="AB4540" s="13">
        <f t="shared" si="578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 hidden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81"/>
        <v>-502912.69</v>
      </c>
      <c r="W4541" s="14">
        <f t="shared" si="580"/>
        <v>214425.43</v>
      </c>
      <c r="X4541" s="13"/>
      <c r="Y4541" s="14">
        <f t="shared" si="576"/>
        <v>0</v>
      </c>
      <c r="Z4541" s="16">
        <f t="shared" si="577"/>
        <v>214425.43</v>
      </c>
      <c r="AA4541" s="13">
        <f t="shared" si="579"/>
        <v>0</v>
      </c>
      <c r="AB4541" s="13">
        <f t="shared" si="578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 hidden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81"/>
        <v>33806.589999999997</v>
      </c>
      <c r="W4542" s="14">
        <f t="shared" si="580"/>
        <v>0</v>
      </c>
      <c r="X4542" s="13"/>
      <c r="Y4542" s="14">
        <f t="shared" si="576"/>
        <v>0</v>
      </c>
      <c r="Z4542" s="16">
        <f t="shared" si="577"/>
        <v>0</v>
      </c>
      <c r="AA4542" s="13">
        <f t="shared" si="579"/>
        <v>0</v>
      </c>
      <c r="AB4542" s="13">
        <f t="shared" si="578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 hidden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81"/>
        <v>8924.5</v>
      </c>
      <c r="W4543" s="14">
        <f t="shared" si="580"/>
        <v>0</v>
      </c>
      <c r="X4543" s="13"/>
      <c r="Y4543" s="14">
        <f t="shared" si="576"/>
        <v>0</v>
      </c>
      <c r="Z4543" s="16">
        <f t="shared" si="577"/>
        <v>0</v>
      </c>
      <c r="AA4543" s="13">
        <f t="shared" si="579"/>
        <v>0</v>
      </c>
      <c r="AB4543" s="13">
        <f t="shared" si="578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 hidden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81"/>
        <v>64000</v>
      </c>
      <c r="W4544" s="14">
        <f t="shared" si="580"/>
        <v>0</v>
      </c>
      <c r="X4544" s="13"/>
      <c r="Y4544" s="14">
        <f t="shared" si="576"/>
        <v>0</v>
      </c>
      <c r="Z4544" s="16">
        <f t="shared" si="577"/>
        <v>0</v>
      </c>
      <c r="AA4544" s="13">
        <f t="shared" si="579"/>
        <v>0</v>
      </c>
      <c r="AB4544" s="13">
        <f t="shared" si="578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 hidden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81"/>
        <v>68775.509999999995</v>
      </c>
      <c r="W4545" s="14">
        <f t="shared" si="580"/>
        <v>0</v>
      </c>
      <c r="X4545" s="13"/>
      <c r="Y4545" s="14">
        <f t="shared" si="576"/>
        <v>0</v>
      </c>
      <c r="Z4545" s="16">
        <f t="shared" si="577"/>
        <v>0</v>
      </c>
      <c r="AA4545" s="13">
        <f t="shared" si="579"/>
        <v>0</v>
      </c>
      <c r="AB4545" s="13">
        <f t="shared" si="578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 hidden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81"/>
        <v>1142.8499999999999</v>
      </c>
      <c r="W4546" s="14">
        <f t="shared" si="580"/>
        <v>0</v>
      </c>
      <c r="X4546" s="13"/>
      <c r="Y4546" s="14">
        <f t="shared" si="576"/>
        <v>0</v>
      </c>
      <c r="Z4546" s="16">
        <f t="shared" si="577"/>
        <v>0</v>
      </c>
      <c r="AA4546" s="13">
        <f t="shared" si="579"/>
        <v>0</v>
      </c>
      <c r="AB4546" s="13">
        <f t="shared" si="578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 hidden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81"/>
        <v>138113.93</v>
      </c>
      <c r="W4547" s="14">
        <f t="shared" si="580"/>
        <v>0</v>
      </c>
      <c r="X4547" s="13"/>
      <c r="Y4547" s="14">
        <f t="shared" ref="Y4547:Y4610" si="582">IF(W4547-AB4547&lt;=0,0,IF(O4547="返现",MAX(W4547-AA4547-AB4547,0),MAX(W4547-AB4547,0)))</f>
        <v>0</v>
      </c>
      <c r="Z4547" s="16">
        <f t="shared" si="577"/>
        <v>0</v>
      </c>
      <c r="AA4547" s="13">
        <f t="shared" si="579"/>
        <v>0</v>
      </c>
      <c r="AB4547" s="13">
        <f t="shared" si="578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 hidden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81"/>
        <v>27054.5800000001</v>
      </c>
      <c r="W4548" s="14">
        <f t="shared" si="580"/>
        <v>0</v>
      </c>
      <c r="X4548" s="13"/>
      <c r="Y4548" s="14">
        <f t="shared" si="582"/>
        <v>0</v>
      </c>
      <c r="Z4548" s="16">
        <f t="shared" si="577"/>
        <v>0</v>
      </c>
      <c r="AA4548" s="13">
        <f t="shared" si="579"/>
        <v>0</v>
      </c>
      <c r="AB4548" s="13">
        <f t="shared" si="578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 hidden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81"/>
        <v>1153.1199999999999</v>
      </c>
      <c r="W4549" s="14">
        <f t="shared" si="580"/>
        <v>0</v>
      </c>
      <c r="X4549" s="13"/>
      <c r="Y4549" s="14">
        <f t="shared" si="582"/>
        <v>0</v>
      </c>
      <c r="Z4549" s="13"/>
      <c r="AA4549" s="13">
        <f t="shared" si="579"/>
        <v>0</v>
      </c>
      <c r="AB4549" s="13">
        <f t="shared" si="578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 hidden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81"/>
        <v>977.7</v>
      </c>
      <c r="W4550" s="14">
        <f t="shared" si="580"/>
        <v>0</v>
      </c>
      <c r="X4550" s="13"/>
      <c r="Y4550" s="14">
        <f t="shared" si="582"/>
        <v>0</v>
      </c>
      <c r="Z4550" s="16">
        <f t="shared" ref="Z4550:Z4602" si="583">W4550+X4550</f>
        <v>0</v>
      </c>
      <c r="AA4550" s="13">
        <f t="shared" si="579"/>
        <v>0</v>
      </c>
      <c r="AB4550" s="13">
        <f t="shared" si="578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 hidden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81"/>
        <v>-124577.23000000001</v>
      </c>
      <c r="W4551" s="14">
        <f t="shared" si="580"/>
        <v>28714.04</v>
      </c>
      <c r="X4551" s="13"/>
      <c r="Y4551" s="14">
        <f t="shared" si="582"/>
        <v>0</v>
      </c>
      <c r="Z4551" s="16">
        <f t="shared" si="583"/>
        <v>28714.04</v>
      </c>
      <c r="AA4551" s="13">
        <f t="shared" si="579"/>
        <v>0</v>
      </c>
      <c r="AB4551" s="13">
        <f t="shared" si="578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 hidden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81"/>
        <v>107577.03</v>
      </c>
      <c r="W4552" s="14">
        <f t="shared" si="580"/>
        <v>0</v>
      </c>
      <c r="X4552" s="13"/>
      <c r="Y4552" s="14">
        <f t="shared" si="582"/>
        <v>0</v>
      </c>
      <c r="Z4552" s="16">
        <f t="shared" si="583"/>
        <v>0</v>
      </c>
      <c r="AA4552" s="13">
        <f t="shared" si="579"/>
        <v>0</v>
      </c>
      <c r="AB4552" s="13">
        <f t="shared" si="578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 hidden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81"/>
        <v>-31569.94</v>
      </c>
      <c r="W4553" s="14">
        <f t="shared" si="580"/>
        <v>0</v>
      </c>
      <c r="X4553" s="13"/>
      <c r="Y4553" s="14">
        <f t="shared" si="582"/>
        <v>0</v>
      </c>
      <c r="Z4553" s="16">
        <f t="shared" si="583"/>
        <v>0</v>
      </c>
      <c r="AA4553" s="13">
        <f t="shared" si="579"/>
        <v>0</v>
      </c>
      <c r="AB4553" s="13">
        <f t="shared" si="578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 hidden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81"/>
        <v>4458.1899999999996</v>
      </c>
      <c r="W4554" s="14">
        <f t="shared" si="580"/>
        <v>0</v>
      </c>
      <c r="X4554" s="13"/>
      <c r="Y4554" s="14">
        <f t="shared" si="582"/>
        <v>0</v>
      </c>
      <c r="Z4554" s="16">
        <f t="shared" si="583"/>
        <v>0</v>
      </c>
      <c r="AA4554" s="13">
        <f t="shared" si="579"/>
        <v>0</v>
      </c>
      <c r="AB4554" s="13">
        <f t="shared" si="578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 hidden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81"/>
        <v>-255922.47</v>
      </c>
      <c r="W4555" s="14">
        <f t="shared" si="580"/>
        <v>116422.47</v>
      </c>
      <c r="X4555" s="13"/>
      <c r="Y4555" s="14">
        <f t="shared" si="582"/>
        <v>0</v>
      </c>
      <c r="Z4555" s="16">
        <f t="shared" si="583"/>
        <v>116422.47</v>
      </c>
      <c r="AA4555" s="13">
        <f t="shared" si="579"/>
        <v>0</v>
      </c>
      <c r="AB4555" s="13">
        <f t="shared" si="578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 hidden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81"/>
        <v>232858.85</v>
      </c>
      <c r="W4556" s="14">
        <f t="shared" si="580"/>
        <v>0</v>
      </c>
      <c r="X4556" s="13"/>
      <c r="Y4556" s="14">
        <f t="shared" si="582"/>
        <v>0</v>
      </c>
      <c r="Z4556" s="16">
        <f t="shared" si="583"/>
        <v>0</v>
      </c>
      <c r="AA4556" s="13">
        <f t="shared" si="579"/>
        <v>0</v>
      </c>
      <c r="AB4556" s="13">
        <f t="shared" si="578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 hidden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81"/>
        <v>-88817.88</v>
      </c>
      <c r="W4557" s="14">
        <f t="shared" si="580"/>
        <v>53390.943396226416</v>
      </c>
      <c r="X4557" s="13"/>
      <c r="Y4557" s="14">
        <f t="shared" si="582"/>
        <v>0</v>
      </c>
      <c r="Z4557" s="16">
        <f t="shared" si="583"/>
        <v>53390.943396226416</v>
      </c>
      <c r="AA4557" s="13">
        <f t="shared" si="579"/>
        <v>3203.4566037735858</v>
      </c>
      <c r="AB4557" s="13">
        <f t="shared" si="578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 hidden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81"/>
        <v>-78428.960000000006</v>
      </c>
      <c r="W4558" s="14">
        <f t="shared" si="580"/>
        <v>0</v>
      </c>
      <c r="X4558" s="13"/>
      <c r="Y4558" s="14">
        <f t="shared" si="582"/>
        <v>0</v>
      </c>
      <c r="Z4558" s="16">
        <f t="shared" si="583"/>
        <v>0</v>
      </c>
      <c r="AA4558" s="13">
        <f t="shared" si="579"/>
        <v>0</v>
      </c>
      <c r="AB4558" s="13">
        <f t="shared" si="578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 hidden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81"/>
        <v>269.79000000000002</v>
      </c>
      <c r="W4559" s="14">
        <f t="shared" si="580"/>
        <v>0</v>
      </c>
      <c r="X4559" s="13"/>
      <c r="Y4559" s="14">
        <f t="shared" si="582"/>
        <v>0</v>
      </c>
      <c r="Z4559" s="16">
        <f t="shared" si="583"/>
        <v>0</v>
      </c>
      <c r="AA4559" s="13">
        <f t="shared" si="579"/>
        <v>0</v>
      </c>
      <c r="AB4559" s="13">
        <f t="shared" si="578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 hidden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3330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81"/>
        <v>-736736.82</v>
      </c>
      <c r="W4560" s="14">
        <f t="shared" si="580"/>
        <v>5350.4705882352937</v>
      </c>
      <c r="X4560" s="13"/>
      <c r="Y4560" s="14">
        <f t="shared" si="582"/>
        <v>0</v>
      </c>
      <c r="Z4560" s="16">
        <f t="shared" si="583"/>
        <v>5350.4705882352937</v>
      </c>
      <c r="AA4560" s="13">
        <f t="shared" si="579"/>
        <v>107.00941176470587</v>
      </c>
      <c r="AB4560" s="13">
        <f t="shared" si="578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 hidden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81"/>
        <v>69200.62</v>
      </c>
      <c r="W4561" s="14">
        <f t="shared" si="580"/>
        <v>0</v>
      </c>
      <c r="X4561" s="13"/>
      <c r="Y4561" s="14">
        <f t="shared" si="582"/>
        <v>0</v>
      </c>
      <c r="Z4561" s="16">
        <f t="shared" si="583"/>
        <v>0</v>
      </c>
      <c r="AA4561" s="13">
        <f t="shared" si="579"/>
        <v>0</v>
      </c>
      <c r="AB4561" s="13">
        <f t="shared" si="578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 hidden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81"/>
        <v>-1.0000000002037299E-2</v>
      </c>
      <c r="W4562" s="14">
        <f t="shared" si="580"/>
        <v>0</v>
      </c>
      <c r="X4562" s="13"/>
      <c r="Y4562" s="14">
        <f t="shared" si="582"/>
        <v>0</v>
      </c>
      <c r="Z4562" s="16">
        <f t="shared" si="583"/>
        <v>0</v>
      </c>
      <c r="AA4562" s="13">
        <f t="shared" si="579"/>
        <v>0</v>
      </c>
      <c r="AB4562" s="13">
        <f t="shared" si="578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 hidden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81"/>
        <v>9424.4799999999959</v>
      </c>
      <c r="W4563" s="14">
        <f t="shared" si="580"/>
        <v>75000</v>
      </c>
      <c r="X4563" s="13"/>
      <c r="Y4563" s="14">
        <f t="shared" si="582"/>
        <v>0</v>
      </c>
      <c r="Z4563" s="16">
        <f t="shared" si="583"/>
        <v>75000</v>
      </c>
      <c r="AA4563" s="13">
        <f t="shared" si="579"/>
        <v>0</v>
      </c>
      <c r="AB4563" s="13">
        <f t="shared" si="578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 hidden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81"/>
        <v>-801017.92999999993</v>
      </c>
      <c r="W4564" s="14">
        <f t="shared" si="580"/>
        <v>487677.85</v>
      </c>
      <c r="X4564" s="13"/>
      <c r="Y4564" s="14">
        <f t="shared" si="582"/>
        <v>0</v>
      </c>
      <c r="Z4564" s="16">
        <f t="shared" si="583"/>
        <v>487677.85</v>
      </c>
      <c r="AA4564" s="13">
        <f t="shared" si="579"/>
        <v>0</v>
      </c>
      <c r="AB4564" s="13">
        <f t="shared" si="578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 hidden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81"/>
        <v>4331.8599999999997</v>
      </c>
      <c r="W4565" s="14">
        <f t="shared" si="580"/>
        <v>0</v>
      </c>
      <c r="X4565" s="13"/>
      <c r="Y4565" s="14">
        <f t="shared" si="582"/>
        <v>0</v>
      </c>
      <c r="Z4565" s="16">
        <f t="shared" si="583"/>
        <v>0</v>
      </c>
      <c r="AA4565" s="13">
        <f t="shared" si="579"/>
        <v>0</v>
      </c>
      <c r="AB4565" s="13">
        <f t="shared" si="578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 hidden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81"/>
        <v>77643.25</v>
      </c>
      <c r="W4566" s="14">
        <f t="shared" si="580"/>
        <v>23879.166666666675</v>
      </c>
      <c r="X4566" s="13"/>
      <c r="Y4566" s="14">
        <f t="shared" si="582"/>
        <v>0</v>
      </c>
      <c r="Z4566" s="16">
        <f t="shared" si="583"/>
        <v>23879.166666666675</v>
      </c>
      <c r="AA4566" s="13">
        <f t="shared" si="579"/>
        <v>477.58333333333212</v>
      </c>
      <c r="AB4566" s="13">
        <f t="shared" si="578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 hidden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81"/>
        <v>0</v>
      </c>
      <c r="W4567" s="14">
        <f t="shared" si="580"/>
        <v>7980.8921568627356</v>
      </c>
      <c r="X4567" s="13"/>
      <c r="Y4567" s="14">
        <f t="shared" si="582"/>
        <v>0</v>
      </c>
      <c r="Z4567" s="16">
        <f t="shared" si="583"/>
        <v>7980.8921568627356</v>
      </c>
      <c r="AA4567" s="13">
        <f t="shared" si="579"/>
        <v>159.61784313725457</v>
      </c>
      <c r="AB4567" s="13">
        <f t="shared" si="578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 hidden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81"/>
        <v>268.41000000000003</v>
      </c>
      <c r="W4568" s="14">
        <f t="shared" si="580"/>
        <v>0</v>
      </c>
      <c r="X4568" s="13"/>
      <c r="Y4568" s="14">
        <f t="shared" si="582"/>
        <v>0</v>
      </c>
      <c r="Z4568" s="16">
        <f t="shared" si="583"/>
        <v>0</v>
      </c>
      <c r="AA4568" s="13">
        <f t="shared" si="579"/>
        <v>0</v>
      </c>
      <c r="AB4568" s="13">
        <f t="shared" si="578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 hidden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81"/>
        <v>-92096.38</v>
      </c>
      <c r="W4569" s="14">
        <f t="shared" si="580"/>
        <v>44132</v>
      </c>
      <c r="X4569" s="13"/>
      <c r="Y4569" s="14">
        <f t="shared" si="582"/>
        <v>0</v>
      </c>
      <c r="Z4569" s="16">
        <f t="shared" si="583"/>
        <v>44132</v>
      </c>
      <c r="AA4569" s="13">
        <f t="shared" si="579"/>
        <v>0</v>
      </c>
      <c r="AB4569" s="13">
        <f t="shared" si="578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 hidden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81"/>
        <v>40771.57</v>
      </c>
      <c r="W4570" s="14">
        <f t="shared" si="580"/>
        <v>1946.64</v>
      </c>
      <c r="X4570" s="13"/>
      <c r="Y4570" s="14">
        <f t="shared" si="582"/>
        <v>0</v>
      </c>
      <c r="Z4570" s="16">
        <f t="shared" si="583"/>
        <v>1946.64</v>
      </c>
      <c r="AA4570" s="13">
        <f t="shared" si="579"/>
        <v>0</v>
      </c>
      <c r="AB4570" s="13">
        <f t="shared" si="578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 hidden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81"/>
        <v>44490.16</v>
      </c>
      <c r="W4571" s="14">
        <f t="shared" si="580"/>
        <v>0</v>
      </c>
      <c r="X4571" s="13"/>
      <c r="Y4571" s="14">
        <f t="shared" si="582"/>
        <v>0</v>
      </c>
      <c r="Z4571" s="16">
        <f t="shared" si="583"/>
        <v>0</v>
      </c>
      <c r="AA4571" s="13">
        <f t="shared" si="579"/>
        <v>0</v>
      </c>
      <c r="AB4571" s="13">
        <f t="shared" si="578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 hidden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81"/>
        <v>46963.14</v>
      </c>
      <c r="W4572" s="14">
        <f t="shared" si="580"/>
        <v>217</v>
      </c>
      <c r="X4572" s="13"/>
      <c r="Y4572" s="14">
        <f t="shared" si="582"/>
        <v>0</v>
      </c>
      <c r="Z4572" s="16">
        <f t="shared" si="583"/>
        <v>217</v>
      </c>
      <c r="AA4572" s="13">
        <f t="shared" si="579"/>
        <v>0</v>
      </c>
      <c r="AB4572" s="13">
        <f t="shared" ref="AB4572:AB4635" si="584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 hidden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81"/>
        <v>-16148.02</v>
      </c>
      <c r="W4573" s="14">
        <f t="shared" si="580"/>
        <v>12838.76</v>
      </c>
      <c r="X4573" s="13"/>
      <c r="Y4573" s="14">
        <f t="shared" si="582"/>
        <v>0</v>
      </c>
      <c r="Z4573" s="16">
        <f t="shared" si="583"/>
        <v>12838.76</v>
      </c>
      <c r="AA4573" s="13">
        <f t="shared" si="579"/>
        <v>0</v>
      </c>
      <c r="AB4573" s="13">
        <f t="shared" si="584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 hidden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81"/>
        <v>6946.43</v>
      </c>
      <c r="W4574" s="14">
        <f t="shared" si="580"/>
        <v>0</v>
      </c>
      <c r="X4574" s="13"/>
      <c r="Y4574" s="14">
        <f t="shared" si="582"/>
        <v>0</v>
      </c>
      <c r="Z4574" s="16">
        <f t="shared" si="583"/>
        <v>0</v>
      </c>
      <c r="AA4574" s="13">
        <f t="shared" si="579"/>
        <v>0</v>
      </c>
      <c r="AB4574" s="13">
        <f t="shared" si="584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 hidden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81"/>
        <v>0</v>
      </c>
      <c r="W4575" s="14">
        <f t="shared" si="580"/>
        <v>6434.6960784313724</v>
      </c>
      <c r="X4575" s="13"/>
      <c r="Y4575" s="14">
        <f t="shared" si="582"/>
        <v>0</v>
      </c>
      <c r="Z4575" s="16">
        <f t="shared" si="583"/>
        <v>6434.6960784313724</v>
      </c>
      <c r="AA4575" s="13">
        <f t="shared" si="579"/>
        <v>128.69392156862796</v>
      </c>
      <c r="AB4575" s="13">
        <f t="shared" si="584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 hidden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81"/>
        <v>1.00000000002183E-2</v>
      </c>
      <c r="W4576" s="14">
        <f t="shared" si="580"/>
        <v>0</v>
      </c>
      <c r="X4576" s="13"/>
      <c r="Y4576" s="14">
        <f t="shared" si="582"/>
        <v>0</v>
      </c>
      <c r="Z4576" s="16">
        <f t="shared" si="583"/>
        <v>0</v>
      </c>
      <c r="AA4576" s="13">
        <f t="shared" ref="AA4576:AA4590" si="585">U4576-W4576</f>
        <v>0</v>
      </c>
      <c r="AB4576" s="13">
        <f t="shared" si="584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 hidden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81"/>
        <v>769.26</v>
      </c>
      <c r="W4577" s="14">
        <f t="shared" si="580"/>
        <v>0</v>
      </c>
      <c r="X4577" s="13"/>
      <c r="Y4577" s="14">
        <f t="shared" si="582"/>
        <v>0</v>
      </c>
      <c r="Z4577" s="16">
        <f t="shared" si="583"/>
        <v>0</v>
      </c>
      <c r="AA4577" s="13">
        <f t="shared" si="585"/>
        <v>0</v>
      </c>
      <c r="AB4577" s="13">
        <f t="shared" si="584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 hidden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81"/>
        <v>48950.41</v>
      </c>
      <c r="W4578" s="14">
        <f t="shared" si="580"/>
        <v>96621.930693069298</v>
      </c>
      <c r="X4578" s="13"/>
      <c r="Y4578" s="14">
        <f t="shared" si="582"/>
        <v>0</v>
      </c>
      <c r="Z4578" s="16">
        <f t="shared" si="583"/>
        <v>96621.930693069298</v>
      </c>
      <c r="AA4578" s="13">
        <f t="shared" si="585"/>
        <v>966.21930693069589</v>
      </c>
      <c r="AB4578" s="13">
        <f t="shared" si="584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 hidden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81"/>
        <v>18924.68</v>
      </c>
      <c r="W4579" s="14">
        <f t="shared" si="580"/>
        <v>0</v>
      </c>
      <c r="X4579" s="13"/>
      <c r="Y4579" s="14">
        <f t="shared" si="582"/>
        <v>0</v>
      </c>
      <c r="Z4579" s="16">
        <f t="shared" si="583"/>
        <v>0</v>
      </c>
      <c r="AA4579" s="13">
        <f t="shared" si="585"/>
        <v>0</v>
      </c>
      <c r="AB4579" s="13">
        <f t="shared" si="584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 hidden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81"/>
        <v>-208911.24000000002</v>
      </c>
      <c r="W4580" s="14">
        <f t="shared" si="580"/>
        <v>31304.57</v>
      </c>
      <c r="X4580" s="13"/>
      <c r="Y4580" s="14">
        <f t="shared" si="582"/>
        <v>0</v>
      </c>
      <c r="Z4580" s="16">
        <f t="shared" si="583"/>
        <v>31304.57</v>
      </c>
      <c r="AA4580" s="13">
        <f t="shared" si="585"/>
        <v>0</v>
      </c>
      <c r="AB4580" s="13">
        <f t="shared" si="584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 hidden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80"/>
        <v>0</v>
      </c>
      <c r="X4581" s="13"/>
      <c r="Y4581" s="14">
        <f t="shared" si="582"/>
        <v>0</v>
      </c>
      <c r="Z4581" s="16">
        <f t="shared" si="583"/>
        <v>0</v>
      </c>
      <c r="AA4581" s="13">
        <f t="shared" si="585"/>
        <v>0</v>
      </c>
      <c r="AB4581" s="13">
        <f t="shared" si="584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 hidden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86">IF(O4582="返货",U4582/(1+P4582),IF(O4582="返现",U4582,IF(O4582="折扣",U4582*P4582,IF(O4582="无",U4582))))</f>
        <v>0</v>
      </c>
      <c r="X4582" s="13"/>
      <c r="Y4582" s="14">
        <f t="shared" si="582"/>
        <v>0</v>
      </c>
      <c r="Z4582" s="16">
        <f t="shared" si="583"/>
        <v>0</v>
      </c>
      <c r="AA4582" s="13">
        <f t="shared" si="585"/>
        <v>0</v>
      </c>
      <c r="AB4582" s="13">
        <f t="shared" si="584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 hidden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81"/>
        <v>156.33000000000001</v>
      </c>
      <c r="W4583" s="14">
        <f t="shared" si="586"/>
        <v>0</v>
      </c>
      <c r="X4583" s="13"/>
      <c r="Y4583" s="14">
        <f t="shared" si="582"/>
        <v>0</v>
      </c>
      <c r="Z4583" s="16">
        <f t="shared" si="583"/>
        <v>0</v>
      </c>
      <c r="AA4583" s="13">
        <f t="shared" si="585"/>
        <v>0</v>
      </c>
      <c r="AB4583" s="13">
        <f t="shared" si="584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 hidden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81"/>
        <v>12850.94</v>
      </c>
      <c r="W4584" s="14">
        <f t="shared" si="586"/>
        <v>0</v>
      </c>
      <c r="X4584" s="13"/>
      <c r="Y4584" s="14">
        <f t="shared" si="582"/>
        <v>0</v>
      </c>
      <c r="Z4584" s="16">
        <f t="shared" si="583"/>
        <v>0</v>
      </c>
      <c r="AA4584" s="13">
        <f t="shared" si="585"/>
        <v>0</v>
      </c>
      <c r="AB4584" s="13">
        <f t="shared" si="584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 hidden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81"/>
        <v>10000</v>
      </c>
      <c r="W4585" s="14">
        <f t="shared" si="586"/>
        <v>0</v>
      </c>
      <c r="X4585" s="13"/>
      <c r="Y4585" s="14">
        <f t="shared" si="582"/>
        <v>0</v>
      </c>
      <c r="Z4585" s="16">
        <f t="shared" si="583"/>
        <v>0</v>
      </c>
      <c r="AA4585" s="13">
        <f t="shared" si="585"/>
        <v>0</v>
      </c>
      <c r="AB4585" s="13">
        <f t="shared" si="584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 hidden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81"/>
        <v>-26.310000000001001</v>
      </c>
      <c r="W4586" s="14">
        <f t="shared" si="586"/>
        <v>0</v>
      </c>
      <c r="X4586" s="13"/>
      <c r="Y4586" s="14">
        <f t="shared" si="582"/>
        <v>0</v>
      </c>
      <c r="Z4586" s="16">
        <f t="shared" si="583"/>
        <v>0</v>
      </c>
      <c r="AA4586" s="13">
        <f t="shared" si="585"/>
        <v>0</v>
      </c>
      <c r="AB4586" s="13">
        <f t="shared" si="584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 hidden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81"/>
        <v>53347.520000000004</v>
      </c>
      <c r="W4587" s="14">
        <f t="shared" si="586"/>
        <v>30560.22</v>
      </c>
      <c r="X4587" s="13"/>
      <c r="Y4587" s="14">
        <f t="shared" si="582"/>
        <v>0</v>
      </c>
      <c r="Z4587" s="16">
        <f t="shared" si="583"/>
        <v>30560.22</v>
      </c>
      <c r="AA4587" s="13">
        <f t="shared" si="585"/>
        <v>0</v>
      </c>
      <c r="AB4587" s="13">
        <f t="shared" si="584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 hidden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81"/>
        <v>85357.68</v>
      </c>
      <c r="W4588" s="14">
        <f t="shared" si="586"/>
        <v>46046.66</v>
      </c>
      <c r="X4588" s="13"/>
      <c r="Y4588" s="14">
        <f t="shared" si="582"/>
        <v>0</v>
      </c>
      <c r="Z4588" s="16">
        <f t="shared" si="583"/>
        <v>46046.66</v>
      </c>
      <c r="AA4588" s="13">
        <f t="shared" si="585"/>
        <v>0</v>
      </c>
      <c r="AB4588" s="13">
        <f t="shared" si="584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 hidden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81"/>
        <v>8478.73</v>
      </c>
      <c r="W4589" s="14">
        <f t="shared" si="586"/>
        <v>0</v>
      </c>
      <c r="X4589" s="13"/>
      <c r="Y4589" s="14">
        <f t="shared" si="582"/>
        <v>0</v>
      </c>
      <c r="Z4589" s="16">
        <f t="shared" si="583"/>
        <v>0</v>
      </c>
      <c r="AA4589" s="13">
        <f t="shared" si="585"/>
        <v>0</v>
      </c>
      <c r="AB4589" s="13">
        <f t="shared" si="584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 hidden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87">S4590+T4590-U4590</f>
        <v>1105.3699999999999</v>
      </c>
      <c r="W4590" s="14">
        <f t="shared" si="586"/>
        <v>0</v>
      </c>
      <c r="X4590" s="13"/>
      <c r="Y4590" s="14">
        <f t="shared" si="582"/>
        <v>0</v>
      </c>
      <c r="Z4590" s="16">
        <f t="shared" si="583"/>
        <v>0</v>
      </c>
      <c r="AA4590" s="13">
        <f t="shared" si="585"/>
        <v>0</v>
      </c>
      <c r="AB4590" s="13">
        <f t="shared" si="584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 hidden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87"/>
        <v>500000</v>
      </c>
      <c r="W4591" s="14">
        <f t="shared" si="586"/>
        <v>0</v>
      </c>
      <c r="X4591" s="13"/>
      <c r="Y4591" s="14">
        <f t="shared" si="582"/>
        <v>0</v>
      </c>
      <c r="Z4591" s="16">
        <f t="shared" si="583"/>
        <v>0</v>
      </c>
      <c r="AA4591" s="13">
        <f>W4591*P4591</f>
        <v>0</v>
      </c>
      <c r="AB4591" s="13">
        <f t="shared" si="584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 hidden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87"/>
        <v>-197837.01</v>
      </c>
      <c r="W4592" s="14">
        <f t="shared" si="586"/>
        <v>106693.45714285714</v>
      </c>
      <c r="X4592" s="13"/>
      <c r="Y4592" s="14">
        <f t="shared" si="582"/>
        <v>0</v>
      </c>
      <c r="Z4592" s="16">
        <f t="shared" si="583"/>
        <v>106693.45714285714</v>
      </c>
      <c r="AA4592" s="13">
        <f t="shared" ref="AA4592:AA4655" si="588">U4592-W4592</f>
        <v>5334.6728571428685</v>
      </c>
      <c r="AB4592" s="13">
        <f t="shared" si="584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 hidden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87"/>
        <v>24701.86</v>
      </c>
      <c r="W4593" s="14">
        <f t="shared" si="586"/>
        <v>33680.86</v>
      </c>
      <c r="X4593" s="13"/>
      <c r="Y4593" s="14">
        <f t="shared" si="582"/>
        <v>0</v>
      </c>
      <c r="Z4593" s="16">
        <f t="shared" si="583"/>
        <v>33680.86</v>
      </c>
      <c r="AA4593" s="13">
        <f t="shared" si="588"/>
        <v>0</v>
      </c>
      <c r="AB4593" s="13">
        <f t="shared" si="584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 hidden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87"/>
        <v>1261.0599999999977</v>
      </c>
      <c r="W4594" s="14">
        <f t="shared" si="586"/>
        <v>15458.2</v>
      </c>
      <c r="X4594" s="13"/>
      <c r="Y4594" s="14">
        <f t="shared" si="582"/>
        <v>0</v>
      </c>
      <c r="Z4594" s="16">
        <f t="shared" si="583"/>
        <v>15458.2</v>
      </c>
      <c r="AA4594" s="13">
        <f t="shared" si="588"/>
        <v>0</v>
      </c>
      <c r="AB4594" s="13">
        <f t="shared" si="584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 hidden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87"/>
        <v>10600</v>
      </c>
      <c r="W4595" s="14">
        <f t="shared" si="586"/>
        <v>0</v>
      </c>
      <c r="X4595" s="13"/>
      <c r="Y4595" s="14">
        <f t="shared" si="582"/>
        <v>0</v>
      </c>
      <c r="Z4595" s="16">
        <f t="shared" si="583"/>
        <v>0</v>
      </c>
      <c r="AA4595" s="13">
        <f t="shared" si="588"/>
        <v>0</v>
      </c>
      <c r="AB4595" s="13">
        <f t="shared" si="584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 hidden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87"/>
        <v>26746.11</v>
      </c>
      <c r="W4596" s="14">
        <f t="shared" si="586"/>
        <v>0</v>
      </c>
      <c r="X4596" s="13"/>
      <c r="Y4596" s="14">
        <f t="shared" si="582"/>
        <v>0</v>
      </c>
      <c r="Z4596" s="16">
        <f t="shared" si="583"/>
        <v>0</v>
      </c>
      <c r="AA4596" s="13">
        <f t="shared" si="588"/>
        <v>0</v>
      </c>
      <c r="AB4596" s="13">
        <f t="shared" si="584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 hidden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87"/>
        <v>5400</v>
      </c>
      <c r="W4597" s="14">
        <f t="shared" si="586"/>
        <v>0</v>
      </c>
      <c r="X4597" s="13"/>
      <c r="Y4597" s="14">
        <f t="shared" si="582"/>
        <v>0</v>
      </c>
      <c r="Z4597" s="16">
        <f t="shared" si="583"/>
        <v>0</v>
      </c>
      <c r="AA4597" s="13">
        <f t="shared" si="588"/>
        <v>0</v>
      </c>
      <c r="AB4597" s="13">
        <f t="shared" si="584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 hidden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87"/>
        <v>-618787.58000000007</v>
      </c>
      <c r="W4598" s="14">
        <f t="shared" si="586"/>
        <v>169744.56</v>
      </c>
      <c r="X4598" s="13"/>
      <c r="Y4598" s="14">
        <f t="shared" si="582"/>
        <v>0</v>
      </c>
      <c r="Z4598" s="16">
        <f t="shared" si="583"/>
        <v>169744.56</v>
      </c>
      <c r="AA4598" s="13">
        <f t="shared" si="588"/>
        <v>0</v>
      </c>
      <c r="AB4598" s="13">
        <f t="shared" si="584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 hidden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87"/>
        <v>1262.4100000000001</v>
      </c>
      <c r="W4599" s="14">
        <f t="shared" si="586"/>
        <v>0</v>
      </c>
      <c r="X4599" s="13"/>
      <c r="Y4599" s="14">
        <f t="shared" si="582"/>
        <v>0</v>
      </c>
      <c r="Z4599" s="16">
        <f t="shared" si="583"/>
        <v>0</v>
      </c>
      <c r="AA4599" s="13">
        <f t="shared" si="588"/>
        <v>0</v>
      </c>
      <c r="AB4599" s="13">
        <f t="shared" si="584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 hidden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87"/>
        <v>23912.29</v>
      </c>
      <c r="W4600" s="14">
        <f t="shared" si="586"/>
        <v>8823.5294117647063</v>
      </c>
      <c r="X4600" s="13"/>
      <c r="Y4600" s="14">
        <f t="shared" si="582"/>
        <v>0</v>
      </c>
      <c r="Z4600" s="16">
        <f t="shared" si="583"/>
        <v>8823.5294117647063</v>
      </c>
      <c r="AA4600" s="13">
        <f t="shared" si="588"/>
        <v>176.47058823529369</v>
      </c>
      <c r="AB4600" s="13">
        <f t="shared" si="584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 hidden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87"/>
        <v>123459.32999999999</v>
      </c>
      <c r="W4601" s="14">
        <f t="shared" si="586"/>
        <v>9767.4411764705892</v>
      </c>
      <c r="X4601" s="13"/>
      <c r="Y4601" s="14">
        <f t="shared" si="582"/>
        <v>0</v>
      </c>
      <c r="Z4601" s="16">
        <f t="shared" si="583"/>
        <v>9767.4411764705892</v>
      </c>
      <c r="AA4601" s="13">
        <f t="shared" si="588"/>
        <v>195.34882352941167</v>
      </c>
      <c r="AB4601" s="13">
        <f t="shared" si="584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 hidden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87"/>
        <v>0</v>
      </c>
      <c r="W4602" s="14">
        <f t="shared" si="586"/>
        <v>19269.733333333334</v>
      </c>
      <c r="X4602" s="13"/>
      <c r="Y4602" s="14">
        <f t="shared" si="582"/>
        <v>0</v>
      </c>
      <c r="Z4602" s="16">
        <f t="shared" si="583"/>
        <v>19269.733333333334</v>
      </c>
      <c r="AA4602" s="13">
        <f t="shared" si="588"/>
        <v>963.48666666666759</v>
      </c>
      <c r="AB4602" s="13">
        <f t="shared" si="584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 hidden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87"/>
        <v>1267.21</v>
      </c>
      <c r="W4603" s="14">
        <f t="shared" si="586"/>
        <v>0</v>
      </c>
      <c r="X4603" s="13"/>
      <c r="Y4603" s="14">
        <f t="shared" si="582"/>
        <v>0</v>
      </c>
      <c r="Z4603" s="13"/>
      <c r="AA4603" s="13">
        <f t="shared" si="588"/>
        <v>0</v>
      </c>
      <c r="AB4603" s="13">
        <f t="shared" si="584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 hidden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87"/>
        <v>-18663.37</v>
      </c>
      <c r="W4604" s="14">
        <f t="shared" si="586"/>
        <v>84.634615384615373</v>
      </c>
      <c r="X4604" s="13"/>
      <c r="Y4604" s="14">
        <f t="shared" si="582"/>
        <v>0</v>
      </c>
      <c r="Z4604" s="16">
        <f t="shared" ref="Z4604:Z4639" si="589">W4604+X4604</f>
        <v>84.634615384615373</v>
      </c>
      <c r="AA4604" s="13">
        <f t="shared" si="588"/>
        <v>3.3853846153846234</v>
      </c>
      <c r="AB4604" s="13">
        <f t="shared" si="584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 hidden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87"/>
        <v>61129.29</v>
      </c>
      <c r="W4605" s="14">
        <f t="shared" si="586"/>
        <v>0</v>
      </c>
      <c r="X4605" s="13"/>
      <c r="Y4605" s="14">
        <f t="shared" si="582"/>
        <v>0</v>
      </c>
      <c r="Z4605" s="16">
        <f t="shared" si="589"/>
        <v>0</v>
      </c>
      <c r="AA4605" s="13">
        <f t="shared" si="588"/>
        <v>0</v>
      </c>
      <c r="AB4605" s="13">
        <f t="shared" si="584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 hidden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87"/>
        <v>-0.4</v>
      </c>
      <c r="W4606" s="14">
        <f t="shared" si="586"/>
        <v>0</v>
      </c>
      <c r="X4606" s="13"/>
      <c r="Y4606" s="14">
        <f t="shared" si="582"/>
        <v>0</v>
      </c>
      <c r="Z4606" s="16">
        <f t="shared" si="589"/>
        <v>0</v>
      </c>
      <c r="AA4606" s="13">
        <f t="shared" si="588"/>
        <v>0</v>
      </c>
      <c r="AB4606" s="13">
        <f t="shared" si="584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 hidden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87"/>
        <v>-95761.86</v>
      </c>
      <c r="W4607" s="14">
        <f t="shared" si="586"/>
        <v>0</v>
      </c>
      <c r="X4607" s="13"/>
      <c r="Y4607" s="14">
        <f t="shared" si="582"/>
        <v>0</v>
      </c>
      <c r="Z4607" s="16">
        <f t="shared" si="589"/>
        <v>0</v>
      </c>
      <c r="AA4607" s="13">
        <f t="shared" si="588"/>
        <v>0</v>
      </c>
      <c r="AB4607" s="13">
        <f t="shared" si="584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 hidden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87"/>
        <v>314968.90000000002</v>
      </c>
      <c r="W4608" s="14">
        <f t="shared" si="586"/>
        <v>163901.07843137256</v>
      </c>
      <c r="X4608" s="13"/>
      <c r="Y4608" s="14">
        <f t="shared" si="582"/>
        <v>0</v>
      </c>
      <c r="Z4608" s="16">
        <f t="shared" si="589"/>
        <v>163901.07843137256</v>
      </c>
      <c r="AA4608" s="13">
        <f t="shared" si="588"/>
        <v>3278.021568627446</v>
      </c>
      <c r="AB4608" s="13">
        <f t="shared" si="584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 hidden="1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87"/>
        <v>1.99999999895226E-2</v>
      </c>
      <c r="W4609" s="14">
        <f t="shared" si="586"/>
        <v>0</v>
      </c>
      <c r="X4609" s="13"/>
      <c r="Y4609" s="14">
        <f t="shared" si="582"/>
        <v>0</v>
      </c>
      <c r="Z4609" s="16">
        <f t="shared" si="589"/>
        <v>0</v>
      </c>
      <c r="AA4609" s="13">
        <f t="shared" si="588"/>
        <v>0</v>
      </c>
      <c r="AB4609" s="13">
        <f t="shared" si="584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 hidden="1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87"/>
        <v>-406</v>
      </c>
      <c r="W4610" s="14">
        <f t="shared" si="586"/>
        <v>0</v>
      </c>
      <c r="X4610" s="13"/>
      <c r="Y4610" s="14">
        <f t="shared" si="582"/>
        <v>0</v>
      </c>
      <c r="Z4610" s="16">
        <f t="shared" si="589"/>
        <v>0</v>
      </c>
      <c r="AA4610" s="13">
        <f t="shared" si="588"/>
        <v>0</v>
      </c>
      <c r="AB4610" s="13">
        <f t="shared" si="584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 hidden="1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87"/>
        <v>10551.679999999998</v>
      </c>
      <c r="W4611" s="14">
        <f t="shared" si="586"/>
        <v>6537.92</v>
      </c>
      <c r="X4611" s="13"/>
      <c r="Y4611" s="14">
        <f t="shared" ref="Y4611:Y4674" si="590">IF(W4611-AB4611&lt;=0,0,IF(O4611="返现",MAX(W4611-AA4611-AB4611,0),MAX(W4611-AB4611,0)))</f>
        <v>0</v>
      </c>
      <c r="Z4611" s="16">
        <f t="shared" si="589"/>
        <v>6537.92</v>
      </c>
      <c r="AA4611" s="13">
        <f t="shared" si="588"/>
        <v>0</v>
      </c>
      <c r="AB4611" s="13">
        <f t="shared" si="584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 hidden="1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87"/>
        <v>7617.73</v>
      </c>
      <c r="W4612" s="14">
        <f t="shared" si="586"/>
        <v>5730.91</v>
      </c>
      <c r="X4612" s="13"/>
      <c r="Y4612" s="14">
        <f t="shared" si="590"/>
        <v>0</v>
      </c>
      <c r="Z4612" s="16">
        <f t="shared" si="589"/>
        <v>5730.91</v>
      </c>
      <c r="AA4612" s="13">
        <f t="shared" si="588"/>
        <v>0</v>
      </c>
      <c r="AB4612" s="13">
        <f t="shared" si="584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 hidden="1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87"/>
        <v>704</v>
      </c>
      <c r="W4613" s="14">
        <f t="shared" si="586"/>
        <v>14215.686274509804</v>
      </c>
      <c r="X4613" s="13"/>
      <c r="Y4613" s="14">
        <f t="shared" si="590"/>
        <v>0</v>
      </c>
      <c r="Z4613" s="16">
        <f t="shared" si="589"/>
        <v>14215.686274509804</v>
      </c>
      <c r="AA4613" s="13">
        <f t="shared" si="588"/>
        <v>284.31372549019579</v>
      </c>
      <c r="AB4613" s="13">
        <f t="shared" si="584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 hidden="1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87"/>
        <v>2856.1600000000008</v>
      </c>
      <c r="W4614" s="14">
        <f t="shared" si="586"/>
        <v>4429.0686274509799</v>
      </c>
      <c r="X4614" s="13"/>
      <c r="Y4614" s="14">
        <f t="shared" si="590"/>
        <v>0</v>
      </c>
      <c r="Z4614" s="16">
        <f t="shared" si="589"/>
        <v>4429.0686274509799</v>
      </c>
      <c r="AA4614" s="13">
        <f t="shared" si="588"/>
        <v>88.581372549019761</v>
      </c>
      <c r="AB4614" s="13">
        <f t="shared" si="584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 hidden="1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87"/>
        <v>113117.56</v>
      </c>
      <c r="W4615" s="14">
        <f t="shared" si="586"/>
        <v>0</v>
      </c>
      <c r="X4615" s="13"/>
      <c r="Y4615" s="14">
        <f t="shared" si="590"/>
        <v>0</v>
      </c>
      <c r="Z4615" s="16">
        <f t="shared" si="589"/>
        <v>0</v>
      </c>
      <c r="AA4615" s="13">
        <f t="shared" si="588"/>
        <v>0</v>
      </c>
      <c r="AB4615" s="13">
        <f t="shared" si="584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 hidden="1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87"/>
        <v>178134.84</v>
      </c>
      <c r="W4616" s="14">
        <f t="shared" si="586"/>
        <v>0</v>
      </c>
      <c r="X4616" s="13"/>
      <c r="Y4616" s="14">
        <f t="shared" si="590"/>
        <v>0</v>
      </c>
      <c r="Z4616" s="16">
        <f t="shared" si="589"/>
        <v>0</v>
      </c>
      <c r="AA4616" s="13">
        <f t="shared" si="588"/>
        <v>0</v>
      </c>
      <c r="AB4616" s="13">
        <f t="shared" si="584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 hidden="1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87"/>
        <v>-8254.44</v>
      </c>
      <c r="W4617" s="14">
        <f t="shared" si="586"/>
        <v>0</v>
      </c>
      <c r="X4617" s="13"/>
      <c r="Y4617" s="14">
        <f t="shared" si="590"/>
        <v>0</v>
      </c>
      <c r="Z4617" s="16">
        <f t="shared" si="589"/>
        <v>0</v>
      </c>
      <c r="AA4617" s="13">
        <f t="shared" si="588"/>
        <v>0</v>
      </c>
      <c r="AB4617" s="13">
        <f t="shared" si="584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 hidden="1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87"/>
        <v>15652.3</v>
      </c>
      <c r="W4618" s="14">
        <f t="shared" si="586"/>
        <v>0</v>
      </c>
      <c r="X4618" s="13"/>
      <c r="Y4618" s="14">
        <f t="shared" si="590"/>
        <v>0</v>
      </c>
      <c r="Z4618" s="16">
        <f t="shared" si="589"/>
        <v>0</v>
      </c>
      <c r="AA4618" s="13">
        <f t="shared" si="588"/>
        <v>0</v>
      </c>
      <c r="AB4618" s="13">
        <f t="shared" si="584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 hidden="1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87"/>
        <v>5088.2600000000093</v>
      </c>
      <c r="W4619" s="14">
        <f t="shared" si="586"/>
        <v>165087.17821782178</v>
      </c>
      <c r="X4619" s="13"/>
      <c r="Y4619" s="14">
        <f t="shared" si="590"/>
        <v>0</v>
      </c>
      <c r="Z4619" s="16">
        <f t="shared" si="589"/>
        <v>165087.17821782178</v>
      </c>
      <c r="AA4619" s="13">
        <f t="shared" si="588"/>
        <v>1650.8717821782047</v>
      </c>
      <c r="AB4619" s="13">
        <f t="shared" si="584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 hidden="1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87"/>
        <v>-46162.05</v>
      </c>
      <c r="W4620" s="14">
        <f t="shared" si="586"/>
        <v>11600</v>
      </c>
      <c r="X4620" s="13"/>
      <c r="Y4620" s="14">
        <f t="shared" si="590"/>
        <v>0</v>
      </c>
      <c r="Z4620" s="16">
        <f t="shared" si="589"/>
        <v>11600</v>
      </c>
      <c r="AA4620" s="13">
        <f t="shared" si="588"/>
        <v>0</v>
      </c>
      <c r="AB4620" s="13">
        <f t="shared" si="584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 hidden="1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87"/>
        <v>-70325.7</v>
      </c>
      <c r="W4621" s="14">
        <f t="shared" si="586"/>
        <v>0</v>
      </c>
      <c r="X4621" s="13"/>
      <c r="Y4621" s="14">
        <f t="shared" si="590"/>
        <v>0</v>
      </c>
      <c r="Z4621" s="16">
        <f t="shared" si="589"/>
        <v>0</v>
      </c>
      <c r="AA4621" s="13">
        <f t="shared" si="588"/>
        <v>0</v>
      </c>
      <c r="AB4621" s="13">
        <f t="shared" si="584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 hidden="1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87"/>
        <v>-198016.62</v>
      </c>
      <c r="W4622" s="14">
        <f t="shared" si="586"/>
        <v>76938.528846153844</v>
      </c>
      <c r="X4622" s="13"/>
      <c r="Y4622" s="14">
        <f t="shared" si="590"/>
        <v>0</v>
      </c>
      <c r="Z4622" s="16">
        <f t="shared" si="589"/>
        <v>76938.528846153844</v>
      </c>
      <c r="AA4622" s="13">
        <f t="shared" si="588"/>
        <v>3077.5411538461631</v>
      </c>
      <c r="AB4622" s="13">
        <f t="shared" si="584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 hidden="1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87"/>
        <v>650</v>
      </c>
      <c r="W4623" s="14">
        <f t="shared" si="586"/>
        <v>0</v>
      </c>
      <c r="X4623" s="13"/>
      <c r="Y4623" s="14">
        <f t="shared" si="590"/>
        <v>0</v>
      </c>
      <c r="Z4623" s="16">
        <f t="shared" si="589"/>
        <v>0</v>
      </c>
      <c r="AA4623" s="13">
        <f t="shared" si="588"/>
        <v>0</v>
      </c>
      <c r="AB4623" s="13">
        <f t="shared" si="584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 hidden="1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87"/>
        <v>7337</v>
      </c>
      <c r="W4624" s="14">
        <f t="shared" si="586"/>
        <v>0</v>
      </c>
      <c r="X4624" s="13"/>
      <c r="Y4624" s="14">
        <f t="shared" si="590"/>
        <v>0</v>
      </c>
      <c r="Z4624" s="16">
        <f t="shared" si="589"/>
        <v>0</v>
      </c>
      <c r="AA4624" s="13">
        <f t="shared" si="588"/>
        <v>0</v>
      </c>
      <c r="AB4624" s="13">
        <f t="shared" si="584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 hidden="1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87"/>
        <v>9627.4799999999796</v>
      </c>
      <c r="W4625" s="14">
        <f t="shared" si="586"/>
        <v>0</v>
      </c>
      <c r="X4625" s="13"/>
      <c r="Y4625" s="14">
        <f t="shared" si="590"/>
        <v>0</v>
      </c>
      <c r="Z4625" s="16">
        <f t="shared" si="589"/>
        <v>0</v>
      </c>
      <c r="AA4625" s="13">
        <f t="shared" si="588"/>
        <v>0</v>
      </c>
      <c r="AB4625" s="13">
        <f t="shared" si="584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 hidden="1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87"/>
        <v>19864.599999999999</v>
      </c>
      <c r="W4626" s="14">
        <f t="shared" si="586"/>
        <v>0</v>
      </c>
      <c r="X4626" s="13"/>
      <c r="Y4626" s="14">
        <f t="shared" si="590"/>
        <v>0</v>
      </c>
      <c r="Z4626" s="16">
        <f t="shared" si="589"/>
        <v>0</v>
      </c>
      <c r="AA4626" s="13">
        <f t="shared" si="588"/>
        <v>0</v>
      </c>
      <c r="AB4626" s="13">
        <f t="shared" si="584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 hidden="1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87"/>
        <v>35114.589999999997</v>
      </c>
      <c r="W4627" s="14">
        <f t="shared" si="586"/>
        <v>0</v>
      </c>
      <c r="X4627" s="13"/>
      <c r="Y4627" s="14">
        <f t="shared" si="590"/>
        <v>0</v>
      </c>
      <c r="Z4627" s="16">
        <f t="shared" si="589"/>
        <v>0</v>
      </c>
      <c r="AA4627" s="13">
        <f t="shared" si="588"/>
        <v>0</v>
      </c>
      <c r="AB4627" s="13">
        <f t="shared" si="584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 hidden="1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87"/>
        <v>8774.7000000000007</v>
      </c>
      <c r="W4628" s="14">
        <f t="shared" si="586"/>
        <v>0</v>
      </c>
      <c r="X4628" s="13"/>
      <c r="Y4628" s="14">
        <f t="shared" si="590"/>
        <v>0</v>
      </c>
      <c r="Z4628" s="16">
        <f t="shared" si="589"/>
        <v>0</v>
      </c>
      <c r="AA4628" s="13">
        <f t="shared" si="588"/>
        <v>0</v>
      </c>
      <c r="AB4628" s="13">
        <f t="shared" si="584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 hidden="1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87"/>
        <v>2641</v>
      </c>
      <c r="W4629" s="14">
        <f t="shared" si="586"/>
        <v>0</v>
      </c>
      <c r="X4629" s="13"/>
      <c r="Y4629" s="14">
        <f t="shared" si="590"/>
        <v>0</v>
      </c>
      <c r="Z4629" s="16">
        <f t="shared" si="589"/>
        <v>0</v>
      </c>
      <c r="AA4629" s="13">
        <f t="shared" si="588"/>
        <v>0</v>
      </c>
      <c r="AB4629" s="13">
        <f t="shared" si="584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 hidden="1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87"/>
        <v>3533.05</v>
      </c>
      <c r="W4630" s="14">
        <f t="shared" si="586"/>
        <v>0</v>
      </c>
      <c r="X4630" s="13"/>
      <c r="Y4630" s="14">
        <f t="shared" si="590"/>
        <v>0</v>
      </c>
      <c r="Z4630" s="16">
        <f t="shared" si="589"/>
        <v>0</v>
      </c>
      <c r="AA4630" s="13">
        <f t="shared" si="588"/>
        <v>0</v>
      </c>
      <c r="AB4630" s="13">
        <f t="shared" si="584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 hidden="1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87"/>
        <v>155475.29999999999</v>
      </c>
      <c r="W4631" s="14">
        <f t="shared" si="586"/>
        <v>0</v>
      </c>
      <c r="X4631" s="13"/>
      <c r="Y4631" s="14">
        <f t="shared" si="590"/>
        <v>0</v>
      </c>
      <c r="Z4631" s="16">
        <f t="shared" si="589"/>
        <v>0</v>
      </c>
      <c r="AA4631" s="13">
        <f t="shared" si="588"/>
        <v>0</v>
      </c>
      <c r="AB4631" s="13">
        <f t="shared" si="584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 hidden="1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87"/>
        <v>-14908.119999999999</v>
      </c>
      <c r="W4632" s="14">
        <f t="shared" si="586"/>
        <v>2143.6999999999998</v>
      </c>
      <c r="X4632" s="13"/>
      <c r="Y4632" s="14">
        <f t="shared" si="590"/>
        <v>0</v>
      </c>
      <c r="Z4632" s="16">
        <f t="shared" si="589"/>
        <v>2143.6999999999998</v>
      </c>
      <c r="AA4632" s="13">
        <f t="shared" si="588"/>
        <v>0</v>
      </c>
      <c r="AB4632" s="13">
        <f t="shared" si="584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 hidden="1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87"/>
        <v>64856.35</v>
      </c>
      <c r="W4633" s="14">
        <f t="shared" si="586"/>
        <v>35968.544554455446</v>
      </c>
      <c r="X4633" s="13"/>
      <c r="Y4633" s="14">
        <f t="shared" si="590"/>
        <v>0</v>
      </c>
      <c r="Z4633" s="16">
        <f t="shared" si="589"/>
        <v>35968.544554455446</v>
      </c>
      <c r="AA4633" s="13">
        <f t="shared" si="588"/>
        <v>359.6854455445573</v>
      </c>
      <c r="AB4633" s="13">
        <f t="shared" si="584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 hidden="1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87"/>
        <v>0</v>
      </c>
      <c r="W4634" s="14">
        <f t="shared" si="586"/>
        <v>46739.02</v>
      </c>
      <c r="X4634" s="13"/>
      <c r="Y4634" s="14">
        <f t="shared" si="590"/>
        <v>0</v>
      </c>
      <c r="Z4634" s="16">
        <f t="shared" si="589"/>
        <v>46739.02</v>
      </c>
      <c r="AA4634" s="13">
        <f t="shared" si="588"/>
        <v>0</v>
      </c>
      <c r="AB4634" s="13">
        <f t="shared" si="584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 hidden="1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87"/>
        <v>-20320</v>
      </c>
      <c r="W4635" s="14">
        <f t="shared" si="586"/>
        <v>5800</v>
      </c>
      <c r="X4635" s="13"/>
      <c r="Y4635" s="14">
        <f t="shared" si="590"/>
        <v>0</v>
      </c>
      <c r="Z4635" s="16">
        <f t="shared" si="589"/>
        <v>5800</v>
      </c>
      <c r="AA4635" s="13">
        <f t="shared" si="588"/>
        <v>0</v>
      </c>
      <c r="AB4635" s="13">
        <f t="shared" si="584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 hidden="1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87"/>
        <v>0</v>
      </c>
      <c r="W4636" s="14">
        <f t="shared" si="586"/>
        <v>5664.1470588235297</v>
      </c>
      <c r="X4636" s="13"/>
      <c r="Y4636" s="14">
        <f t="shared" si="590"/>
        <v>0</v>
      </c>
      <c r="Z4636" s="16">
        <f t="shared" si="589"/>
        <v>5664.1470588235297</v>
      </c>
      <c r="AA4636" s="13">
        <f t="shared" si="588"/>
        <v>113.28294117647056</v>
      </c>
      <c r="AB4636" s="13">
        <f t="shared" ref="AB4636:AB4641" si="591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 hidden="1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87"/>
        <v>219231.71</v>
      </c>
      <c r="W4637" s="14">
        <f t="shared" si="586"/>
        <v>249341.87128712871</v>
      </c>
      <c r="X4637" s="13"/>
      <c r="Y4637" s="14">
        <f t="shared" si="590"/>
        <v>0</v>
      </c>
      <c r="Z4637" s="16">
        <f t="shared" si="589"/>
        <v>249341.87128712871</v>
      </c>
      <c r="AA4637" s="13">
        <f t="shared" si="588"/>
        <v>2493.4187128712947</v>
      </c>
      <c r="AB4637" s="13">
        <f t="shared" si="591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 hidden="1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87"/>
        <v>-355448.5</v>
      </c>
      <c r="W4638" s="14">
        <f t="shared" si="586"/>
        <v>0</v>
      </c>
      <c r="X4638" s="13"/>
      <c r="Y4638" s="14">
        <f t="shared" si="590"/>
        <v>0</v>
      </c>
      <c r="Z4638" s="16">
        <f t="shared" si="589"/>
        <v>0</v>
      </c>
      <c r="AA4638" s="13">
        <f t="shared" si="588"/>
        <v>0</v>
      </c>
      <c r="AB4638" s="13">
        <f t="shared" si="591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 hidden="1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87"/>
        <v>193642.39</v>
      </c>
      <c r="W4639" s="14">
        <f t="shared" si="586"/>
        <v>0</v>
      </c>
      <c r="X4639" s="13"/>
      <c r="Y4639" s="14">
        <f t="shared" si="590"/>
        <v>0</v>
      </c>
      <c r="Z4639" s="16">
        <f t="shared" si="589"/>
        <v>0</v>
      </c>
      <c r="AA4639" s="13">
        <f t="shared" si="588"/>
        <v>0</v>
      </c>
      <c r="AB4639" s="13">
        <f t="shared" si="591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 hidden="1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3375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87"/>
        <v>-1301</v>
      </c>
      <c r="W4640" s="14">
        <f t="shared" si="586"/>
        <v>1301</v>
      </c>
      <c r="X4640" s="13"/>
      <c r="Y4640" s="14">
        <f t="shared" si="590"/>
        <v>0</v>
      </c>
      <c r="Z4640" s="13">
        <v>1301</v>
      </c>
      <c r="AA4640" s="13">
        <f t="shared" si="588"/>
        <v>0</v>
      </c>
      <c r="AB4640" s="13">
        <f t="shared" si="591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 hidden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3569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87"/>
        <v>-15783</v>
      </c>
      <c r="W4641" s="14">
        <f t="shared" si="586"/>
        <v>15783</v>
      </c>
      <c r="X4641" s="13"/>
      <c r="Y4641" s="14">
        <f t="shared" si="590"/>
        <v>0</v>
      </c>
      <c r="Z4641" s="16">
        <f t="shared" ref="Z4641:Z4704" si="592">W4641+X4641</f>
        <v>15783</v>
      </c>
      <c r="AA4641" s="13">
        <f t="shared" si="588"/>
        <v>0</v>
      </c>
      <c r="AB4641" s="13">
        <f t="shared" si="591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 hidden="1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2878</v>
      </c>
      <c r="F4642" s="73" t="s">
        <v>2879</v>
      </c>
      <c r="G4642" s="73" t="s">
        <v>2878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2880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87"/>
        <v>10000</v>
      </c>
      <c r="W4642" s="14">
        <f t="shared" ref="W4642:W4674" si="593">U4642*(1+AH4642)/(1+AH4642+P4642)</f>
        <v>0</v>
      </c>
      <c r="X4642" s="13"/>
      <c r="Y4642" s="14">
        <f t="shared" si="590"/>
        <v>0</v>
      </c>
      <c r="Z4642" s="16">
        <f t="shared" si="592"/>
        <v>0</v>
      </c>
      <c r="AA4642" s="13">
        <f t="shared" si="588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 hidden="1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87"/>
        <v>460997.37999999989</v>
      </c>
      <c r="W4643" s="14">
        <f t="shared" si="593"/>
        <v>1172661.25</v>
      </c>
      <c r="X4643" s="13"/>
      <c r="Y4643" s="14">
        <f t="shared" si="590"/>
        <v>0</v>
      </c>
      <c r="Z4643" s="16">
        <f t="shared" si="592"/>
        <v>1172661.25</v>
      </c>
      <c r="AA4643" s="13">
        <f t="shared" si="588"/>
        <v>0</v>
      </c>
      <c r="AB4643" s="13">
        <f t="shared" ref="AB4643:AB4706" si="594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9">
        <v>0</v>
      </c>
      <c r="AI4643" t="e">
        <v>#N/A</v>
      </c>
    </row>
    <row r="4644" spans="1:35" ht="14.25" hidden="1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87"/>
        <v>150909.29</v>
      </c>
      <c r="W4644" s="14">
        <f t="shared" si="593"/>
        <v>147784.41</v>
      </c>
      <c r="X4644" s="13"/>
      <c r="Y4644" s="14">
        <f t="shared" si="590"/>
        <v>0</v>
      </c>
      <c r="Z4644" s="16">
        <f t="shared" si="592"/>
        <v>147784.41</v>
      </c>
      <c r="AA4644" s="13">
        <f t="shared" si="588"/>
        <v>0</v>
      </c>
      <c r="AB4644" s="13">
        <f t="shared" si="594"/>
        <v>147784.41</v>
      </c>
      <c r="AC4644" s="9">
        <v>0.05</v>
      </c>
      <c r="AD4644" s="73"/>
      <c r="AE4644" s="73"/>
      <c r="AF4644" s="73"/>
      <c r="AG4644" s="73" t="s">
        <v>42</v>
      </c>
      <c r="AH4644" s="9">
        <v>0</v>
      </c>
      <c r="AI4644" t="e">
        <v>#N/A</v>
      </c>
    </row>
    <row r="4645" spans="1:35" ht="14.25" hidden="1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3570</v>
      </c>
      <c r="F4645" s="73" t="s">
        <v>3570</v>
      </c>
      <c r="G4645" s="73" t="s">
        <v>3570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3570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87"/>
        <v>29743.78</v>
      </c>
      <c r="W4645" s="14">
        <f t="shared" si="593"/>
        <v>20256.22</v>
      </c>
      <c r="X4645" s="13"/>
      <c r="Y4645" s="14">
        <f t="shared" si="590"/>
        <v>0</v>
      </c>
      <c r="Z4645" s="16">
        <f t="shared" si="592"/>
        <v>20256.22</v>
      </c>
      <c r="AA4645" s="13">
        <f t="shared" si="588"/>
        <v>0</v>
      </c>
      <c r="AB4645" s="13">
        <f t="shared" si="594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 hidden="1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375750.01</v>
      </c>
      <c r="T4646" s="13">
        <v>637931.03</v>
      </c>
      <c r="U4646" s="13">
        <v>350028.77</v>
      </c>
      <c r="V4646" s="13">
        <f t="shared" si="587"/>
        <v>663652.27</v>
      </c>
      <c r="W4646" s="14">
        <v>334586.32426470588</v>
      </c>
      <c r="X4646" s="13"/>
      <c r="Y4646" s="14">
        <f t="shared" si="590"/>
        <v>0</v>
      </c>
      <c r="Z4646" s="16">
        <f t="shared" si="592"/>
        <v>334586.32426470588</v>
      </c>
      <c r="AA4646" s="13">
        <f t="shared" si="588"/>
        <v>15442.445735294139</v>
      </c>
      <c r="AB4646" s="13">
        <f t="shared" si="594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 hidden="1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87"/>
        <v>56660.160000000003</v>
      </c>
      <c r="W4647" s="14">
        <f t="shared" si="593"/>
        <v>101645.39942857143</v>
      </c>
      <c r="X4647" s="13"/>
      <c r="Y4647" s="14">
        <f t="shared" si="590"/>
        <v>0</v>
      </c>
      <c r="Z4647" s="16">
        <f t="shared" si="592"/>
        <v>101645.39942857143</v>
      </c>
      <c r="AA4647" s="13">
        <f t="shared" si="588"/>
        <v>2989.5705714285723</v>
      </c>
      <c r="AB4647" s="13">
        <f t="shared" si="594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 hidden="1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2858</v>
      </c>
      <c r="M4648" s="73"/>
      <c r="N4648" s="73" t="s">
        <v>57</v>
      </c>
      <c r="O4648" s="30" t="s">
        <v>3653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87"/>
        <v>34266.14999999998</v>
      </c>
      <c r="W4648" s="14">
        <f t="shared" si="593"/>
        <v>96241.155339805817</v>
      </c>
      <c r="X4648" s="13"/>
      <c r="Y4648" s="14">
        <f t="shared" si="590"/>
        <v>0</v>
      </c>
      <c r="Z4648" s="16">
        <f t="shared" si="592"/>
        <v>96241.155339805817</v>
      </c>
      <c r="AA4648" s="13">
        <f t="shared" si="588"/>
        <v>2887.2346601941827</v>
      </c>
      <c r="AB4648" s="13">
        <f t="shared" si="594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 hidden="1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3413</v>
      </c>
      <c r="F4649" s="73" t="s">
        <v>3413</v>
      </c>
      <c r="G4649" s="73" t="s">
        <v>3413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3413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87"/>
        <v>50060.82</v>
      </c>
      <c r="W4649" s="14">
        <f t="shared" si="593"/>
        <v>920.76470588235293</v>
      </c>
      <c r="X4649" s="13"/>
      <c r="Y4649" s="14">
        <f t="shared" si="590"/>
        <v>0</v>
      </c>
      <c r="Z4649" s="16">
        <f t="shared" si="592"/>
        <v>920.76470588235293</v>
      </c>
      <c r="AA4649" s="13">
        <f t="shared" si="588"/>
        <v>18.415294117647022</v>
      </c>
      <c r="AB4649" s="13">
        <f t="shared" si="594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 hidden="1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1175523.97</v>
      </c>
      <c r="T4650" s="13">
        <v>1500000</v>
      </c>
      <c r="U4650" s="13">
        <v>1262230.2</v>
      </c>
      <c r="V4650" s="13">
        <f t="shared" si="587"/>
        <v>1413293.7699999998</v>
      </c>
      <c r="W4650" s="14">
        <f t="shared" si="593"/>
        <v>1262230.2</v>
      </c>
      <c r="X4650" s="13"/>
      <c r="Y4650" s="14">
        <f t="shared" si="590"/>
        <v>0</v>
      </c>
      <c r="Z4650" s="16">
        <f t="shared" si="592"/>
        <v>1262230.2</v>
      </c>
      <c r="AA4650" s="13">
        <f t="shared" si="588"/>
        <v>0</v>
      </c>
      <c r="AB4650" s="13">
        <f t="shared" si="594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 hidden="1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87"/>
        <v>61260.810000000012</v>
      </c>
      <c r="W4651" s="14">
        <f t="shared" si="593"/>
        <v>81922.52</v>
      </c>
      <c r="X4651" s="13"/>
      <c r="Y4651" s="14">
        <f t="shared" si="590"/>
        <v>0</v>
      </c>
      <c r="Z4651" s="16">
        <f t="shared" si="592"/>
        <v>81922.52</v>
      </c>
      <c r="AA4651" s="13">
        <f t="shared" si="588"/>
        <v>0</v>
      </c>
      <c r="AB4651" s="13">
        <f t="shared" si="594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 hidden="1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3" t="s">
        <v>2854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2855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87"/>
        <v>37855.039999999994</v>
      </c>
      <c r="W4652" s="14">
        <f t="shared" si="593"/>
        <v>128794.42</v>
      </c>
      <c r="X4652" s="13"/>
      <c r="Y4652" s="14">
        <f t="shared" si="590"/>
        <v>0</v>
      </c>
      <c r="Z4652" s="16">
        <f t="shared" si="592"/>
        <v>128794.42</v>
      </c>
      <c r="AA4652" s="13">
        <f t="shared" si="588"/>
        <v>0</v>
      </c>
      <c r="AB4652" s="13">
        <f t="shared" si="594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 hidden="1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3" t="s">
        <v>2854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543077.67000000004</v>
      </c>
      <c r="T4653" s="13">
        <v>2754000</v>
      </c>
      <c r="U4653" s="13">
        <v>2009258.4</v>
      </c>
      <c r="V4653" s="13">
        <f t="shared" si="587"/>
        <v>1287819.27</v>
      </c>
      <c r="W4653" s="14">
        <f t="shared" si="593"/>
        <v>2009258.4</v>
      </c>
      <c r="X4653" s="13"/>
      <c r="Y4653" s="14">
        <f t="shared" si="590"/>
        <v>0</v>
      </c>
      <c r="Z4653" s="16">
        <f t="shared" si="592"/>
        <v>2009258.4</v>
      </c>
      <c r="AA4653" s="13">
        <f t="shared" si="588"/>
        <v>0</v>
      </c>
      <c r="AB4653" s="13">
        <f t="shared" si="594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 hidden="1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3" t="s">
        <v>2854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468013.47</v>
      </c>
      <c r="T4654" s="13">
        <v>840000</v>
      </c>
      <c r="U4654" s="13">
        <v>645500.15</v>
      </c>
      <c r="V4654" s="13">
        <f t="shared" ref="V4654:V4717" si="595">S4654+T4654-U4654</f>
        <v>662513.31999999995</v>
      </c>
      <c r="W4654" s="14">
        <f t="shared" si="593"/>
        <v>645500.15</v>
      </c>
      <c r="X4654" s="13"/>
      <c r="Y4654" s="14">
        <f t="shared" si="590"/>
        <v>0</v>
      </c>
      <c r="Z4654" s="16">
        <f t="shared" si="592"/>
        <v>645500.15</v>
      </c>
      <c r="AA4654" s="13">
        <f t="shared" si="588"/>
        <v>0</v>
      </c>
      <c r="AB4654" s="13">
        <f t="shared" si="594"/>
        <v>645500.15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 hidden="1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2856</v>
      </c>
      <c r="F4655" s="73" t="s">
        <v>2857</v>
      </c>
      <c r="G4655" s="73" t="s">
        <v>2856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95"/>
        <v>2498156.4900000002</v>
      </c>
      <c r="W4655" s="14">
        <f t="shared" si="593"/>
        <v>6098816.3399999999</v>
      </c>
      <c r="X4655" s="13"/>
      <c r="Y4655" s="14">
        <f t="shared" si="590"/>
        <v>0</v>
      </c>
      <c r="Z4655" s="16">
        <f t="shared" si="592"/>
        <v>6098816.3399999999</v>
      </c>
      <c r="AA4655" s="13">
        <f t="shared" si="588"/>
        <v>0</v>
      </c>
      <c r="AB4655" s="13">
        <f t="shared" si="594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 hidden="1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2856</v>
      </c>
      <c r="F4656" s="73" t="s">
        <v>2857</v>
      </c>
      <c r="G4656" s="73" t="s">
        <v>2856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95"/>
        <v>1342596.6000000006</v>
      </c>
      <c r="W4656" s="14">
        <f t="shared" si="593"/>
        <v>5969168.3199999994</v>
      </c>
      <c r="X4656" s="13"/>
      <c r="Y4656" s="14">
        <f t="shared" si="590"/>
        <v>0</v>
      </c>
      <c r="Z4656" s="16">
        <f t="shared" si="592"/>
        <v>5969168.3199999994</v>
      </c>
      <c r="AA4656" s="13">
        <f t="shared" ref="AA4656:AA4719" si="596">U4656-W4656</f>
        <v>0</v>
      </c>
      <c r="AB4656" s="13">
        <f t="shared" si="594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 hidden="1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95"/>
        <v>216027.45999999996</v>
      </c>
      <c r="W4657" s="14">
        <f t="shared" si="593"/>
        <v>548042.87</v>
      </c>
      <c r="X4657" s="13"/>
      <c r="Y4657" s="14">
        <f t="shared" si="590"/>
        <v>0</v>
      </c>
      <c r="Z4657" s="16">
        <f t="shared" si="592"/>
        <v>548042.87</v>
      </c>
      <c r="AA4657" s="13">
        <f t="shared" si="596"/>
        <v>0</v>
      </c>
      <c r="AB4657" s="13">
        <f t="shared" si="594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 hidden="1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2859</v>
      </c>
      <c r="F4658" s="73" t="s">
        <v>2860</v>
      </c>
      <c r="G4658" s="73" t="s">
        <v>2859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2861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95"/>
        <v>14165.970000000001</v>
      </c>
      <c r="W4658" s="14">
        <f t="shared" si="593"/>
        <v>108117.83</v>
      </c>
      <c r="X4658" s="13"/>
      <c r="Y4658" s="14">
        <f t="shared" si="590"/>
        <v>0</v>
      </c>
      <c r="Z4658" s="16">
        <f t="shared" si="592"/>
        <v>108117.83</v>
      </c>
      <c r="AA4658" s="13">
        <f t="shared" si="596"/>
        <v>0</v>
      </c>
      <c r="AB4658" s="13">
        <f t="shared" si="594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 hidden="1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2859</v>
      </c>
      <c r="F4659" s="73" t="s">
        <v>2860</v>
      </c>
      <c r="G4659" s="73" t="s">
        <v>2859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2861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95"/>
        <v>20782.390000000101</v>
      </c>
      <c r="W4659" s="14">
        <f t="shared" si="593"/>
        <v>220405.27</v>
      </c>
      <c r="X4659" s="13"/>
      <c r="Y4659" s="14">
        <f t="shared" si="590"/>
        <v>0</v>
      </c>
      <c r="Z4659" s="16">
        <f t="shared" si="592"/>
        <v>220405.27</v>
      </c>
      <c r="AA4659" s="13">
        <f t="shared" si="596"/>
        <v>0</v>
      </c>
      <c r="AB4659" s="13">
        <f t="shared" si="594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 hidden="1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95"/>
        <v>-4532527.2100000028</v>
      </c>
      <c r="W4660" s="14">
        <v>10392806.432459179</v>
      </c>
      <c r="X4660" s="13"/>
      <c r="Y4660" s="14">
        <f t="shared" si="590"/>
        <v>75317.252459177747</v>
      </c>
      <c r="Z4660" s="16">
        <f t="shared" si="592"/>
        <v>10392806.432459179</v>
      </c>
      <c r="AA4660" s="13">
        <f t="shared" si="596"/>
        <v>-75317.252459177747</v>
      </c>
      <c r="AB4660" s="13">
        <f t="shared" si="594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 hidden="1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95"/>
        <v>7396726.6700000018</v>
      </c>
      <c r="W4661" s="14">
        <v>20764250.761496376</v>
      </c>
      <c r="X4661" s="13"/>
      <c r="Y4661" s="14">
        <f t="shared" si="590"/>
        <v>0</v>
      </c>
      <c r="Z4661" s="16">
        <f t="shared" si="592"/>
        <v>20764250.761496376</v>
      </c>
      <c r="AA4661" s="13">
        <f t="shared" si="596"/>
        <v>839022.56850362197</v>
      </c>
      <c r="AB4661" s="13">
        <f t="shared" si="594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 hidden="1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95"/>
        <v>1366296.4500000002</v>
      </c>
      <c r="W4662" s="14">
        <v>1340708.1815532567</v>
      </c>
      <c r="X4662" s="13"/>
      <c r="Y4662" s="14">
        <f t="shared" si="590"/>
        <v>0</v>
      </c>
      <c r="Z4662" s="16">
        <f t="shared" si="592"/>
        <v>1340708.1815532567</v>
      </c>
      <c r="AA4662" s="13">
        <f t="shared" si="596"/>
        <v>52995.368446743116</v>
      </c>
      <c r="AB4662" s="13">
        <f t="shared" si="594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 hidden="1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95"/>
        <v>18827.409999999996</v>
      </c>
      <c r="W4663" s="14">
        <f t="shared" si="593"/>
        <v>27915.18</v>
      </c>
      <c r="X4663" s="13"/>
      <c r="Y4663" s="14">
        <f t="shared" si="590"/>
        <v>0</v>
      </c>
      <c r="Z4663" s="16">
        <f t="shared" si="592"/>
        <v>27915.18</v>
      </c>
      <c r="AA4663" s="13">
        <f t="shared" si="596"/>
        <v>0</v>
      </c>
      <c r="AB4663" s="13">
        <f t="shared" si="594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 hidden="1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95"/>
        <v>95539.77</v>
      </c>
      <c r="W4664" s="14">
        <f t="shared" si="593"/>
        <v>27939.3</v>
      </c>
      <c r="X4664" s="13"/>
      <c r="Y4664" s="14">
        <f t="shared" si="590"/>
        <v>0</v>
      </c>
      <c r="Z4664" s="16">
        <f t="shared" si="592"/>
        <v>27939.3</v>
      </c>
      <c r="AA4664" s="13">
        <f t="shared" si="596"/>
        <v>0</v>
      </c>
      <c r="AB4664" s="13">
        <f t="shared" si="594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 hidden="1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2886</v>
      </c>
      <c r="F4665" s="73" t="s">
        <v>2886</v>
      </c>
      <c r="G4665" s="73" t="s">
        <v>2886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2887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95"/>
        <v>18648.149999999998</v>
      </c>
      <c r="W4665" s="14">
        <f t="shared" si="593"/>
        <v>28652.31</v>
      </c>
      <c r="X4665" s="13"/>
      <c r="Y4665" s="14">
        <f t="shared" si="590"/>
        <v>0</v>
      </c>
      <c r="Z4665" s="16">
        <f t="shared" si="592"/>
        <v>28652.31</v>
      </c>
      <c r="AA4665" s="13">
        <f t="shared" si="596"/>
        <v>0</v>
      </c>
      <c r="AB4665" s="13">
        <f t="shared" si="594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 hidden="1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2864</v>
      </c>
      <c r="F4666" s="73" t="s">
        <v>2864</v>
      </c>
      <c r="G4666" s="73" t="s">
        <v>2864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2864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95"/>
        <v>149088.06</v>
      </c>
      <c r="W4666" s="14">
        <f t="shared" si="593"/>
        <v>194796.2</v>
      </c>
      <c r="X4666" s="13"/>
      <c r="Y4666" s="14">
        <f t="shared" si="590"/>
        <v>0</v>
      </c>
      <c r="Z4666" s="16">
        <f t="shared" si="592"/>
        <v>194796.2</v>
      </c>
      <c r="AA4666" s="13">
        <f t="shared" si="596"/>
        <v>0</v>
      </c>
      <c r="AB4666" s="13">
        <f t="shared" si="594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 hidden="1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3571</v>
      </c>
      <c r="S4667" s="13">
        <v>988080.88</v>
      </c>
      <c r="T4667" s="13">
        <v>2000000</v>
      </c>
      <c r="U4667" s="13">
        <v>2845212.15</v>
      </c>
      <c r="V4667" s="13">
        <f t="shared" si="595"/>
        <v>142868.72999999998</v>
      </c>
      <c r="W4667" s="14">
        <f t="shared" si="593"/>
        <v>2845212.15</v>
      </c>
      <c r="X4667" s="13"/>
      <c r="Y4667" s="14">
        <f t="shared" si="590"/>
        <v>0</v>
      </c>
      <c r="Z4667" s="16">
        <f t="shared" si="592"/>
        <v>2845212.15</v>
      </c>
      <c r="AA4667" s="13">
        <f t="shared" si="596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 hidden="1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95"/>
        <v>51307.69</v>
      </c>
      <c r="W4668" s="14">
        <f t="shared" si="593"/>
        <v>146391.14000000001</v>
      </c>
      <c r="X4668" s="13"/>
      <c r="Y4668" s="14">
        <f t="shared" si="590"/>
        <v>0</v>
      </c>
      <c r="Z4668" s="16">
        <f t="shared" si="592"/>
        <v>146391.14000000001</v>
      </c>
      <c r="AA4668" s="13">
        <f t="shared" si="596"/>
        <v>0</v>
      </c>
      <c r="AB4668" s="13">
        <f t="shared" si="594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 hidden="1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95"/>
        <v>5248.51</v>
      </c>
      <c r="W4669" s="14">
        <f t="shared" si="593"/>
        <v>4751.49</v>
      </c>
      <c r="X4669" s="13"/>
      <c r="Y4669" s="14">
        <f t="shared" si="590"/>
        <v>0</v>
      </c>
      <c r="Z4669" s="16">
        <f t="shared" si="592"/>
        <v>4751.49</v>
      </c>
      <c r="AA4669" s="13">
        <f t="shared" si="596"/>
        <v>0</v>
      </c>
      <c r="AB4669" s="13">
        <f t="shared" si="594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 hidden="1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2866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95"/>
        <v>247273.85999999987</v>
      </c>
      <c r="W4670" s="14">
        <f t="shared" si="593"/>
        <v>1266618.83</v>
      </c>
      <c r="X4670" s="13"/>
      <c r="Y4670" s="14">
        <f t="shared" si="590"/>
        <v>0</v>
      </c>
      <c r="Z4670" s="16">
        <f t="shared" si="592"/>
        <v>1266618.83</v>
      </c>
      <c r="AA4670" s="13">
        <f t="shared" si="596"/>
        <v>0</v>
      </c>
      <c r="AB4670" s="13">
        <f t="shared" si="594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 hidden="1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2866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631410.18999999994</v>
      </c>
      <c r="T4671" s="13">
        <v>4300000</v>
      </c>
      <c r="U4671" s="13">
        <v>3794337.55</v>
      </c>
      <c r="V4671" s="13">
        <f t="shared" si="595"/>
        <v>1137072.6399999997</v>
      </c>
      <c r="W4671" s="14">
        <f t="shared" si="593"/>
        <v>3794337.55</v>
      </c>
      <c r="X4671" s="13"/>
      <c r="Y4671" s="14">
        <f t="shared" si="590"/>
        <v>0</v>
      </c>
      <c r="Z4671" s="16">
        <f t="shared" si="592"/>
        <v>3794337.55</v>
      </c>
      <c r="AA4671" s="13">
        <f t="shared" si="596"/>
        <v>0</v>
      </c>
      <c r="AB4671" s="13">
        <f t="shared" si="594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 hidden="1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2867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95"/>
        <v>198284.84000000003</v>
      </c>
      <c r="W4672" s="14">
        <f t="shared" si="593"/>
        <v>389952.53999999992</v>
      </c>
      <c r="X4672" s="13"/>
      <c r="Y4672" s="14">
        <f t="shared" si="590"/>
        <v>0</v>
      </c>
      <c r="Z4672" s="16">
        <f t="shared" si="592"/>
        <v>389952.53999999992</v>
      </c>
      <c r="AA4672" s="13">
        <f t="shared" si="596"/>
        <v>0</v>
      </c>
      <c r="AB4672" s="13">
        <f t="shared" si="594"/>
        <v>389952.54</v>
      </c>
      <c r="AC4672" s="9">
        <v>0.05</v>
      </c>
      <c r="AD4672" s="73"/>
      <c r="AE4672" s="73"/>
      <c r="AF4672" s="73"/>
      <c r="AG4672" s="73" t="s">
        <v>42</v>
      </c>
      <c r="AH4672" s="9">
        <v>0.37</v>
      </c>
      <c r="AI4672" t="e">
        <v>#N/A</v>
      </c>
    </row>
    <row r="4673" spans="1:35" ht="14.25" hidden="1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2869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95"/>
        <v>7393.8999999999942</v>
      </c>
      <c r="W4673" s="14">
        <f t="shared" si="593"/>
        <v>192477.53</v>
      </c>
      <c r="X4673" s="13"/>
      <c r="Y4673" s="14">
        <f t="shared" si="590"/>
        <v>0</v>
      </c>
      <c r="Z4673" s="16">
        <f t="shared" si="592"/>
        <v>192477.53</v>
      </c>
      <c r="AA4673" s="13">
        <f t="shared" si="596"/>
        <v>0</v>
      </c>
      <c r="AB4673" s="13">
        <f t="shared" si="594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 hidden="1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95"/>
        <v>1900948.35</v>
      </c>
      <c r="W4674" s="14">
        <f t="shared" si="593"/>
        <v>0</v>
      </c>
      <c r="X4674" s="13"/>
      <c r="Y4674" s="14">
        <f t="shared" si="590"/>
        <v>0</v>
      </c>
      <c r="Z4674" s="16">
        <f t="shared" si="592"/>
        <v>0</v>
      </c>
      <c r="AA4674" s="13">
        <f t="shared" si="596"/>
        <v>0</v>
      </c>
      <c r="AB4674" s="13">
        <f t="shared" si="594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 hidden="1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95"/>
        <v>-1004234.49</v>
      </c>
      <c r="W4675" s="14">
        <f>U4675*(1+AH4675)/(1+P4675)</f>
        <v>0</v>
      </c>
      <c r="X4675" s="13"/>
      <c r="Y4675" s="14">
        <f t="shared" ref="Y4675:Y4738" si="597">IF(W4675-AB4675&lt;=0,0,IF(O4675="返现",MAX(W4675-AA4675-AB4675,0),MAX(W4675-AB4675,0)))</f>
        <v>0</v>
      </c>
      <c r="Z4675" s="16">
        <f t="shared" si="592"/>
        <v>0</v>
      </c>
      <c r="AA4675" s="13">
        <f t="shared" si="596"/>
        <v>0</v>
      </c>
      <c r="AB4675" s="13">
        <f t="shared" si="594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 hidden="1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95"/>
        <v>1572962.0200000005</v>
      </c>
      <c r="W4676" s="14">
        <f>U4676*(1+AH4676)/(1+AH4676+P4676)</f>
        <v>4940335.5399999991</v>
      </c>
      <c r="X4676" s="13"/>
      <c r="Y4676" s="14">
        <f t="shared" si="597"/>
        <v>0</v>
      </c>
      <c r="Z4676" s="16">
        <f t="shared" si="592"/>
        <v>4940335.5399999991</v>
      </c>
      <c r="AA4676" s="13">
        <f t="shared" si="596"/>
        <v>148581.52000000048</v>
      </c>
      <c r="AB4676" s="13">
        <f t="shared" si="594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 hidden="1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2872</v>
      </c>
      <c r="F4677" s="73" t="s">
        <v>2872</v>
      </c>
      <c r="G4677" s="73" t="s">
        <v>2872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2873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95"/>
        <v>170040.3</v>
      </c>
      <c r="W4677" s="14">
        <f>U4677*(1+AH4677)/(1+AH4677+P4677)</f>
        <v>346807.83</v>
      </c>
      <c r="X4677" s="13"/>
      <c r="Y4677" s="14">
        <f t="shared" si="597"/>
        <v>0</v>
      </c>
      <c r="Z4677" s="16">
        <f t="shared" si="592"/>
        <v>346807.83</v>
      </c>
      <c r="AA4677" s="13">
        <f t="shared" si="596"/>
        <v>0</v>
      </c>
      <c r="AB4677" s="13">
        <f t="shared" si="594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 hidden="1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3571</v>
      </c>
      <c r="S4678" s="13">
        <v>576865.22</v>
      </c>
      <c r="T4678" s="13">
        <v>2398000</v>
      </c>
      <c r="U4678" s="13">
        <v>2721855.19</v>
      </c>
      <c r="V4678" s="13">
        <f t="shared" si="595"/>
        <v>253010.0299999998</v>
      </c>
      <c r="W4678" s="14">
        <f>(U4678-4601.44)*(1+AH4678)/(1+AH4678+P4678)+4601.44</f>
        <v>2721855.19</v>
      </c>
      <c r="X4678" s="13"/>
      <c r="Y4678" s="14">
        <f t="shared" si="597"/>
        <v>0</v>
      </c>
      <c r="Z4678" s="16">
        <f t="shared" si="592"/>
        <v>2721855.19</v>
      </c>
      <c r="AA4678" s="13">
        <f t="shared" si="596"/>
        <v>0</v>
      </c>
      <c r="AB4678" s="13">
        <f t="shared" si="594"/>
        <v>2721855.19</v>
      </c>
      <c r="AC4678" s="9">
        <v>0.05</v>
      </c>
      <c r="AD4678" s="73"/>
      <c r="AE4678" s="73"/>
      <c r="AF4678" s="73"/>
      <c r="AG4678" s="73" t="s">
        <v>42</v>
      </c>
      <c r="AH4678" s="9">
        <v>0</v>
      </c>
      <c r="AI4678" t="e">
        <v>#N/A</v>
      </c>
    </row>
    <row r="4679" spans="1:35" ht="14.25" hidden="1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2916</v>
      </c>
      <c r="F4679" s="73" t="s">
        <v>2916</v>
      </c>
      <c r="G4679" s="73" t="s">
        <v>2916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95"/>
        <v>55802.89</v>
      </c>
      <c r="W4679" s="14">
        <f t="shared" ref="W4679:W4725" si="598">U4679*(1+AH4679)/(1+AH4679+P4679)</f>
        <v>0</v>
      </c>
      <c r="X4679" s="13"/>
      <c r="Y4679" s="14">
        <f t="shared" si="597"/>
        <v>0</v>
      </c>
      <c r="Z4679" s="16">
        <f t="shared" si="592"/>
        <v>0</v>
      </c>
      <c r="AA4679" s="13">
        <f t="shared" si="596"/>
        <v>0</v>
      </c>
      <c r="AB4679" s="13">
        <f t="shared" si="594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 hidden="1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3572</v>
      </c>
      <c r="F4680" s="73" t="s">
        <v>3572</v>
      </c>
      <c r="G4680" s="73" t="s">
        <v>3572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95"/>
        <v>29664.163829787198</v>
      </c>
      <c r="W4680" s="14">
        <f t="shared" si="598"/>
        <v>1154.1579310344828</v>
      </c>
      <c r="X4680" s="13"/>
      <c r="Y4680" s="14">
        <f t="shared" si="597"/>
        <v>0</v>
      </c>
      <c r="Z4680" s="16">
        <f t="shared" si="592"/>
        <v>1154.1579310344828</v>
      </c>
      <c r="AA4680" s="13">
        <f t="shared" si="596"/>
        <v>32.742068965517319</v>
      </c>
      <c r="AB4680" s="13">
        <f t="shared" si="594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 hidden="1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2935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95"/>
        <v>360712.1</v>
      </c>
      <c r="W4681" s="14">
        <f t="shared" si="598"/>
        <v>0</v>
      </c>
      <c r="X4681" s="13"/>
      <c r="Y4681" s="14">
        <f t="shared" si="597"/>
        <v>0</v>
      </c>
      <c r="Z4681" s="16">
        <f t="shared" si="592"/>
        <v>0</v>
      </c>
      <c r="AA4681" s="13">
        <f t="shared" si="596"/>
        <v>0</v>
      </c>
      <c r="AB4681" s="13">
        <f t="shared" si="594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 hidden="1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95"/>
        <v>102836.879432624</v>
      </c>
      <c r="W4682" s="14">
        <f t="shared" si="598"/>
        <v>0</v>
      </c>
      <c r="X4682" s="13"/>
      <c r="Y4682" s="14">
        <f t="shared" si="597"/>
        <v>0</v>
      </c>
      <c r="Z4682" s="16">
        <f t="shared" si="592"/>
        <v>0</v>
      </c>
      <c r="AA4682" s="13">
        <f t="shared" si="596"/>
        <v>0</v>
      </c>
      <c r="AB4682" s="13">
        <f t="shared" si="594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 hidden="1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95"/>
        <v>72686.031015249901</v>
      </c>
      <c r="W4683" s="14">
        <f t="shared" si="598"/>
        <v>1917159.18537931</v>
      </c>
      <c r="X4683" s="13"/>
      <c r="Y4683" s="14">
        <f t="shared" si="597"/>
        <v>0</v>
      </c>
      <c r="Z4683" s="16">
        <f t="shared" si="592"/>
        <v>1917159.18537931</v>
      </c>
      <c r="AA4683" s="13">
        <f t="shared" si="596"/>
        <v>54387.494620689889</v>
      </c>
      <c r="AB4683" s="13">
        <f t="shared" si="594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 hidden="1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95"/>
        <v>0</v>
      </c>
      <c r="W4684" s="14">
        <f t="shared" si="598"/>
        <v>0</v>
      </c>
      <c r="X4684" s="13"/>
      <c r="Y4684" s="14">
        <f t="shared" si="597"/>
        <v>0</v>
      </c>
      <c r="Z4684" s="16">
        <f t="shared" si="592"/>
        <v>0</v>
      </c>
      <c r="AA4684" s="13">
        <f t="shared" si="596"/>
        <v>0</v>
      </c>
      <c r="AB4684" s="13">
        <f t="shared" si="594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 hidden="1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2917</v>
      </c>
      <c r="F4685" s="73" t="s">
        <v>2917</v>
      </c>
      <c r="G4685" s="73" t="s">
        <v>2917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3330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95"/>
        <v>31522.878841933009</v>
      </c>
      <c r="W4685" s="14">
        <f t="shared" si="598"/>
        <v>219636.76965517242</v>
      </c>
      <c r="X4685" s="13"/>
      <c r="Y4685" s="14">
        <f t="shared" si="597"/>
        <v>0</v>
      </c>
      <c r="Z4685" s="16">
        <f t="shared" si="592"/>
        <v>219636.76965517242</v>
      </c>
      <c r="AA4685" s="13">
        <f t="shared" si="596"/>
        <v>6230.8303448275838</v>
      </c>
      <c r="AB4685" s="13">
        <f t="shared" si="594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 hidden="1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95"/>
        <v>95153.463576641981</v>
      </c>
      <c r="W4686" s="14">
        <f t="shared" si="598"/>
        <v>195344.38571428572</v>
      </c>
      <c r="X4686" s="13"/>
      <c r="Y4686" s="14">
        <f t="shared" si="597"/>
        <v>0</v>
      </c>
      <c r="Z4686" s="16">
        <f t="shared" si="592"/>
        <v>195344.38571428572</v>
      </c>
      <c r="AA4686" s="13">
        <f t="shared" si="596"/>
        <v>4277.6142857142841</v>
      </c>
      <c r="AB4686" s="13">
        <f t="shared" si="594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 hidden="1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95"/>
        <v>45437.237372261996</v>
      </c>
      <c r="W4687" s="14">
        <f t="shared" si="598"/>
        <v>168871.04392857142</v>
      </c>
      <c r="X4687" s="13"/>
      <c r="Y4687" s="14">
        <f t="shared" si="597"/>
        <v>0</v>
      </c>
      <c r="Z4687" s="16">
        <f t="shared" si="592"/>
        <v>168871.04392857142</v>
      </c>
      <c r="AA4687" s="13">
        <f t="shared" si="596"/>
        <v>3697.9060714285879</v>
      </c>
      <c r="AB4687" s="13">
        <f t="shared" si="594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 hidden="1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95"/>
        <v>485055.15507044003</v>
      </c>
      <c r="W4688" s="14">
        <f t="shared" si="598"/>
        <v>670705.76606896543</v>
      </c>
      <c r="X4688" s="13"/>
      <c r="Y4688" s="14">
        <f t="shared" si="597"/>
        <v>0</v>
      </c>
      <c r="Z4688" s="16">
        <f t="shared" si="592"/>
        <v>670705.76606896543</v>
      </c>
      <c r="AA4688" s="13">
        <f t="shared" si="596"/>
        <v>19027.113931034575</v>
      </c>
      <c r="AB4688" s="13">
        <f t="shared" si="594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 hidden="1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2892</v>
      </c>
      <c r="F4689" s="73" t="s">
        <v>2893</v>
      </c>
      <c r="G4689" s="73" t="s">
        <v>2892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95"/>
        <v>0</v>
      </c>
      <c r="W4689" s="14">
        <f t="shared" si="598"/>
        <v>0</v>
      </c>
      <c r="X4689" s="13"/>
      <c r="Y4689" s="14">
        <f t="shared" si="597"/>
        <v>0</v>
      </c>
      <c r="Z4689" s="16">
        <f t="shared" si="592"/>
        <v>0</v>
      </c>
      <c r="AA4689" s="13">
        <f t="shared" si="596"/>
        <v>0</v>
      </c>
      <c r="AB4689" s="13">
        <f t="shared" si="594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 hidden="1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2892</v>
      </c>
      <c r="F4690" s="73" t="s">
        <v>2893</v>
      </c>
      <c r="G4690" s="73" t="s">
        <v>2892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95"/>
        <v>27467.231313509983</v>
      </c>
      <c r="W4690" s="14">
        <f t="shared" si="598"/>
        <v>898048.14682758611</v>
      </c>
      <c r="X4690" s="13"/>
      <c r="Y4690" s="14">
        <f t="shared" si="597"/>
        <v>0</v>
      </c>
      <c r="Z4690" s="16">
        <f t="shared" si="592"/>
        <v>898048.14682758611</v>
      </c>
      <c r="AA4690" s="13">
        <f t="shared" si="596"/>
        <v>25476.543172413833</v>
      </c>
      <c r="AB4690" s="13">
        <f t="shared" si="594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 hidden="1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2892</v>
      </c>
      <c r="F4691" s="73" t="s">
        <v>2893</v>
      </c>
      <c r="G4691" s="73" t="s">
        <v>2892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2876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95"/>
        <v>0</v>
      </c>
      <c r="W4691" s="14">
        <f t="shared" si="598"/>
        <v>0</v>
      </c>
      <c r="X4691" s="13"/>
      <c r="Y4691" s="14">
        <f t="shared" si="597"/>
        <v>0</v>
      </c>
      <c r="Z4691" s="16">
        <f t="shared" si="592"/>
        <v>0</v>
      </c>
      <c r="AA4691" s="13">
        <f t="shared" si="596"/>
        <v>0</v>
      </c>
      <c r="AB4691" s="13">
        <f t="shared" si="594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 hidden="1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3330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95"/>
        <v>131617.88404255302</v>
      </c>
      <c r="W4692" s="14">
        <f t="shared" si="598"/>
        <v>638630.6387586206</v>
      </c>
      <c r="X4692" s="13"/>
      <c r="Y4692" s="14">
        <f t="shared" si="597"/>
        <v>0</v>
      </c>
      <c r="Z4692" s="16">
        <f t="shared" si="592"/>
        <v>638630.6387586206</v>
      </c>
      <c r="AA4692" s="13">
        <f t="shared" si="596"/>
        <v>18117.181241379352</v>
      </c>
      <c r="AB4692" s="13">
        <f t="shared" si="594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 hidden="1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2920</v>
      </c>
      <c r="F4693" s="73" t="s">
        <v>2920</v>
      </c>
      <c r="G4693" s="73" t="s">
        <v>2920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95"/>
        <v>38614.43</v>
      </c>
      <c r="W4693" s="14">
        <f t="shared" si="598"/>
        <v>11385.57</v>
      </c>
      <c r="X4693" s="13"/>
      <c r="Y4693" s="14">
        <f t="shared" si="597"/>
        <v>0</v>
      </c>
      <c r="Z4693" s="16">
        <f t="shared" si="592"/>
        <v>11385.57</v>
      </c>
      <c r="AA4693" s="13">
        <f t="shared" si="596"/>
        <v>0</v>
      </c>
      <c r="AB4693" s="13">
        <f t="shared" si="594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 hidden="1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95"/>
        <v>154255.31914893599</v>
      </c>
      <c r="W4694" s="14">
        <f t="shared" si="598"/>
        <v>0</v>
      </c>
      <c r="X4694" s="13"/>
      <c r="Y4694" s="14">
        <f t="shared" si="597"/>
        <v>0</v>
      </c>
      <c r="Z4694" s="16">
        <f t="shared" si="592"/>
        <v>0</v>
      </c>
      <c r="AA4694" s="13">
        <f t="shared" si="596"/>
        <v>0</v>
      </c>
      <c r="AB4694" s="13">
        <f t="shared" si="594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 hidden="1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95"/>
        <v>0</v>
      </c>
      <c r="W4695" s="14">
        <f t="shared" si="598"/>
        <v>0</v>
      </c>
      <c r="X4695" s="13"/>
      <c r="Y4695" s="14">
        <f t="shared" si="597"/>
        <v>0</v>
      </c>
      <c r="Z4695" s="16">
        <f t="shared" si="592"/>
        <v>0</v>
      </c>
      <c r="AA4695" s="13">
        <f t="shared" si="596"/>
        <v>0</v>
      </c>
      <c r="AB4695" s="13">
        <f t="shared" si="594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 hidden="1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95"/>
        <v>0</v>
      </c>
      <c r="W4696" s="14">
        <f t="shared" si="598"/>
        <v>0</v>
      </c>
      <c r="X4696" s="13"/>
      <c r="Y4696" s="14">
        <f t="shared" si="597"/>
        <v>0</v>
      </c>
      <c r="Z4696" s="16">
        <f t="shared" si="592"/>
        <v>0</v>
      </c>
      <c r="AA4696" s="13">
        <f t="shared" si="596"/>
        <v>0</v>
      </c>
      <c r="AB4696" s="13">
        <f t="shared" si="594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 hidden="1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95"/>
        <v>171600.07475177012</v>
      </c>
      <c r="W4697" s="14">
        <f t="shared" si="598"/>
        <v>3067616.479034483</v>
      </c>
      <c r="X4697" s="13"/>
      <c r="Y4697" s="14">
        <f t="shared" si="597"/>
        <v>0</v>
      </c>
      <c r="Z4697" s="16">
        <f t="shared" si="592"/>
        <v>3067616.479034483</v>
      </c>
      <c r="AA4697" s="13">
        <f t="shared" si="596"/>
        <v>87024.580965517089</v>
      </c>
      <c r="AB4697" s="13">
        <f t="shared" si="594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 hidden="1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3311</v>
      </c>
      <c r="F4698" s="73" t="s">
        <v>3311</v>
      </c>
      <c r="G4698" s="73" t="s">
        <v>3311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95"/>
        <v>0</v>
      </c>
      <c r="W4698" s="14">
        <f t="shared" si="598"/>
        <v>0</v>
      </c>
      <c r="X4698" s="13"/>
      <c r="Y4698" s="14">
        <f t="shared" si="597"/>
        <v>0</v>
      </c>
      <c r="Z4698" s="16">
        <f t="shared" si="592"/>
        <v>0</v>
      </c>
      <c r="AA4698" s="13">
        <f t="shared" si="596"/>
        <v>0</v>
      </c>
      <c r="AB4698" s="13">
        <f t="shared" si="594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 hidden="1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95"/>
        <v>1522075.2489007129</v>
      </c>
      <c r="W4699" s="14">
        <f t="shared" si="598"/>
        <v>14799.768413793103</v>
      </c>
      <c r="X4699" s="13"/>
      <c r="Y4699" s="14">
        <f t="shared" si="597"/>
        <v>0</v>
      </c>
      <c r="Z4699" s="16">
        <f t="shared" si="592"/>
        <v>14799.768413793103</v>
      </c>
      <c r="AA4699" s="13">
        <f t="shared" si="596"/>
        <v>419.85158620689799</v>
      </c>
      <c r="AB4699" s="13">
        <f t="shared" si="594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 hidden="1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95"/>
        <v>692848.90593616979</v>
      </c>
      <c r="W4700" s="14">
        <f t="shared" si="598"/>
        <v>744623.59634482756</v>
      </c>
      <c r="X4700" s="13"/>
      <c r="Y4700" s="14">
        <f t="shared" si="597"/>
        <v>0</v>
      </c>
      <c r="Z4700" s="16">
        <f t="shared" si="592"/>
        <v>744623.59634482756</v>
      </c>
      <c r="AA4700" s="13">
        <f t="shared" si="596"/>
        <v>21124.073655172484</v>
      </c>
      <c r="AB4700" s="13">
        <f t="shared" si="594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 hidden="1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95"/>
        <v>1632.7786131387002</v>
      </c>
      <c r="W4701" s="14">
        <f t="shared" si="598"/>
        <v>6188.9358571428565</v>
      </c>
      <c r="X4701" s="13"/>
      <c r="Y4701" s="14">
        <f t="shared" si="597"/>
        <v>0</v>
      </c>
      <c r="Z4701" s="16">
        <f t="shared" si="592"/>
        <v>6188.9358571428565</v>
      </c>
      <c r="AA4701" s="13">
        <f t="shared" si="596"/>
        <v>135.52414285714349</v>
      </c>
      <c r="AB4701" s="13">
        <f t="shared" si="594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 hidden="1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95"/>
        <v>4589.0453074903053</v>
      </c>
      <c r="W4702" s="14">
        <f t="shared" si="598"/>
        <v>100925.39813793104</v>
      </c>
      <c r="X4702" s="13"/>
      <c r="Y4702" s="14">
        <f t="shared" si="597"/>
        <v>0</v>
      </c>
      <c r="Z4702" s="16">
        <f t="shared" si="592"/>
        <v>100925.39813793104</v>
      </c>
      <c r="AA4702" s="13">
        <f t="shared" si="596"/>
        <v>2863.1318620689563</v>
      </c>
      <c r="AB4702" s="13">
        <f t="shared" si="594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 hidden="1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2875</v>
      </c>
      <c r="F4703" s="73" t="s">
        <v>2875</v>
      </c>
      <c r="G4703" s="73" t="s">
        <v>2875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95"/>
        <v>19476.044839211332</v>
      </c>
      <c r="W4703" s="14">
        <f t="shared" si="598"/>
        <v>223718.00006896551</v>
      </c>
      <c r="X4703" s="13"/>
      <c r="Y4703" s="14">
        <f t="shared" si="597"/>
        <v>0</v>
      </c>
      <c r="Z4703" s="16">
        <f t="shared" si="592"/>
        <v>223718.00006896551</v>
      </c>
      <c r="AA4703" s="13">
        <f t="shared" si="596"/>
        <v>6346.6099310344725</v>
      </c>
      <c r="AB4703" s="13">
        <f t="shared" si="594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 hidden="1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2875</v>
      </c>
      <c r="F4704" s="73" t="s">
        <v>2875</v>
      </c>
      <c r="G4704" s="73" t="s">
        <v>2875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95"/>
        <v>0</v>
      </c>
      <c r="W4704" s="14">
        <f t="shared" si="598"/>
        <v>0</v>
      </c>
      <c r="X4704" s="13"/>
      <c r="Y4704" s="14">
        <f t="shared" si="597"/>
        <v>0</v>
      </c>
      <c r="Z4704" s="16">
        <f t="shared" si="592"/>
        <v>0</v>
      </c>
      <c r="AA4704" s="13">
        <f t="shared" si="596"/>
        <v>0</v>
      </c>
      <c r="AB4704" s="13">
        <f t="shared" si="594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 hidden="1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2922</v>
      </c>
      <c r="F4705" s="73" t="s">
        <v>2922</v>
      </c>
      <c r="G4705" s="73" t="s">
        <v>2922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95"/>
        <v>47187.07</v>
      </c>
      <c r="W4705" s="14">
        <f t="shared" si="598"/>
        <v>0</v>
      </c>
      <c r="X4705" s="13"/>
      <c r="Y4705" s="14">
        <f t="shared" si="597"/>
        <v>0</v>
      </c>
      <c r="Z4705" s="16">
        <f t="shared" ref="Z4705:Z4768" si="599">W4705+X4705</f>
        <v>0</v>
      </c>
      <c r="AA4705" s="13">
        <f t="shared" si="596"/>
        <v>0</v>
      </c>
      <c r="AB4705" s="13">
        <f t="shared" si="594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 hidden="1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2922</v>
      </c>
      <c r="F4706" s="73" t="s">
        <v>2922</v>
      </c>
      <c r="G4706" s="73" t="s">
        <v>2922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95"/>
        <v>61.658865247998619</v>
      </c>
      <c r="W4706" s="14">
        <f t="shared" si="598"/>
        <v>79217.213172413787</v>
      </c>
      <c r="X4706" s="13"/>
      <c r="Y4706" s="14">
        <f t="shared" si="597"/>
        <v>0</v>
      </c>
      <c r="Z4706" s="16">
        <f t="shared" si="599"/>
        <v>79217.213172413787</v>
      </c>
      <c r="AA4706" s="13">
        <f t="shared" si="596"/>
        <v>2247.2968275862077</v>
      </c>
      <c r="AB4706" s="13">
        <f t="shared" si="594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 hidden="1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2922</v>
      </c>
      <c r="F4707" s="73" t="s">
        <v>2922</v>
      </c>
      <c r="G4707" s="73" t="s">
        <v>2922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95"/>
        <v>0</v>
      </c>
      <c r="W4707" s="14">
        <f t="shared" si="598"/>
        <v>0</v>
      </c>
      <c r="X4707" s="13"/>
      <c r="Y4707" s="14">
        <f t="shared" si="597"/>
        <v>0</v>
      </c>
      <c r="Z4707" s="16">
        <f t="shared" si="599"/>
        <v>0</v>
      </c>
      <c r="AA4707" s="13">
        <f t="shared" si="596"/>
        <v>0</v>
      </c>
      <c r="AB4707" s="13">
        <f t="shared" ref="AB4707:AB4770" si="600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 hidden="1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2956</v>
      </c>
      <c r="F4708" s="73" t="s">
        <v>2956</v>
      </c>
      <c r="G4708" s="73" t="s">
        <v>2956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95"/>
        <v>11421.485886524801</v>
      </c>
      <c r="W4708" s="14">
        <f t="shared" si="598"/>
        <v>0</v>
      </c>
      <c r="X4708" s="13"/>
      <c r="Y4708" s="14">
        <f t="shared" si="597"/>
        <v>0</v>
      </c>
      <c r="Z4708" s="16">
        <f t="shared" si="599"/>
        <v>0</v>
      </c>
      <c r="AA4708" s="13">
        <f t="shared" si="596"/>
        <v>0</v>
      </c>
      <c r="AB4708" s="13">
        <f t="shared" si="600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 hidden="1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95"/>
        <v>133687.94326241099</v>
      </c>
      <c r="W4709" s="14">
        <f t="shared" si="598"/>
        <v>0</v>
      </c>
      <c r="X4709" s="13"/>
      <c r="Y4709" s="14">
        <f t="shared" si="597"/>
        <v>0</v>
      </c>
      <c r="Z4709" s="16">
        <f t="shared" si="599"/>
        <v>0</v>
      </c>
      <c r="AA4709" s="13">
        <f t="shared" si="596"/>
        <v>0</v>
      </c>
      <c r="AB4709" s="13">
        <f t="shared" si="600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 hidden="1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95"/>
        <v>232384.24087827001</v>
      </c>
      <c r="W4710" s="14">
        <f t="shared" si="598"/>
        <v>2900624.8113103448</v>
      </c>
      <c r="X4710" s="13"/>
      <c r="Y4710" s="14">
        <f t="shared" si="597"/>
        <v>0</v>
      </c>
      <c r="Z4710" s="16">
        <f t="shared" si="599"/>
        <v>2900624.8113103448</v>
      </c>
      <c r="AA4710" s="13">
        <f t="shared" si="596"/>
        <v>82287.228689655196</v>
      </c>
      <c r="AB4710" s="13">
        <f t="shared" si="600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 hidden="1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2890</v>
      </c>
      <c r="F4711" s="73" t="s">
        <v>2890</v>
      </c>
      <c r="G4711" s="73" t="s">
        <v>2890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95"/>
        <v>5883.0297163120995</v>
      </c>
      <c r="W4711" s="14">
        <f t="shared" si="598"/>
        <v>44279.260758620694</v>
      </c>
      <c r="X4711" s="13"/>
      <c r="Y4711" s="14">
        <f t="shared" si="597"/>
        <v>0</v>
      </c>
      <c r="Z4711" s="16">
        <f t="shared" si="599"/>
        <v>44279.260758620694</v>
      </c>
      <c r="AA4711" s="13">
        <f t="shared" si="596"/>
        <v>1256.1492413793094</v>
      </c>
      <c r="AB4711" s="13">
        <f t="shared" si="600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 hidden="1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2890</v>
      </c>
      <c r="F4712" s="73" t="s">
        <v>2890</v>
      </c>
      <c r="G4712" s="73" t="s">
        <v>2890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95"/>
        <v>0</v>
      </c>
      <c r="W4712" s="14">
        <f t="shared" si="598"/>
        <v>0</v>
      </c>
      <c r="X4712" s="13"/>
      <c r="Y4712" s="14">
        <f t="shared" si="597"/>
        <v>0</v>
      </c>
      <c r="Z4712" s="16">
        <f t="shared" si="599"/>
        <v>0</v>
      </c>
      <c r="AA4712" s="13">
        <f t="shared" si="596"/>
        <v>0</v>
      </c>
      <c r="AB4712" s="13">
        <f t="shared" si="600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 hidden="1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2890</v>
      </c>
      <c r="F4713" s="73" t="s">
        <v>2890</v>
      </c>
      <c r="G4713" s="73" t="s">
        <v>2890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2876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95"/>
        <v>0</v>
      </c>
      <c r="W4713" s="14">
        <f t="shared" si="598"/>
        <v>0</v>
      </c>
      <c r="X4713" s="13"/>
      <c r="Y4713" s="14">
        <f t="shared" si="597"/>
        <v>0</v>
      </c>
      <c r="Z4713" s="16">
        <f t="shared" si="599"/>
        <v>0</v>
      </c>
      <c r="AA4713" s="13">
        <f t="shared" si="596"/>
        <v>0</v>
      </c>
      <c r="AB4713" s="13">
        <f t="shared" si="600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 hidden="1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2924</v>
      </c>
      <c r="F4714" s="73" t="s">
        <v>2924</v>
      </c>
      <c r="G4714" s="73" t="s">
        <v>2924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95"/>
        <v>0</v>
      </c>
      <c r="W4714" s="14">
        <f t="shared" si="598"/>
        <v>29308.83599999997</v>
      </c>
      <c r="X4714" s="13"/>
      <c r="Y4714" s="14">
        <f t="shared" si="597"/>
        <v>0</v>
      </c>
      <c r="Z4714" s="16">
        <f t="shared" si="599"/>
        <v>29308.83599999997</v>
      </c>
      <c r="AA4714" s="13">
        <f t="shared" si="596"/>
        <v>831.45634042553138</v>
      </c>
      <c r="AB4714" s="13">
        <f t="shared" si="600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 hidden="1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2924</v>
      </c>
      <c r="F4715" s="73" t="s">
        <v>2924</v>
      </c>
      <c r="G4715" s="73" t="s">
        <v>2924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95"/>
        <v>0</v>
      </c>
      <c r="W4715" s="14">
        <f t="shared" si="598"/>
        <v>-84352.481793103449</v>
      </c>
      <c r="X4715" s="13"/>
      <c r="Y4715" s="14">
        <f t="shared" si="597"/>
        <v>2392.9782068965578</v>
      </c>
      <c r="Z4715" s="16">
        <f t="shared" si="599"/>
        <v>-84352.481793103449</v>
      </c>
      <c r="AA4715" s="13">
        <f t="shared" si="596"/>
        <v>-2392.9782068965578</v>
      </c>
      <c r="AB4715" s="13">
        <f t="shared" si="600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 hidden="1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2924</v>
      </c>
      <c r="F4716" s="73" t="s">
        <v>2924</v>
      </c>
      <c r="G4716" s="73" t="s">
        <v>2924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95"/>
        <v>203694.24807053054</v>
      </c>
      <c r="W4716" s="14">
        <f t="shared" si="598"/>
        <v>312889.40255172417</v>
      </c>
      <c r="X4716" s="13"/>
      <c r="Y4716" s="14">
        <f t="shared" si="597"/>
        <v>0</v>
      </c>
      <c r="Z4716" s="16">
        <f t="shared" si="599"/>
        <v>312889.40255172417</v>
      </c>
      <c r="AA4716" s="13">
        <f t="shared" si="596"/>
        <v>8876.2951078503393</v>
      </c>
      <c r="AB4716" s="13">
        <f t="shared" si="600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 hidden="1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3573</v>
      </c>
      <c r="F4717" s="73" t="s">
        <v>3574</v>
      </c>
      <c r="G4717" s="73" t="s">
        <v>3573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95"/>
        <v>325706.49773049599</v>
      </c>
      <c r="W4717" s="14">
        <f t="shared" si="598"/>
        <v>83278.509103448276</v>
      </c>
      <c r="X4717" s="13"/>
      <c r="Y4717" s="14">
        <f t="shared" si="597"/>
        <v>0</v>
      </c>
      <c r="Z4717" s="16">
        <f t="shared" si="599"/>
        <v>83278.509103448276</v>
      </c>
      <c r="AA4717" s="13">
        <f t="shared" si="596"/>
        <v>2362.5108965517284</v>
      </c>
      <c r="AB4717" s="13">
        <f t="shared" si="600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 hidden="1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3647</v>
      </c>
      <c r="F4718" s="73" t="s">
        <v>3574</v>
      </c>
      <c r="G4718" s="73" t="s">
        <v>3573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601">S4718+T4718-U4718</f>
        <v>0</v>
      </c>
      <c r="W4718" s="14">
        <f t="shared" si="598"/>
        <v>534827.58620689658</v>
      </c>
      <c r="X4718" s="13"/>
      <c r="Y4718" s="14">
        <f t="shared" si="597"/>
        <v>0</v>
      </c>
      <c r="Z4718" s="16">
        <f t="shared" si="599"/>
        <v>534827.58620689658</v>
      </c>
      <c r="AA4718" s="13">
        <f t="shared" si="596"/>
        <v>15172.41379310342</v>
      </c>
      <c r="AB4718" s="13">
        <f t="shared" si="600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 hidden="1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2925</v>
      </c>
      <c r="F4719" s="73" t="s">
        <v>2925</v>
      </c>
      <c r="G4719" s="73" t="s">
        <v>2925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601"/>
        <v>52731.263255614103</v>
      </c>
      <c r="W4719" s="14">
        <f t="shared" si="598"/>
        <v>0</v>
      </c>
      <c r="X4719" s="13"/>
      <c r="Y4719" s="14">
        <f t="shared" si="597"/>
        <v>0</v>
      </c>
      <c r="Z4719" s="16">
        <f t="shared" si="599"/>
        <v>0</v>
      </c>
      <c r="AA4719" s="13">
        <f t="shared" si="596"/>
        <v>0</v>
      </c>
      <c r="AB4719" s="13">
        <f t="shared" si="600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 hidden="1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601"/>
        <v>197161.28</v>
      </c>
      <c r="W4720" s="14">
        <f t="shared" si="598"/>
        <v>90277.65186206896</v>
      </c>
      <c r="X4720" s="13"/>
      <c r="Y4720" s="14">
        <f t="shared" si="597"/>
        <v>0</v>
      </c>
      <c r="Z4720" s="16">
        <f t="shared" si="599"/>
        <v>90277.65186206896</v>
      </c>
      <c r="AA4720" s="13">
        <f t="shared" ref="AA4720:AA4783" si="602">U4720-W4720</f>
        <v>2561.0681379310408</v>
      </c>
      <c r="AB4720" s="13">
        <f t="shared" si="600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 hidden="1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601"/>
        <v>719789.52780821605</v>
      </c>
      <c r="W4721" s="14">
        <f t="shared" si="598"/>
        <v>87721.907441665768</v>
      </c>
      <c r="X4721" s="13"/>
      <c r="Y4721" s="14">
        <f t="shared" si="597"/>
        <v>0</v>
      </c>
      <c r="Z4721" s="16">
        <f t="shared" si="599"/>
        <v>87721.907441665768</v>
      </c>
      <c r="AA4721" s="13">
        <f t="shared" si="602"/>
        <v>2488.5647501181811</v>
      </c>
      <c r="AB4721" s="13">
        <f t="shared" si="600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 hidden="1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2940</v>
      </c>
      <c r="F4722" s="73" t="s">
        <v>2940</v>
      </c>
      <c r="G4722" s="73" t="s">
        <v>2940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601"/>
        <v>44133.712978723299</v>
      </c>
      <c r="W4722" s="14">
        <f t="shared" si="598"/>
        <v>112260.96186206896</v>
      </c>
      <c r="X4722" s="13"/>
      <c r="Y4722" s="14">
        <f t="shared" si="597"/>
        <v>0</v>
      </c>
      <c r="Z4722" s="16">
        <f t="shared" si="599"/>
        <v>112260.96186206896</v>
      </c>
      <c r="AA4722" s="13">
        <f t="shared" si="602"/>
        <v>3184.7081379310403</v>
      </c>
      <c r="AB4722" s="13">
        <f t="shared" si="600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 hidden="1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601"/>
        <v>0</v>
      </c>
      <c r="W4723" s="14">
        <f t="shared" si="598"/>
        <v>0</v>
      </c>
      <c r="X4723" s="13"/>
      <c r="Y4723" s="14">
        <f t="shared" si="597"/>
        <v>0</v>
      </c>
      <c r="Z4723" s="16">
        <f t="shared" si="599"/>
        <v>0</v>
      </c>
      <c r="AA4723" s="13">
        <f t="shared" si="602"/>
        <v>0</v>
      </c>
      <c r="AB4723" s="13">
        <f t="shared" si="600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 hidden="1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601"/>
        <v>0</v>
      </c>
      <c r="W4724" s="14">
        <f t="shared" si="598"/>
        <v>0</v>
      </c>
      <c r="X4724" s="13"/>
      <c r="Y4724" s="14">
        <f t="shared" si="597"/>
        <v>0</v>
      </c>
      <c r="Z4724" s="16">
        <f t="shared" si="599"/>
        <v>0</v>
      </c>
      <c r="AA4724" s="13">
        <f t="shared" si="602"/>
        <v>0</v>
      </c>
      <c r="AB4724" s="13">
        <f t="shared" si="600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 hidden="1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2929</v>
      </c>
      <c r="F4725" s="73" t="s">
        <v>2929</v>
      </c>
      <c r="G4725" s="73" t="s">
        <v>2929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601"/>
        <v>278943.15297241206</v>
      </c>
      <c r="W4725" s="14">
        <f t="shared" si="598"/>
        <v>916868.16271451314</v>
      </c>
      <c r="X4725" s="13"/>
      <c r="Y4725" s="14">
        <f t="shared" si="597"/>
        <v>0</v>
      </c>
      <c r="Z4725" s="16">
        <f t="shared" si="599"/>
        <v>916868.16271451314</v>
      </c>
      <c r="AA4725" s="13">
        <f t="shared" si="602"/>
        <v>19507.833249244955</v>
      </c>
      <c r="AB4725" s="13">
        <f t="shared" si="600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 hidden="1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2930</v>
      </c>
      <c r="F4726" s="73" t="s">
        <v>2930</v>
      </c>
      <c r="G4726" s="73" t="s">
        <v>2930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601"/>
        <v>28849.852481756112</v>
      </c>
      <c r="W4726" s="14">
        <f>U4726*(1+AH4726)/(1+P4726)</f>
        <v>59691.072518518515</v>
      </c>
      <c r="X4726" s="13"/>
      <c r="Y4726" s="14">
        <f t="shared" si="597"/>
        <v>871.40251851851644</v>
      </c>
      <c r="Z4726" s="16">
        <f t="shared" si="599"/>
        <v>59691.072518518515</v>
      </c>
      <c r="AA4726" s="13">
        <f t="shared" si="602"/>
        <v>-871.40251851851644</v>
      </c>
      <c r="AB4726" s="13">
        <f t="shared" si="600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 hidden="1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601"/>
        <v>66342.366350371856</v>
      </c>
      <c r="W4727" s="14">
        <f t="shared" ref="W4727:W4747" si="603">U4727*(1+AH4727)/(1+AH4727+P4727)</f>
        <v>1569268.9562142859</v>
      </c>
      <c r="X4727" s="13"/>
      <c r="Y4727" s="14">
        <f t="shared" si="597"/>
        <v>0</v>
      </c>
      <c r="Z4727" s="16">
        <f t="shared" si="599"/>
        <v>1569268.9562142859</v>
      </c>
      <c r="AA4727" s="13">
        <f t="shared" si="602"/>
        <v>34363.553785714088</v>
      </c>
      <c r="AB4727" s="13">
        <f t="shared" si="600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 hidden="1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601"/>
        <v>41882.351917808002</v>
      </c>
      <c r="W4728" s="14">
        <f t="shared" si="603"/>
        <v>0</v>
      </c>
      <c r="X4728" s="13"/>
      <c r="Y4728" s="14">
        <f t="shared" si="597"/>
        <v>0</v>
      </c>
      <c r="Z4728" s="16">
        <f t="shared" si="599"/>
        <v>0</v>
      </c>
      <c r="AA4728" s="13">
        <f t="shared" si="602"/>
        <v>0</v>
      </c>
      <c r="AB4728" s="13">
        <f t="shared" si="600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 hidden="1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601"/>
        <v>34313.931489361596</v>
      </c>
      <c r="W4729" s="14">
        <f t="shared" si="603"/>
        <v>15363.029379310345</v>
      </c>
      <c r="X4729" s="13"/>
      <c r="Y4729" s="14">
        <f t="shared" si="597"/>
        <v>0</v>
      </c>
      <c r="Z4729" s="16">
        <f t="shared" si="599"/>
        <v>15363.029379310345</v>
      </c>
      <c r="AA4729" s="13">
        <f t="shared" si="602"/>
        <v>435.83062068965592</v>
      </c>
      <c r="AB4729" s="13">
        <f t="shared" si="600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 hidden="1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601"/>
        <v>217382.145800058</v>
      </c>
      <c r="W4730" s="14">
        <f t="shared" si="603"/>
        <v>0</v>
      </c>
      <c r="X4730" s="13"/>
      <c r="Y4730" s="14">
        <f t="shared" si="597"/>
        <v>0</v>
      </c>
      <c r="Z4730" s="16">
        <f t="shared" si="599"/>
        <v>0</v>
      </c>
      <c r="AA4730" s="13">
        <f t="shared" si="602"/>
        <v>0</v>
      </c>
      <c r="AB4730" s="13">
        <f t="shared" si="600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 hidden="1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601"/>
        <v>17368.915886524799</v>
      </c>
      <c r="W4731" s="14">
        <f t="shared" si="603"/>
        <v>3110.2266206896552</v>
      </c>
      <c r="X4731" s="13"/>
      <c r="Y4731" s="14">
        <f t="shared" si="597"/>
        <v>0</v>
      </c>
      <c r="Z4731" s="16">
        <f t="shared" si="599"/>
        <v>3110.2266206896552</v>
      </c>
      <c r="AA4731" s="13">
        <f t="shared" si="602"/>
        <v>88.233379310344844</v>
      </c>
      <c r="AB4731" s="13">
        <f t="shared" si="600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 hidden="1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601"/>
        <v>53317.180821920003</v>
      </c>
      <c r="W4732" s="14">
        <f t="shared" si="603"/>
        <v>0</v>
      </c>
      <c r="X4732" s="13"/>
      <c r="Y4732" s="14">
        <f t="shared" si="597"/>
        <v>0</v>
      </c>
      <c r="Z4732" s="16">
        <f t="shared" si="599"/>
        <v>0</v>
      </c>
      <c r="AA4732" s="13">
        <f t="shared" si="602"/>
        <v>0</v>
      </c>
      <c r="AB4732" s="13">
        <f t="shared" si="600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 hidden="1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2931</v>
      </c>
      <c r="F4733" s="73" t="s">
        <v>2931</v>
      </c>
      <c r="G4733" s="73" t="s">
        <v>2931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601"/>
        <v>39174.680284658039</v>
      </c>
      <c r="W4733" s="14">
        <f t="shared" si="603"/>
        <v>456640.62599999993</v>
      </c>
      <c r="X4733" s="13"/>
      <c r="Y4733" s="14">
        <f t="shared" si="597"/>
        <v>0</v>
      </c>
      <c r="Z4733" s="16">
        <f t="shared" si="599"/>
        <v>456640.62599999993</v>
      </c>
      <c r="AA4733" s="13">
        <f t="shared" si="602"/>
        <v>12954.344000000041</v>
      </c>
      <c r="AB4733" s="13">
        <f t="shared" si="600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 hidden="1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2930</v>
      </c>
      <c r="F4734" s="73" t="s">
        <v>2930</v>
      </c>
      <c r="G4734" s="73" t="s">
        <v>2930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601"/>
        <v>0</v>
      </c>
      <c r="W4734" s="14">
        <f t="shared" si="603"/>
        <v>0</v>
      </c>
      <c r="X4734" s="13"/>
      <c r="Y4734" s="14">
        <f t="shared" si="597"/>
        <v>0</v>
      </c>
      <c r="Z4734" s="16">
        <f t="shared" si="599"/>
        <v>0</v>
      </c>
      <c r="AA4734" s="13">
        <f t="shared" si="602"/>
        <v>0</v>
      </c>
      <c r="AB4734" s="13">
        <f t="shared" si="600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 hidden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601"/>
        <v>32904.92</v>
      </c>
      <c r="W4735" s="14">
        <f t="shared" si="603"/>
        <v>2637.42</v>
      </c>
      <c r="X4735" s="13"/>
      <c r="Y4735" s="14">
        <f t="shared" si="597"/>
        <v>0</v>
      </c>
      <c r="Z4735" s="16">
        <f t="shared" si="599"/>
        <v>2637.42</v>
      </c>
      <c r="AA4735" s="13">
        <f t="shared" si="602"/>
        <v>0</v>
      </c>
      <c r="AB4735" s="13">
        <f t="shared" si="600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 hidden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601"/>
        <v>25086.679999999997</v>
      </c>
      <c r="W4736" s="14">
        <f t="shared" si="603"/>
        <v>7942.02</v>
      </c>
      <c r="X4736" s="13"/>
      <c r="Y4736" s="14">
        <f t="shared" si="597"/>
        <v>0</v>
      </c>
      <c r="Z4736" s="16">
        <f t="shared" si="599"/>
        <v>7942.02</v>
      </c>
      <c r="AA4736" s="13">
        <f t="shared" si="602"/>
        <v>0</v>
      </c>
      <c r="AB4736" s="13">
        <f t="shared" si="600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 hidden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601"/>
        <v>12173.49</v>
      </c>
      <c r="W4737" s="14">
        <f t="shared" si="603"/>
        <v>7826.51</v>
      </c>
      <c r="X4737" s="13"/>
      <c r="Y4737" s="14">
        <f t="shared" si="597"/>
        <v>0</v>
      </c>
      <c r="Z4737" s="16">
        <f t="shared" si="599"/>
        <v>7826.51</v>
      </c>
      <c r="AA4737" s="13">
        <f t="shared" si="602"/>
        <v>0</v>
      </c>
      <c r="AB4737" s="13">
        <f t="shared" si="600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 hidden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601"/>
        <v>0</v>
      </c>
      <c r="W4738" s="14">
        <v>656025.13332317537</v>
      </c>
      <c r="X4738" s="13"/>
      <c r="Y4738" s="14">
        <f t="shared" si="597"/>
        <v>0</v>
      </c>
      <c r="Z4738" s="16">
        <f t="shared" si="599"/>
        <v>656025.13332317537</v>
      </c>
      <c r="AA4738" s="13">
        <f t="shared" si="602"/>
        <v>27467.826676824712</v>
      </c>
      <c r="AB4738" s="13">
        <f t="shared" si="600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 hidden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601"/>
        <v>109785.11</v>
      </c>
      <c r="W4739" s="14">
        <f t="shared" si="603"/>
        <v>21715.99</v>
      </c>
      <c r="X4739" s="13"/>
      <c r="Y4739" s="14">
        <f t="shared" ref="Y4739:Y4802" si="604">IF(W4739-AB4739&lt;=0,0,IF(O4739="返现",MAX(W4739-AA4739-AB4739,0),MAX(W4739-AB4739,0)))</f>
        <v>0</v>
      </c>
      <c r="Z4739" s="16">
        <f t="shared" si="599"/>
        <v>21715.99</v>
      </c>
      <c r="AA4739" s="13">
        <f t="shared" si="602"/>
        <v>0</v>
      </c>
      <c r="AB4739" s="13">
        <f t="shared" si="600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 hidden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8" t="s">
        <v>2851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2852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601"/>
        <v>37275.72</v>
      </c>
      <c r="W4740" s="14">
        <f t="shared" si="603"/>
        <v>14854.1</v>
      </c>
      <c r="X4740" s="13"/>
      <c r="Y4740" s="14">
        <f t="shared" si="604"/>
        <v>0</v>
      </c>
      <c r="Z4740" s="16">
        <f t="shared" si="599"/>
        <v>14854.1</v>
      </c>
      <c r="AA4740" s="13">
        <f t="shared" si="602"/>
        <v>0</v>
      </c>
      <c r="AB4740" s="13">
        <f t="shared" si="600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 hidden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8" t="s">
        <v>2853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601"/>
        <v>165886.96</v>
      </c>
      <c r="W4741" s="14">
        <f t="shared" si="603"/>
        <v>0</v>
      </c>
      <c r="X4741" s="13"/>
      <c r="Y4741" s="14">
        <f t="shared" si="604"/>
        <v>0</v>
      </c>
      <c r="Z4741" s="16">
        <f t="shared" si="599"/>
        <v>0</v>
      </c>
      <c r="AA4741" s="13">
        <f t="shared" si="602"/>
        <v>0</v>
      </c>
      <c r="AB4741" s="13">
        <f t="shared" si="600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 hidden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601"/>
        <v>50000</v>
      </c>
      <c r="W4742" s="14">
        <f t="shared" si="603"/>
        <v>0</v>
      </c>
      <c r="X4742" s="13"/>
      <c r="Y4742" s="14">
        <f t="shared" si="604"/>
        <v>0</v>
      </c>
      <c r="Z4742" s="16">
        <f t="shared" si="599"/>
        <v>0</v>
      </c>
      <c r="AA4742" s="13">
        <f t="shared" si="602"/>
        <v>0</v>
      </c>
      <c r="AB4742" s="13">
        <f t="shared" si="600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 hidden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2862</v>
      </c>
      <c r="F4743" s="8" t="s">
        <v>2862</v>
      </c>
      <c r="G4743" s="8" t="s">
        <v>2862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2863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601"/>
        <v>98012.4</v>
      </c>
      <c r="W4743" s="14">
        <f t="shared" si="603"/>
        <v>62169.63</v>
      </c>
      <c r="X4743" s="13"/>
      <c r="Y4743" s="14">
        <f t="shared" si="604"/>
        <v>0</v>
      </c>
      <c r="Z4743" s="16">
        <f t="shared" si="599"/>
        <v>62169.63</v>
      </c>
      <c r="AA4743" s="13">
        <f t="shared" si="602"/>
        <v>0</v>
      </c>
      <c r="AB4743" s="13">
        <f t="shared" si="600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 hidden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2865</v>
      </c>
      <c r="F4744" s="8" t="s">
        <v>2865</v>
      </c>
      <c r="G4744" s="8" t="s">
        <v>2865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601"/>
        <v>63954.700000000004</v>
      </c>
      <c r="W4744" s="14">
        <f t="shared" si="603"/>
        <v>35218.82</v>
      </c>
      <c r="X4744" s="13"/>
      <c r="Y4744" s="14">
        <f t="shared" si="604"/>
        <v>0</v>
      </c>
      <c r="Z4744" s="16">
        <f t="shared" si="599"/>
        <v>35218.82</v>
      </c>
      <c r="AA4744" s="13">
        <f t="shared" si="602"/>
        <v>0</v>
      </c>
      <c r="AB4744" s="13">
        <f t="shared" si="600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 hidden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2865</v>
      </c>
      <c r="F4745" s="8" t="s">
        <v>2865</v>
      </c>
      <c r="G4745" s="8" t="s">
        <v>2865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601"/>
        <v>49081.46</v>
      </c>
      <c r="W4745" s="14">
        <f t="shared" si="603"/>
        <v>50918.54</v>
      </c>
      <c r="X4745" s="13"/>
      <c r="Y4745" s="14">
        <f t="shared" si="604"/>
        <v>0</v>
      </c>
      <c r="Z4745" s="16">
        <f t="shared" si="599"/>
        <v>50918.54</v>
      </c>
      <c r="AA4745" s="13">
        <f t="shared" si="602"/>
        <v>0</v>
      </c>
      <c r="AB4745" s="13">
        <f t="shared" si="600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 hidden="1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2870</v>
      </c>
      <c r="F4746" s="8" t="s">
        <v>2870</v>
      </c>
      <c r="G4746" s="8" t="s">
        <v>2870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2871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28.72</v>
      </c>
      <c r="V4746" s="13">
        <f t="shared" si="601"/>
        <v>19971.28</v>
      </c>
      <c r="W4746" s="14">
        <f t="shared" si="603"/>
        <v>28.72</v>
      </c>
      <c r="X4746" s="13"/>
      <c r="Y4746" s="14">
        <f t="shared" si="604"/>
        <v>0</v>
      </c>
      <c r="Z4746" s="16">
        <f t="shared" si="599"/>
        <v>28.72</v>
      </c>
      <c r="AA4746" s="13">
        <f t="shared" si="602"/>
        <v>0</v>
      </c>
      <c r="AB4746" s="13">
        <f t="shared" si="600"/>
        <v>28.72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 hidden="1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601"/>
        <v>992974.41556688899</v>
      </c>
      <c r="W4747" s="14">
        <f t="shared" si="603"/>
        <v>0</v>
      </c>
      <c r="X4747" s="13"/>
      <c r="Y4747" s="14">
        <f t="shared" si="604"/>
        <v>0</v>
      </c>
      <c r="Z4747" s="16">
        <f t="shared" si="599"/>
        <v>0</v>
      </c>
      <c r="AA4747" s="13">
        <f t="shared" si="602"/>
        <v>0</v>
      </c>
      <c r="AB4747" s="13">
        <f t="shared" si="600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 hidden="1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601"/>
        <v>40881.652992700707</v>
      </c>
      <c r="W4748" s="14">
        <f>U4748*(1+AH4748)/(1+P4748)</f>
        <v>8058.7357777777779</v>
      </c>
      <c r="X4748" s="13"/>
      <c r="Y4748" s="14">
        <f t="shared" si="604"/>
        <v>117.64577777777777</v>
      </c>
      <c r="Z4748" s="16">
        <f t="shared" si="599"/>
        <v>8058.7357777777779</v>
      </c>
      <c r="AA4748" s="13">
        <f t="shared" si="602"/>
        <v>-117.64577777777777</v>
      </c>
      <c r="AB4748" s="13">
        <f t="shared" si="600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 hidden="1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2876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601"/>
        <v>54901.515479459136</v>
      </c>
      <c r="W4749" s="14">
        <f t="shared" ref="W4749:W4812" si="605">U4749*(1+AH4749)/(1+AH4749+P4749)</f>
        <v>0</v>
      </c>
      <c r="X4749" s="13"/>
      <c r="Y4749" s="14">
        <f t="shared" si="604"/>
        <v>0</v>
      </c>
      <c r="Z4749" s="16">
        <f t="shared" si="599"/>
        <v>0</v>
      </c>
      <c r="AA4749" s="13">
        <f t="shared" si="602"/>
        <v>0</v>
      </c>
      <c r="AB4749" s="13">
        <f t="shared" si="600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 hidden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2877</v>
      </c>
      <c r="F4750" s="8" t="s">
        <v>2877</v>
      </c>
      <c r="G4750" s="8" t="s">
        <v>2877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2877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601"/>
        <v>0</v>
      </c>
      <c r="W4750" s="14">
        <f t="shared" si="605"/>
        <v>0</v>
      </c>
      <c r="X4750" s="13"/>
      <c r="Y4750" s="14">
        <f t="shared" si="604"/>
        <v>0</v>
      </c>
      <c r="Z4750" s="16">
        <f t="shared" si="599"/>
        <v>0</v>
      </c>
      <c r="AA4750" s="13">
        <f t="shared" si="602"/>
        <v>0</v>
      </c>
      <c r="AB4750" s="13">
        <f t="shared" si="600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 hidden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2878</v>
      </c>
      <c r="F4751" s="8" t="s">
        <v>2879</v>
      </c>
      <c r="G4751" s="8" t="s">
        <v>2878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2880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601"/>
        <v>25173.489999999998</v>
      </c>
      <c r="W4751" s="14">
        <f t="shared" si="605"/>
        <v>9703.3942307692305</v>
      </c>
      <c r="X4751" s="13"/>
      <c r="Y4751" s="14">
        <f t="shared" si="604"/>
        <v>0</v>
      </c>
      <c r="Z4751" s="16">
        <f t="shared" si="599"/>
        <v>9703.3942307692305</v>
      </c>
      <c r="AA4751" s="13">
        <f t="shared" si="602"/>
        <v>388.13576923077017</v>
      </c>
      <c r="AB4751" s="13">
        <f t="shared" si="600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 hidden="1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2870</v>
      </c>
      <c r="F4752" s="8" t="s">
        <v>2870</v>
      </c>
      <c r="G4752" s="8" t="s">
        <v>2870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2871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458526.13</v>
      </c>
      <c r="T4752" s="13"/>
      <c r="U4752" s="13">
        <v>0</v>
      </c>
      <c r="V4752" s="13">
        <f t="shared" si="601"/>
        <v>458526.13</v>
      </c>
      <c r="W4752" s="14">
        <f t="shared" si="605"/>
        <v>0</v>
      </c>
      <c r="X4752" s="13"/>
      <c r="Y4752" s="14">
        <f t="shared" si="604"/>
        <v>0</v>
      </c>
      <c r="Z4752" s="16">
        <f t="shared" si="599"/>
        <v>0</v>
      </c>
      <c r="AA4752" s="13">
        <f t="shared" si="602"/>
        <v>0</v>
      </c>
      <c r="AB4752" s="13">
        <f t="shared" si="600"/>
        <v>0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 hidden="1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2870</v>
      </c>
      <c r="F4753" s="8" t="s">
        <v>2870</v>
      </c>
      <c r="G4753" s="8" t="s">
        <v>2870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2871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92009.9</v>
      </c>
      <c r="T4753" s="13"/>
      <c r="U4753" s="13">
        <v>0</v>
      </c>
      <c r="V4753" s="13">
        <f t="shared" si="601"/>
        <v>92009.9</v>
      </c>
      <c r="W4753" s="14">
        <f t="shared" si="605"/>
        <v>0</v>
      </c>
      <c r="X4753" s="13"/>
      <c r="Y4753" s="14">
        <f t="shared" si="604"/>
        <v>0</v>
      </c>
      <c r="Z4753" s="16">
        <f t="shared" si="599"/>
        <v>0</v>
      </c>
      <c r="AA4753" s="13">
        <f t="shared" si="602"/>
        <v>0</v>
      </c>
      <c r="AB4753" s="13">
        <f t="shared" si="600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 hidden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2885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476236.11</v>
      </c>
      <c r="T4754" s="13"/>
      <c r="U4754" s="13">
        <v>476236.11</v>
      </c>
      <c r="V4754" s="13">
        <f t="shared" si="601"/>
        <v>0</v>
      </c>
      <c r="W4754" s="14">
        <f t="shared" si="605"/>
        <v>453558.19999999995</v>
      </c>
      <c r="X4754" s="13"/>
      <c r="Y4754" s="14">
        <f t="shared" si="604"/>
        <v>0</v>
      </c>
      <c r="Z4754" s="16">
        <f t="shared" si="599"/>
        <v>453558.19999999995</v>
      </c>
      <c r="AA4754" s="13">
        <f t="shared" si="602"/>
        <v>22677.910000000033</v>
      </c>
      <c r="AB4754" s="13">
        <f t="shared" si="600"/>
        <v>476236.11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 hidden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2856</v>
      </c>
      <c r="F4755" s="8" t="s">
        <v>2857</v>
      </c>
      <c r="G4755" s="8" t="s">
        <v>2856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601"/>
        <v>0</v>
      </c>
      <c r="W4755" s="14">
        <f t="shared" si="605"/>
        <v>3310109.7803389826</v>
      </c>
      <c r="X4755" s="13"/>
      <c r="Y4755" s="14">
        <f t="shared" si="604"/>
        <v>0</v>
      </c>
      <c r="Z4755" s="16">
        <f t="shared" si="599"/>
        <v>3310109.7803389826</v>
      </c>
      <c r="AA4755" s="13">
        <f t="shared" si="602"/>
        <v>177327.30966101727</v>
      </c>
      <c r="AB4755" s="13">
        <f t="shared" si="600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 hidden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2856</v>
      </c>
      <c r="F4756" s="8" t="s">
        <v>2857</v>
      </c>
      <c r="G4756" s="8" t="s">
        <v>2856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601"/>
        <v>0</v>
      </c>
      <c r="W4756" s="14">
        <f t="shared" si="605"/>
        <v>2275098.9966101693</v>
      </c>
      <c r="X4756" s="13"/>
      <c r="Y4756" s="14">
        <f t="shared" si="604"/>
        <v>0</v>
      </c>
      <c r="Z4756" s="16">
        <f t="shared" si="599"/>
        <v>2275098.9966101693</v>
      </c>
      <c r="AA4756" s="13">
        <f t="shared" si="602"/>
        <v>121880.30338983051</v>
      </c>
      <c r="AB4756" s="13">
        <f t="shared" si="600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 hidden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601"/>
        <v>3113.43</v>
      </c>
      <c r="W4757" s="14">
        <f t="shared" si="605"/>
        <v>0</v>
      </c>
      <c r="X4757" s="13"/>
      <c r="Y4757" s="14">
        <f t="shared" si="604"/>
        <v>0</v>
      </c>
      <c r="Z4757" s="16">
        <f t="shared" si="599"/>
        <v>0</v>
      </c>
      <c r="AA4757" s="13">
        <f t="shared" si="602"/>
        <v>0</v>
      </c>
      <c r="AB4757" s="13">
        <f t="shared" si="600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 hidden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601"/>
        <v>0</v>
      </c>
      <c r="W4758" s="14">
        <f t="shared" si="605"/>
        <v>3518.3009708737864</v>
      </c>
      <c r="X4758" s="13"/>
      <c r="Y4758" s="14">
        <f t="shared" si="604"/>
        <v>0</v>
      </c>
      <c r="Z4758" s="16">
        <f t="shared" si="599"/>
        <v>3518.3009708737864</v>
      </c>
      <c r="AA4758" s="13">
        <f t="shared" si="602"/>
        <v>105.54902912621355</v>
      </c>
      <c r="AB4758" s="13">
        <f t="shared" si="600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 hidden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2888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601"/>
        <v>10293.98</v>
      </c>
      <c r="W4759" s="14">
        <f t="shared" si="605"/>
        <v>0</v>
      </c>
      <c r="X4759" s="13"/>
      <c r="Y4759" s="14">
        <f t="shared" si="604"/>
        <v>0</v>
      </c>
      <c r="Z4759" s="16">
        <f t="shared" si="599"/>
        <v>0</v>
      </c>
      <c r="AA4759" s="13">
        <f t="shared" si="602"/>
        <v>0</v>
      </c>
      <c r="AB4759" s="13">
        <f t="shared" si="600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 hidden="1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2869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601"/>
        <v>51191.6</v>
      </c>
      <c r="W4760" s="14">
        <f t="shared" si="605"/>
        <v>0</v>
      </c>
      <c r="X4760" s="13"/>
      <c r="Y4760" s="14">
        <f t="shared" si="604"/>
        <v>0</v>
      </c>
      <c r="Z4760" s="16">
        <f t="shared" si="599"/>
        <v>0</v>
      </c>
      <c r="AA4760" s="13">
        <f t="shared" si="602"/>
        <v>0</v>
      </c>
      <c r="AB4760" s="13">
        <f t="shared" si="600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 hidden="1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2889</v>
      </c>
      <c r="F4761" s="8" t="s">
        <v>2889</v>
      </c>
      <c r="G4761" s="8" t="s">
        <v>2889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2876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601"/>
        <v>0</v>
      </c>
      <c r="W4761" s="14">
        <f t="shared" si="605"/>
        <v>0</v>
      </c>
      <c r="X4761" s="13"/>
      <c r="Y4761" s="14">
        <f t="shared" si="604"/>
        <v>0</v>
      </c>
      <c r="Z4761" s="16">
        <f t="shared" si="599"/>
        <v>0</v>
      </c>
      <c r="AA4761" s="13">
        <f t="shared" si="602"/>
        <v>0</v>
      </c>
      <c r="AB4761" s="13">
        <f t="shared" si="600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 hidden="1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2890</v>
      </c>
      <c r="F4762" s="8" t="s">
        <v>2890</v>
      </c>
      <c r="G4762" s="8" t="s">
        <v>2890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2876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601"/>
        <v>0</v>
      </c>
      <c r="W4762" s="14">
        <f t="shared" si="605"/>
        <v>0</v>
      </c>
      <c r="X4762" s="13"/>
      <c r="Y4762" s="14">
        <f t="shared" si="604"/>
        <v>0</v>
      </c>
      <c r="Z4762" s="16">
        <f t="shared" si="599"/>
        <v>0</v>
      </c>
      <c r="AA4762" s="13">
        <f t="shared" si="602"/>
        <v>0</v>
      </c>
      <c r="AB4762" s="13">
        <f t="shared" si="600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 hidden="1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2876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601"/>
        <v>0</v>
      </c>
      <c r="W4763" s="14">
        <f t="shared" si="605"/>
        <v>0</v>
      </c>
      <c r="X4763" s="13"/>
      <c r="Y4763" s="14">
        <f t="shared" si="604"/>
        <v>0</v>
      </c>
      <c r="Z4763" s="16">
        <f t="shared" si="599"/>
        <v>0</v>
      </c>
      <c r="AA4763" s="13">
        <f t="shared" si="602"/>
        <v>0</v>
      </c>
      <c r="AB4763" s="13">
        <f t="shared" si="600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 hidden="1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2876</v>
      </c>
      <c r="F4764" s="8" t="s">
        <v>2891</v>
      </c>
      <c r="G4764" s="8" t="s">
        <v>2876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2876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601"/>
        <v>514899.937945212</v>
      </c>
      <c r="W4764" s="14">
        <f t="shared" si="605"/>
        <v>4138.7370588235299</v>
      </c>
      <c r="X4764" s="13"/>
      <c r="Y4764" s="14">
        <f t="shared" si="604"/>
        <v>0</v>
      </c>
      <c r="Z4764" s="16">
        <f t="shared" si="599"/>
        <v>4138.7370588235299</v>
      </c>
      <c r="AA4764" s="13">
        <f t="shared" si="602"/>
        <v>352.23294117647038</v>
      </c>
      <c r="AB4764" s="13">
        <f t="shared" si="600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 hidden="1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2876</v>
      </c>
      <c r="F4765" s="8" t="s">
        <v>2891</v>
      </c>
      <c r="G4765" s="8" t="s">
        <v>2876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2876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601"/>
        <v>0</v>
      </c>
      <c r="W4765" s="14">
        <f t="shared" si="605"/>
        <v>0</v>
      </c>
      <c r="X4765" s="13"/>
      <c r="Y4765" s="14">
        <f t="shared" si="604"/>
        <v>0</v>
      </c>
      <c r="Z4765" s="16">
        <f t="shared" si="599"/>
        <v>0</v>
      </c>
      <c r="AA4765" s="13">
        <f t="shared" si="602"/>
        <v>0</v>
      </c>
      <c r="AB4765" s="13">
        <f t="shared" si="600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 hidden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311551.67</v>
      </c>
      <c r="T4766" s="13">
        <v>-311551.67</v>
      </c>
      <c r="U4766" s="13">
        <v>375749.9827586207</v>
      </c>
      <c r="V4766" s="13">
        <f t="shared" si="601"/>
        <v>-375749.9827586207</v>
      </c>
      <c r="W4766" s="14">
        <f t="shared" si="605"/>
        <v>357270.47540983604</v>
      </c>
      <c r="X4766" s="13"/>
      <c r="Y4766" s="14">
        <f t="shared" si="604"/>
        <v>0</v>
      </c>
      <c r="Z4766" s="16">
        <f t="shared" si="599"/>
        <v>357270.47540983604</v>
      </c>
      <c r="AA4766" s="13">
        <f t="shared" si="602"/>
        <v>18479.507348784653</v>
      </c>
      <c r="AB4766" s="13">
        <f t="shared" si="600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 hidden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2894</v>
      </c>
      <c r="F4767" s="8" t="s">
        <v>2894</v>
      </c>
      <c r="G4767" s="8" t="s">
        <v>2894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2895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601"/>
        <v>5772.83</v>
      </c>
      <c r="W4767" s="14">
        <f t="shared" si="605"/>
        <v>14665.31</v>
      </c>
      <c r="X4767" s="13">
        <f>W4767*R4767</f>
        <v>439.95929999999998</v>
      </c>
      <c r="Y4767" s="14">
        <f t="shared" si="604"/>
        <v>0</v>
      </c>
      <c r="Z4767" s="16">
        <f t="shared" si="599"/>
        <v>15105.2693</v>
      </c>
      <c r="AA4767" s="13">
        <f t="shared" si="602"/>
        <v>0</v>
      </c>
      <c r="AB4767" s="13">
        <f t="shared" si="600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 hidden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2896</v>
      </c>
      <c r="F4768" s="8" t="s">
        <v>2896</v>
      </c>
      <c r="G4768" s="8" t="s">
        <v>2896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2896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601"/>
        <v>359859.74</v>
      </c>
      <c r="W4768" s="14">
        <f t="shared" si="605"/>
        <v>0</v>
      </c>
      <c r="X4768" s="13"/>
      <c r="Y4768" s="14">
        <f t="shared" si="604"/>
        <v>0</v>
      </c>
      <c r="Z4768" s="16">
        <f t="shared" si="599"/>
        <v>0</v>
      </c>
      <c r="AA4768" s="13">
        <f t="shared" si="602"/>
        <v>0</v>
      </c>
      <c r="AB4768" s="13">
        <f t="shared" si="600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 hidden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601"/>
        <v>7.9199999999982538</v>
      </c>
      <c r="W4769" s="14">
        <f t="shared" si="605"/>
        <v>21945.93</v>
      </c>
      <c r="X4769" s="13"/>
      <c r="Y4769" s="14">
        <f t="shared" si="604"/>
        <v>0</v>
      </c>
      <c r="Z4769" s="16">
        <f t="shared" ref="Z4769:Z4832" si="606">W4769+X4769</f>
        <v>21945.93</v>
      </c>
      <c r="AA4769" s="13">
        <f t="shared" si="602"/>
        <v>0</v>
      </c>
      <c r="AB4769" s="13">
        <f t="shared" si="600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 hidden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2897</v>
      </c>
      <c r="F4770" s="8" t="s">
        <v>2898</v>
      </c>
      <c r="G4770" s="8" t="s">
        <v>2897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2899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601"/>
        <v>0</v>
      </c>
      <c r="W4770" s="14">
        <f t="shared" si="605"/>
        <v>0</v>
      </c>
      <c r="X4770" s="13"/>
      <c r="Y4770" s="14">
        <f t="shared" si="604"/>
        <v>0</v>
      </c>
      <c r="Z4770" s="16">
        <f t="shared" si="606"/>
        <v>0</v>
      </c>
      <c r="AA4770" s="13">
        <f t="shared" si="602"/>
        <v>0</v>
      </c>
      <c r="AB4770" s="13">
        <f t="shared" si="600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 hidden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2902</v>
      </c>
      <c r="F4771" s="8" t="s">
        <v>2903</v>
      </c>
      <c r="G4771" s="8" t="s">
        <v>2902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2902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601"/>
        <v>6197.05</v>
      </c>
      <c r="W4771" s="14">
        <f t="shared" si="605"/>
        <v>0</v>
      </c>
      <c r="X4771" s="13"/>
      <c r="Y4771" s="14">
        <f t="shared" si="604"/>
        <v>0</v>
      </c>
      <c r="Z4771" s="16">
        <f t="shared" si="606"/>
        <v>0</v>
      </c>
      <c r="AA4771" s="13">
        <f t="shared" si="602"/>
        <v>0</v>
      </c>
      <c r="AB4771" s="13">
        <f t="shared" ref="AB4771:AB4830" si="607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 hidden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2904</v>
      </c>
      <c r="F4772" s="8" t="s">
        <v>2904</v>
      </c>
      <c r="G4772" s="8" t="s">
        <v>2904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2904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601"/>
        <v>14312.26</v>
      </c>
      <c r="W4772" s="14">
        <f t="shared" si="605"/>
        <v>1249.2427184466019</v>
      </c>
      <c r="X4772" s="13"/>
      <c r="Y4772" s="14">
        <f t="shared" si="604"/>
        <v>0</v>
      </c>
      <c r="Z4772" s="16">
        <f t="shared" si="606"/>
        <v>1249.2427184466019</v>
      </c>
      <c r="AA4772" s="13">
        <f t="shared" si="602"/>
        <v>37.477281553398143</v>
      </c>
      <c r="AB4772" s="13">
        <f t="shared" si="607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 hidden="1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2876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601"/>
        <v>16159.492054795999</v>
      </c>
      <c r="W4773" s="14">
        <f t="shared" si="605"/>
        <v>0</v>
      </c>
      <c r="X4773" s="13"/>
      <c r="Y4773" s="14">
        <f t="shared" si="604"/>
        <v>0</v>
      </c>
      <c r="Z4773" s="16">
        <f t="shared" si="606"/>
        <v>0</v>
      </c>
      <c r="AA4773" s="13">
        <f t="shared" si="602"/>
        <v>0</v>
      </c>
      <c r="AB4773" s="13">
        <f t="shared" si="607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 hidden="1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2876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601"/>
        <v>0</v>
      </c>
      <c r="W4774" s="14">
        <f t="shared" si="605"/>
        <v>0</v>
      </c>
      <c r="X4774" s="13"/>
      <c r="Y4774" s="14">
        <f t="shared" si="604"/>
        <v>0</v>
      </c>
      <c r="Z4774" s="16">
        <f t="shared" si="606"/>
        <v>0</v>
      </c>
      <c r="AA4774" s="13">
        <f t="shared" si="602"/>
        <v>0</v>
      </c>
      <c r="AB4774" s="13">
        <f t="shared" si="607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 hidden="1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2876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601"/>
        <v>0</v>
      </c>
      <c r="W4775" s="14">
        <f t="shared" si="605"/>
        <v>0</v>
      </c>
      <c r="X4775" s="13"/>
      <c r="Y4775" s="14">
        <f t="shared" si="604"/>
        <v>0</v>
      </c>
      <c r="Z4775" s="16">
        <f t="shared" si="606"/>
        <v>0</v>
      </c>
      <c r="AA4775" s="13">
        <f t="shared" si="602"/>
        <v>0</v>
      </c>
      <c r="AB4775" s="13">
        <f t="shared" si="607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 hidden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601"/>
        <v>7277.4399999999896</v>
      </c>
      <c r="W4776" s="14">
        <f t="shared" si="605"/>
        <v>0</v>
      </c>
      <c r="X4776" s="13"/>
      <c r="Y4776" s="14">
        <f t="shared" si="604"/>
        <v>0</v>
      </c>
      <c r="Z4776" s="16">
        <f t="shared" si="606"/>
        <v>0</v>
      </c>
      <c r="AA4776" s="13">
        <f t="shared" si="602"/>
        <v>0</v>
      </c>
      <c r="AB4776" s="13">
        <f t="shared" si="607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 hidden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2905</v>
      </c>
      <c r="F4777" s="8" t="s">
        <v>2905</v>
      </c>
      <c r="G4777" s="8" t="s">
        <v>2905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601"/>
        <v>14396.02</v>
      </c>
      <c r="W4777" s="14">
        <f t="shared" si="605"/>
        <v>0</v>
      </c>
      <c r="X4777" s="13"/>
      <c r="Y4777" s="14">
        <f t="shared" si="604"/>
        <v>0</v>
      </c>
      <c r="Z4777" s="16">
        <f t="shared" si="606"/>
        <v>0</v>
      </c>
      <c r="AA4777" s="13">
        <f t="shared" si="602"/>
        <v>0</v>
      </c>
      <c r="AB4777" s="13">
        <f t="shared" si="607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 hidden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601"/>
        <v>131761.28</v>
      </c>
      <c r="W4778" s="14">
        <f t="shared" si="605"/>
        <v>5017.9223300970871</v>
      </c>
      <c r="X4778" s="13"/>
      <c r="Y4778" s="14">
        <f t="shared" si="604"/>
        <v>0</v>
      </c>
      <c r="Z4778" s="16">
        <f t="shared" si="606"/>
        <v>5017.9223300970871</v>
      </c>
      <c r="AA4778" s="13">
        <f t="shared" si="602"/>
        <v>150.53766990291297</v>
      </c>
      <c r="AB4778" s="13">
        <f t="shared" si="607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 hidden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2906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13">
        <v>83771.27</v>
      </c>
      <c r="T4779" s="13">
        <v>-83771.31</v>
      </c>
      <c r="U4779" s="13">
        <v>0</v>
      </c>
      <c r="V4779" s="13">
        <f t="shared" si="601"/>
        <v>-3.9999999993597157E-2</v>
      </c>
      <c r="W4779" s="14">
        <f t="shared" si="605"/>
        <v>0</v>
      </c>
      <c r="X4779" s="13"/>
      <c r="Y4779" s="14">
        <f t="shared" si="604"/>
        <v>0</v>
      </c>
      <c r="Z4779" s="16">
        <f t="shared" si="606"/>
        <v>0</v>
      </c>
      <c r="AA4779" s="13">
        <f t="shared" si="602"/>
        <v>0</v>
      </c>
      <c r="AB4779" s="13">
        <f t="shared" si="607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 hidden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2906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-116662.95</v>
      </c>
      <c r="U4780" s="13">
        <v>0</v>
      </c>
      <c r="V4780" s="13">
        <f t="shared" si="601"/>
        <v>34934.61</v>
      </c>
      <c r="W4780" s="14">
        <f t="shared" si="605"/>
        <v>0</v>
      </c>
      <c r="X4780" s="13"/>
      <c r="Y4780" s="14">
        <f t="shared" si="604"/>
        <v>0</v>
      </c>
      <c r="Z4780" s="16">
        <f t="shared" si="606"/>
        <v>0</v>
      </c>
      <c r="AA4780" s="13">
        <f t="shared" si="602"/>
        <v>0</v>
      </c>
      <c r="AB4780" s="13">
        <f t="shared" si="607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 hidden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2897</v>
      </c>
      <c r="F4781" s="8" t="s">
        <v>2898</v>
      </c>
      <c r="G4781" s="8" t="s">
        <v>2897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2907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601"/>
        <v>160473.87</v>
      </c>
      <c r="W4781" s="14">
        <f t="shared" si="605"/>
        <v>0</v>
      </c>
      <c r="X4781" s="13"/>
      <c r="Y4781" s="14">
        <f t="shared" si="604"/>
        <v>0</v>
      </c>
      <c r="Z4781" s="16">
        <f t="shared" si="606"/>
        <v>0</v>
      </c>
      <c r="AA4781" s="13">
        <f t="shared" si="602"/>
        <v>0</v>
      </c>
      <c r="AB4781" s="13">
        <f t="shared" si="607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 hidden="1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2908</v>
      </c>
      <c r="F4782" s="8" t="s">
        <v>2908</v>
      </c>
      <c r="G4782" s="8" t="s">
        <v>2908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2908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8">S4782+T4782-U4782</f>
        <v>7020</v>
      </c>
      <c r="W4782" s="14">
        <f t="shared" si="605"/>
        <v>0</v>
      </c>
      <c r="X4782" s="13"/>
      <c r="Y4782" s="14">
        <f t="shared" si="604"/>
        <v>0</v>
      </c>
      <c r="Z4782" s="16">
        <f t="shared" si="606"/>
        <v>0</v>
      </c>
      <c r="AA4782" s="13">
        <f t="shared" si="602"/>
        <v>0</v>
      </c>
      <c r="AB4782" s="13">
        <f t="shared" si="607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 hidden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8"/>
        <v>2324.7399999999998</v>
      </c>
      <c r="W4783" s="14">
        <f t="shared" si="605"/>
        <v>0</v>
      </c>
      <c r="X4783" s="13"/>
      <c r="Y4783" s="14">
        <f t="shared" si="604"/>
        <v>0</v>
      </c>
      <c r="Z4783" s="16">
        <f t="shared" si="606"/>
        <v>0</v>
      </c>
      <c r="AA4783" s="13">
        <f t="shared" si="602"/>
        <v>0</v>
      </c>
      <c r="AB4783" s="13">
        <f t="shared" si="607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 hidden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2909</v>
      </c>
      <c r="F4784" s="8" t="s">
        <v>2909</v>
      </c>
      <c r="G4784" s="8" t="s">
        <v>2909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2909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8"/>
        <v>22312.19</v>
      </c>
      <c r="W4784" s="14">
        <f t="shared" si="605"/>
        <v>0</v>
      </c>
      <c r="X4784" s="13"/>
      <c r="Y4784" s="14">
        <f t="shared" si="604"/>
        <v>0</v>
      </c>
      <c r="Z4784" s="16">
        <f t="shared" si="606"/>
        <v>0</v>
      </c>
      <c r="AA4784" s="13">
        <f t="shared" ref="AA4784:AA4847" si="609">U4784-W4784</f>
        <v>0</v>
      </c>
      <c r="AB4784" s="13">
        <f t="shared" si="607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 hidden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2865</v>
      </c>
      <c r="F4785" s="8" t="s">
        <v>2865</v>
      </c>
      <c r="G4785" s="8" t="s">
        <v>2865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8"/>
        <v>26295.65</v>
      </c>
      <c r="W4785" s="14">
        <f t="shared" si="605"/>
        <v>0</v>
      </c>
      <c r="X4785" s="13"/>
      <c r="Y4785" s="14">
        <f t="shared" si="604"/>
        <v>0</v>
      </c>
      <c r="Z4785" s="16">
        <f t="shared" si="606"/>
        <v>0</v>
      </c>
      <c r="AA4785" s="13">
        <f t="shared" si="609"/>
        <v>0</v>
      </c>
      <c r="AB4785" s="13">
        <f t="shared" si="607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 hidden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2910</v>
      </c>
      <c r="F4786" s="8" t="s">
        <v>2910</v>
      </c>
      <c r="G4786" s="8" t="s">
        <v>2910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2910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8"/>
        <v>6866.6799999999994</v>
      </c>
      <c r="W4786" s="14">
        <f t="shared" si="605"/>
        <v>4620.97</v>
      </c>
      <c r="X4786" s="13"/>
      <c r="Y4786" s="14">
        <f t="shared" si="604"/>
        <v>0</v>
      </c>
      <c r="Z4786" s="16">
        <f t="shared" si="606"/>
        <v>4620.97</v>
      </c>
      <c r="AA4786" s="13">
        <f t="shared" si="609"/>
        <v>0</v>
      </c>
      <c r="AB4786" s="13">
        <f t="shared" si="607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 hidden="1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2911</v>
      </c>
      <c r="F4787" s="8" t="s">
        <v>2912</v>
      </c>
      <c r="G4787" s="8" t="s">
        <v>2911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2911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8"/>
        <v>481453.58</v>
      </c>
      <c r="W4787" s="14">
        <f t="shared" si="605"/>
        <v>0</v>
      </c>
      <c r="X4787" s="13"/>
      <c r="Y4787" s="14">
        <f t="shared" si="604"/>
        <v>0</v>
      </c>
      <c r="Z4787" s="16">
        <f t="shared" si="606"/>
        <v>0</v>
      </c>
      <c r="AA4787" s="13">
        <f t="shared" si="609"/>
        <v>0</v>
      </c>
      <c r="AB4787" s="13">
        <f t="shared" si="607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 hidden="1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8"/>
        <v>73871</v>
      </c>
      <c r="W4788" s="14">
        <f t="shared" si="605"/>
        <v>0</v>
      </c>
      <c r="X4788" s="13"/>
      <c r="Y4788" s="14">
        <f t="shared" si="604"/>
        <v>0</v>
      </c>
      <c r="Z4788" s="16">
        <f t="shared" si="606"/>
        <v>0</v>
      </c>
      <c r="AA4788" s="13">
        <f t="shared" si="609"/>
        <v>0</v>
      </c>
      <c r="AB4788" s="13">
        <f t="shared" si="607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 hidden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8"/>
        <v>6268.48</v>
      </c>
      <c r="W4789" s="14">
        <f t="shared" si="605"/>
        <v>0</v>
      </c>
      <c r="X4789" s="13"/>
      <c r="Y4789" s="14">
        <f t="shared" si="604"/>
        <v>0</v>
      </c>
      <c r="Z4789" s="16">
        <f t="shared" si="606"/>
        <v>0</v>
      </c>
      <c r="AA4789" s="13">
        <f t="shared" si="609"/>
        <v>0</v>
      </c>
      <c r="AB4789" s="13">
        <f t="shared" si="607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 hidden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8"/>
        <v>42964.3</v>
      </c>
      <c r="W4790" s="14">
        <f t="shared" si="605"/>
        <v>0</v>
      </c>
      <c r="X4790" s="13"/>
      <c r="Y4790" s="14">
        <f t="shared" si="604"/>
        <v>0</v>
      </c>
      <c r="Z4790" s="16">
        <f t="shared" si="606"/>
        <v>0</v>
      </c>
      <c r="AA4790" s="13">
        <f t="shared" si="609"/>
        <v>0</v>
      </c>
      <c r="AB4790" s="13">
        <f t="shared" si="607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 hidden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2913</v>
      </c>
      <c r="F4791" s="8" t="s">
        <v>2914</v>
      </c>
      <c r="G4791" s="8" t="s">
        <v>2913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2913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8"/>
        <v>26818.16</v>
      </c>
      <c r="W4791" s="14">
        <f t="shared" si="605"/>
        <v>0</v>
      </c>
      <c r="X4791" s="13"/>
      <c r="Y4791" s="14">
        <f t="shared" si="604"/>
        <v>0</v>
      </c>
      <c r="Z4791" s="16">
        <f t="shared" si="606"/>
        <v>0</v>
      </c>
      <c r="AA4791" s="13">
        <f t="shared" si="609"/>
        <v>0</v>
      </c>
      <c r="AB4791" s="13">
        <f t="shared" si="607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 hidden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2888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8"/>
        <v>234649.4</v>
      </c>
      <c r="W4792" s="14">
        <f t="shared" si="605"/>
        <v>0</v>
      </c>
      <c r="X4792" s="13"/>
      <c r="Y4792" s="14">
        <f t="shared" si="604"/>
        <v>0</v>
      </c>
      <c r="Z4792" s="16">
        <f t="shared" si="606"/>
        <v>0</v>
      </c>
      <c r="AA4792" s="13">
        <f t="shared" si="609"/>
        <v>0</v>
      </c>
      <c r="AB4792" s="13">
        <f t="shared" si="607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 hidden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2915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8"/>
        <v>116302.96</v>
      </c>
      <c r="W4793" s="14">
        <f t="shared" si="605"/>
        <v>0</v>
      </c>
      <c r="X4793" s="13"/>
      <c r="Y4793" s="14">
        <f t="shared" si="604"/>
        <v>0</v>
      </c>
      <c r="Z4793" s="16">
        <f t="shared" si="606"/>
        <v>0</v>
      </c>
      <c r="AA4793" s="13">
        <f t="shared" si="609"/>
        <v>0</v>
      </c>
      <c r="AB4793" s="13">
        <f t="shared" si="607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 hidden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2905</v>
      </c>
      <c r="F4794" s="8" t="s">
        <v>2905</v>
      </c>
      <c r="G4794" s="8" t="s">
        <v>2905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8"/>
        <v>78797.070000000007</v>
      </c>
      <c r="W4794" s="14">
        <f t="shared" si="605"/>
        <v>0</v>
      </c>
      <c r="X4794" s="13"/>
      <c r="Y4794" s="14">
        <f t="shared" si="604"/>
        <v>0</v>
      </c>
      <c r="Z4794" s="16">
        <f t="shared" si="606"/>
        <v>0</v>
      </c>
      <c r="AA4794" s="13">
        <f t="shared" si="609"/>
        <v>0</v>
      </c>
      <c r="AB4794" s="13">
        <f t="shared" si="607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 hidden="1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2918</v>
      </c>
      <c r="F4795" s="8" t="s">
        <v>2919</v>
      </c>
      <c r="G4795" s="8" t="s">
        <v>2918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8"/>
        <v>5603.82</v>
      </c>
      <c r="W4795" s="14">
        <f t="shared" si="605"/>
        <v>0</v>
      </c>
      <c r="X4795" s="13"/>
      <c r="Y4795" s="14">
        <f t="shared" si="604"/>
        <v>0</v>
      </c>
      <c r="Z4795" s="16">
        <f t="shared" si="606"/>
        <v>0</v>
      </c>
      <c r="AA4795" s="13">
        <f t="shared" si="609"/>
        <v>0</v>
      </c>
      <c r="AB4795" s="13">
        <f t="shared" si="607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 hidden="1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8"/>
        <v>12.659999999999901</v>
      </c>
      <c r="W4796" s="14">
        <f t="shared" si="605"/>
        <v>0</v>
      </c>
      <c r="X4796" s="13"/>
      <c r="Y4796" s="14">
        <f t="shared" si="604"/>
        <v>0</v>
      </c>
      <c r="Z4796" s="16">
        <f t="shared" si="606"/>
        <v>0</v>
      </c>
      <c r="AA4796" s="13">
        <f t="shared" si="609"/>
        <v>0</v>
      </c>
      <c r="AB4796" s="13">
        <f t="shared" si="607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 hidden="1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8"/>
        <v>39260.428493150801</v>
      </c>
      <c r="W4797" s="14">
        <f t="shared" si="605"/>
        <v>0</v>
      </c>
      <c r="X4797" s="13"/>
      <c r="Y4797" s="14">
        <f t="shared" si="604"/>
        <v>0</v>
      </c>
      <c r="Z4797" s="16">
        <f t="shared" si="606"/>
        <v>0</v>
      </c>
      <c r="AA4797" s="13">
        <f t="shared" si="609"/>
        <v>0</v>
      </c>
      <c r="AB4797" s="13">
        <f t="shared" si="607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 hidden="1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8"/>
        <v>5319.1489361702097</v>
      </c>
      <c r="W4798" s="14">
        <f t="shared" si="605"/>
        <v>0</v>
      </c>
      <c r="X4798" s="13"/>
      <c r="Y4798" s="14">
        <f t="shared" si="604"/>
        <v>0</v>
      </c>
      <c r="Z4798" s="16">
        <f t="shared" si="606"/>
        <v>0</v>
      </c>
      <c r="AA4798" s="13">
        <f t="shared" si="609"/>
        <v>0</v>
      </c>
      <c r="AB4798" s="13">
        <f t="shared" si="607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 hidden="1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2874</v>
      </c>
      <c r="F4799" s="8" t="s">
        <v>2874</v>
      </c>
      <c r="G4799" s="8" t="s">
        <v>2874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8"/>
        <v>42553.19</v>
      </c>
      <c r="W4799" s="14">
        <f t="shared" si="605"/>
        <v>0</v>
      </c>
      <c r="X4799" s="13"/>
      <c r="Y4799" s="14">
        <f t="shared" si="604"/>
        <v>0</v>
      </c>
      <c r="Z4799" s="16">
        <f t="shared" si="606"/>
        <v>0</v>
      </c>
      <c r="AA4799" s="13">
        <f t="shared" si="609"/>
        <v>0</v>
      </c>
      <c r="AB4799" s="13">
        <f t="shared" si="607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 hidden="1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2921</v>
      </c>
      <c r="F4800" s="8" t="s">
        <v>2921</v>
      </c>
      <c r="G4800" s="8" t="s">
        <v>2921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8"/>
        <v>53421.32</v>
      </c>
      <c r="W4800" s="14">
        <f t="shared" si="605"/>
        <v>0</v>
      </c>
      <c r="X4800" s="13"/>
      <c r="Y4800" s="14">
        <f t="shared" si="604"/>
        <v>0</v>
      </c>
      <c r="Z4800" s="16">
        <f t="shared" si="606"/>
        <v>0</v>
      </c>
      <c r="AA4800" s="13">
        <f t="shared" si="609"/>
        <v>0</v>
      </c>
      <c r="AB4800" s="13">
        <f t="shared" si="607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 hidden="1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2890</v>
      </c>
      <c r="F4801" s="8" t="s">
        <v>2890</v>
      </c>
      <c r="G4801" s="8" t="s">
        <v>2890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8"/>
        <v>43993.235712621099</v>
      </c>
      <c r="W4801" s="14">
        <f t="shared" si="605"/>
        <v>0</v>
      </c>
      <c r="X4801" s="13"/>
      <c r="Y4801" s="14">
        <f t="shared" si="604"/>
        <v>0</v>
      </c>
      <c r="Z4801" s="16">
        <f t="shared" si="606"/>
        <v>0</v>
      </c>
      <c r="AA4801" s="13">
        <f t="shared" si="609"/>
        <v>0</v>
      </c>
      <c r="AB4801" s="13">
        <f t="shared" si="607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 hidden="1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8"/>
        <v>21911.117518248197</v>
      </c>
      <c r="W4802" s="14">
        <f t="shared" si="605"/>
        <v>25693.047535211266</v>
      </c>
      <c r="X4802" s="13"/>
      <c r="Y4802" s="14">
        <f t="shared" si="604"/>
        <v>0</v>
      </c>
      <c r="Z4802" s="16">
        <f t="shared" si="606"/>
        <v>25693.047535211266</v>
      </c>
      <c r="AA4802" s="13">
        <f t="shared" si="609"/>
        <v>937.70246478873378</v>
      </c>
      <c r="AB4802" s="13">
        <f t="shared" si="607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 hidden="1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8"/>
        <v>0</v>
      </c>
      <c r="W4803" s="14">
        <f t="shared" si="605"/>
        <v>90000.001730769232</v>
      </c>
      <c r="X4803" s="13"/>
      <c r="Y4803" s="14">
        <f t="shared" ref="Y4803:Y4866" si="610">IF(W4803-AB4803&lt;=0,0,IF(O4803="返现",MAX(W4803-AA4803-AB4803,0),MAX(W4803-AB4803,0)))</f>
        <v>0</v>
      </c>
      <c r="Z4803" s="16">
        <f t="shared" si="606"/>
        <v>90000.001730769232</v>
      </c>
      <c r="AA4803" s="13">
        <f t="shared" si="609"/>
        <v>9574.4682692307688</v>
      </c>
      <c r="AB4803" s="13">
        <f t="shared" si="607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 hidden="1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8"/>
        <v>0</v>
      </c>
      <c r="W4804" s="14">
        <f t="shared" si="605"/>
        <v>261392.91851851565</v>
      </c>
      <c r="X4804" s="13"/>
      <c r="Y4804" s="14">
        <f t="shared" si="610"/>
        <v>0</v>
      </c>
      <c r="Z4804" s="16">
        <f t="shared" si="606"/>
        <v>261392.91851851565</v>
      </c>
      <c r="AA4804" s="13">
        <f t="shared" si="609"/>
        <v>28645.799289700342</v>
      </c>
      <c r="AB4804" s="13">
        <f t="shared" si="607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 hidden="1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2927</v>
      </c>
      <c r="F4805" s="8" t="s">
        <v>2927</v>
      </c>
      <c r="G4805" s="8" t="s">
        <v>2927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8"/>
        <v>0.51999999999861801</v>
      </c>
      <c r="W4805" s="14">
        <f t="shared" si="605"/>
        <v>0</v>
      </c>
      <c r="X4805" s="13"/>
      <c r="Y4805" s="14">
        <f t="shared" si="610"/>
        <v>0</v>
      </c>
      <c r="Z4805" s="16">
        <f t="shared" si="606"/>
        <v>0</v>
      </c>
      <c r="AA4805" s="13">
        <f t="shared" si="609"/>
        <v>0</v>
      </c>
      <c r="AB4805" s="13">
        <f t="shared" si="607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 hidden="1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2928</v>
      </c>
      <c r="F4806" s="8" t="s">
        <v>2928</v>
      </c>
      <c r="G4806" s="8" t="s">
        <v>2928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8"/>
        <v>24067.95</v>
      </c>
      <c r="W4806" s="14">
        <f t="shared" si="605"/>
        <v>0</v>
      </c>
      <c r="X4806" s="13"/>
      <c r="Y4806" s="14">
        <f t="shared" si="610"/>
        <v>0</v>
      </c>
      <c r="Z4806" s="16">
        <f t="shared" si="606"/>
        <v>0</v>
      </c>
      <c r="AA4806" s="13">
        <f t="shared" si="609"/>
        <v>0</v>
      </c>
      <c r="AB4806" s="13">
        <f t="shared" si="607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 hidden="1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2929</v>
      </c>
      <c r="F4807" s="8" t="s">
        <v>2929</v>
      </c>
      <c r="G4807" s="8" t="s">
        <v>2929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8"/>
        <v>0</v>
      </c>
      <c r="W4807" s="14">
        <f t="shared" si="605"/>
        <v>115511.51723098764</v>
      </c>
      <c r="X4807" s="13"/>
      <c r="Y4807" s="14">
        <f t="shared" si="610"/>
        <v>0</v>
      </c>
      <c r="Z4807" s="16">
        <f t="shared" si="606"/>
        <v>115511.51723098764</v>
      </c>
      <c r="AA4807" s="13">
        <f t="shared" si="609"/>
        <v>9011.5368052543636</v>
      </c>
      <c r="AB4807" s="13">
        <f t="shared" si="607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 hidden="1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8"/>
        <v>74314.289999999994</v>
      </c>
      <c r="W4808" s="14">
        <f t="shared" si="605"/>
        <v>0</v>
      </c>
      <c r="X4808" s="13"/>
      <c r="Y4808" s="14">
        <f t="shared" si="610"/>
        <v>0</v>
      </c>
      <c r="Z4808" s="16">
        <f t="shared" si="606"/>
        <v>0</v>
      </c>
      <c r="AA4808" s="13">
        <f t="shared" si="609"/>
        <v>0</v>
      </c>
      <c r="AB4808" s="13">
        <f t="shared" si="607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 hidden="1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2936</v>
      </c>
      <c r="F4809" s="8" t="s">
        <v>2936</v>
      </c>
      <c r="G4809" s="8" t="s">
        <v>2936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8"/>
        <v>53161.599999999999</v>
      </c>
      <c r="W4809" s="14">
        <f t="shared" si="605"/>
        <v>0</v>
      </c>
      <c r="X4809" s="13"/>
      <c r="Y4809" s="14">
        <f t="shared" si="610"/>
        <v>0</v>
      </c>
      <c r="Z4809" s="16">
        <f t="shared" si="606"/>
        <v>0</v>
      </c>
      <c r="AA4809" s="13">
        <f t="shared" si="609"/>
        <v>0</v>
      </c>
      <c r="AB4809" s="13">
        <f t="shared" si="607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 hidden="1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2937</v>
      </c>
      <c r="F4810" s="8" t="s">
        <v>2937</v>
      </c>
      <c r="G4810" s="8" t="s">
        <v>2937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8"/>
        <v>1829.11</v>
      </c>
      <c r="W4810" s="14">
        <f t="shared" si="605"/>
        <v>0</v>
      </c>
      <c r="X4810" s="13"/>
      <c r="Y4810" s="14">
        <f t="shared" si="610"/>
        <v>0</v>
      </c>
      <c r="Z4810" s="16">
        <f t="shared" si="606"/>
        <v>0</v>
      </c>
      <c r="AA4810" s="13">
        <f t="shared" si="609"/>
        <v>0</v>
      </c>
      <c r="AB4810" s="13">
        <f t="shared" si="607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 hidden="1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8"/>
        <v>29673.58</v>
      </c>
      <c r="W4811" s="14">
        <f t="shared" si="605"/>
        <v>0</v>
      </c>
      <c r="X4811" s="13"/>
      <c r="Y4811" s="14">
        <f t="shared" si="610"/>
        <v>0</v>
      </c>
      <c r="Z4811" s="16">
        <f t="shared" si="606"/>
        <v>0</v>
      </c>
      <c r="AA4811" s="13">
        <f t="shared" si="609"/>
        <v>0</v>
      </c>
      <c r="AB4811" s="13">
        <f t="shared" si="607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 hidden="1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2938</v>
      </c>
      <c r="F4812" s="8" t="s">
        <v>2938</v>
      </c>
      <c r="G4812" s="8" t="s">
        <v>2938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8"/>
        <v>93698.63</v>
      </c>
      <c r="W4812" s="14">
        <f t="shared" si="605"/>
        <v>0</v>
      </c>
      <c r="X4812" s="13"/>
      <c r="Y4812" s="14">
        <f t="shared" si="610"/>
        <v>0</v>
      </c>
      <c r="Z4812" s="16">
        <f t="shared" si="606"/>
        <v>0</v>
      </c>
      <c r="AA4812" s="13">
        <f t="shared" si="609"/>
        <v>0</v>
      </c>
      <c r="AB4812" s="13">
        <f t="shared" si="607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 hidden="1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8"/>
        <v>50795.17</v>
      </c>
      <c r="W4813" s="14">
        <f t="shared" ref="W4813:W4823" si="611">U4813*(1+AH4813)/(1+AH4813+P4813)</f>
        <v>0</v>
      </c>
      <c r="X4813" s="13"/>
      <c r="Y4813" s="14">
        <f t="shared" si="610"/>
        <v>0</v>
      </c>
      <c r="Z4813" s="16">
        <f t="shared" si="606"/>
        <v>0</v>
      </c>
      <c r="AA4813" s="13">
        <f t="shared" si="609"/>
        <v>0</v>
      </c>
      <c r="AB4813" s="13">
        <f t="shared" si="607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 hidden="1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8"/>
        <v>103024.173904109</v>
      </c>
      <c r="W4814" s="14">
        <f t="shared" si="611"/>
        <v>0</v>
      </c>
      <c r="X4814" s="13"/>
      <c r="Y4814" s="14">
        <f t="shared" si="610"/>
        <v>0</v>
      </c>
      <c r="Z4814" s="16">
        <f t="shared" si="606"/>
        <v>0</v>
      </c>
      <c r="AA4814" s="13">
        <f t="shared" si="609"/>
        <v>0</v>
      </c>
      <c r="AB4814" s="13">
        <f t="shared" si="607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 hidden="1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8"/>
        <v>22191.78</v>
      </c>
      <c r="W4815" s="14">
        <f t="shared" si="611"/>
        <v>0</v>
      </c>
      <c r="X4815" s="13"/>
      <c r="Y4815" s="14">
        <f t="shared" si="610"/>
        <v>0</v>
      </c>
      <c r="Z4815" s="16">
        <f t="shared" si="606"/>
        <v>0</v>
      </c>
      <c r="AA4815" s="13">
        <f t="shared" si="609"/>
        <v>0</v>
      </c>
      <c r="AB4815" s="13">
        <f t="shared" si="607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 hidden="1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8"/>
        <v>73773.13</v>
      </c>
      <c r="W4816" s="14">
        <f t="shared" si="611"/>
        <v>0</v>
      </c>
      <c r="X4816" s="13"/>
      <c r="Y4816" s="14">
        <f t="shared" si="610"/>
        <v>0</v>
      </c>
      <c r="Z4816" s="16">
        <f t="shared" si="606"/>
        <v>0</v>
      </c>
      <c r="AA4816" s="13">
        <f t="shared" si="609"/>
        <v>0</v>
      </c>
      <c r="AB4816" s="13">
        <f t="shared" si="607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 hidden="1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2944</v>
      </c>
      <c r="F4817" s="8" t="s">
        <v>2944</v>
      </c>
      <c r="G4817" s="8" t="s">
        <v>2944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8"/>
        <v>69942.399999999994</v>
      </c>
      <c r="W4817" s="14">
        <f t="shared" si="611"/>
        <v>0</v>
      </c>
      <c r="X4817" s="13"/>
      <c r="Y4817" s="14">
        <f t="shared" si="610"/>
        <v>0</v>
      </c>
      <c r="Z4817" s="16">
        <f t="shared" si="606"/>
        <v>0</v>
      </c>
      <c r="AA4817" s="13">
        <f t="shared" si="609"/>
        <v>0</v>
      </c>
      <c r="AB4817" s="13">
        <f t="shared" si="607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 hidden="1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2947</v>
      </c>
      <c r="F4818" s="8" t="s">
        <v>2947</v>
      </c>
      <c r="G4818" s="8" t="s">
        <v>2947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8"/>
        <v>103825.040958905</v>
      </c>
      <c r="W4818" s="14">
        <f t="shared" si="611"/>
        <v>0</v>
      </c>
      <c r="X4818" s="13"/>
      <c r="Y4818" s="14">
        <f t="shared" si="610"/>
        <v>0</v>
      </c>
      <c r="Z4818" s="16">
        <f t="shared" si="606"/>
        <v>0</v>
      </c>
      <c r="AA4818" s="13">
        <f t="shared" si="609"/>
        <v>0</v>
      </c>
      <c r="AB4818" s="13">
        <f t="shared" si="607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 hidden="1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8"/>
        <v>212851.37041095999</v>
      </c>
      <c r="W4819" s="14">
        <f t="shared" si="611"/>
        <v>0</v>
      </c>
      <c r="X4819" s="13"/>
      <c r="Y4819" s="14">
        <f t="shared" si="610"/>
        <v>0</v>
      </c>
      <c r="Z4819" s="16">
        <f t="shared" si="606"/>
        <v>0</v>
      </c>
      <c r="AA4819" s="13">
        <f t="shared" si="609"/>
        <v>0</v>
      </c>
      <c r="AB4819" s="13">
        <f t="shared" si="607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 hidden="1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8"/>
        <v>3092.8759854029599</v>
      </c>
      <c r="W4820" s="14">
        <f t="shared" si="611"/>
        <v>0</v>
      </c>
      <c r="X4820" s="13"/>
      <c r="Y4820" s="14">
        <f t="shared" si="610"/>
        <v>0</v>
      </c>
      <c r="Z4820" s="16">
        <f t="shared" si="606"/>
        <v>0</v>
      </c>
      <c r="AA4820" s="13">
        <f t="shared" si="609"/>
        <v>0</v>
      </c>
      <c r="AB4820" s="13">
        <f t="shared" si="607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 hidden="1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8"/>
        <v>20415.91</v>
      </c>
      <c r="W4821" s="14">
        <f t="shared" si="611"/>
        <v>0</v>
      </c>
      <c r="X4821" s="13"/>
      <c r="Y4821" s="14">
        <f t="shared" si="610"/>
        <v>0</v>
      </c>
      <c r="Z4821" s="16">
        <f t="shared" si="606"/>
        <v>0</v>
      </c>
      <c r="AA4821" s="13">
        <f t="shared" si="609"/>
        <v>0</v>
      </c>
      <c r="AB4821" s="13">
        <f t="shared" si="607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 hidden="1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8"/>
        <v>18417.36</v>
      </c>
      <c r="W4822" s="14">
        <f t="shared" si="611"/>
        <v>2399.4649382716052</v>
      </c>
      <c r="X4822" s="13"/>
      <c r="Y4822" s="14">
        <f t="shared" si="610"/>
        <v>0</v>
      </c>
      <c r="Z4822" s="16">
        <f t="shared" si="606"/>
        <v>2399.4649382716052</v>
      </c>
      <c r="AA4822" s="13">
        <f t="shared" si="609"/>
        <v>262.95506172839487</v>
      </c>
      <c r="AB4822" s="13">
        <f t="shared" si="607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 hidden="1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2953</v>
      </c>
      <c r="F4823" s="8" t="s">
        <v>3630</v>
      </c>
      <c r="G4823" s="8" t="s">
        <v>3630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8"/>
        <v>24346.270547945202</v>
      </c>
      <c r="W4823" s="14">
        <f t="shared" si="611"/>
        <v>0</v>
      </c>
      <c r="X4823" s="13"/>
      <c r="Y4823" s="14">
        <f t="shared" si="610"/>
        <v>0</v>
      </c>
      <c r="Z4823" s="16">
        <f t="shared" si="606"/>
        <v>0</v>
      </c>
      <c r="AA4823" s="13">
        <f t="shared" si="609"/>
        <v>0</v>
      </c>
      <c r="AB4823" s="13">
        <f t="shared" si="607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 hidden="1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8"/>
        <v>81425.451459854157</v>
      </c>
      <c r="W4824" s="14">
        <f>U4824*(1+AH4824)/(1+P4824)</f>
        <v>0</v>
      </c>
      <c r="X4824" s="13"/>
      <c r="Y4824" s="14">
        <f t="shared" si="610"/>
        <v>0</v>
      </c>
      <c r="Z4824" s="16">
        <f t="shared" si="606"/>
        <v>0</v>
      </c>
      <c r="AA4824" s="13">
        <f t="shared" si="609"/>
        <v>0</v>
      </c>
      <c r="AB4824" s="13">
        <f t="shared" si="607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 hidden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2954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2955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8"/>
        <v>12661.49</v>
      </c>
      <c r="W4825" s="14">
        <f t="shared" ref="W4825:W4830" si="612">U4825*(1+AH4825)/(1+AH4825+P4825)</f>
        <v>0</v>
      </c>
      <c r="X4825" s="13"/>
      <c r="Y4825" s="14">
        <f t="shared" si="610"/>
        <v>0</v>
      </c>
      <c r="Z4825" s="16">
        <f t="shared" si="606"/>
        <v>0</v>
      </c>
      <c r="AA4825" s="13">
        <f t="shared" si="609"/>
        <v>0</v>
      </c>
      <c r="AB4825" s="13">
        <f t="shared" si="607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 hidden="1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2892</v>
      </c>
      <c r="F4826" s="8" t="s">
        <v>2892</v>
      </c>
      <c r="G4826" s="8" t="s">
        <v>2892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8"/>
        <v>13222.92</v>
      </c>
      <c r="W4826" s="14">
        <f t="shared" si="612"/>
        <v>671.14</v>
      </c>
      <c r="X4826" s="13"/>
      <c r="Y4826" s="14">
        <f t="shared" si="610"/>
        <v>0</v>
      </c>
      <c r="Z4826" s="16">
        <f t="shared" si="606"/>
        <v>671.14</v>
      </c>
      <c r="AA4826" s="13">
        <f t="shared" si="609"/>
        <v>0</v>
      </c>
      <c r="AB4826" s="13">
        <f t="shared" si="607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 hidden="1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2957</v>
      </c>
      <c r="F4827" s="8" t="s">
        <v>2957</v>
      </c>
      <c r="G4827" s="8" t="s">
        <v>2957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8"/>
        <v>327867.02</v>
      </c>
      <c r="W4827" s="14">
        <f t="shared" si="612"/>
        <v>0</v>
      </c>
      <c r="X4827" s="13"/>
      <c r="Y4827" s="14">
        <f t="shared" si="610"/>
        <v>0</v>
      </c>
      <c r="Z4827" s="16">
        <f t="shared" si="606"/>
        <v>0</v>
      </c>
      <c r="AA4827" s="13">
        <f t="shared" si="609"/>
        <v>0</v>
      </c>
      <c r="AB4827" s="13">
        <f t="shared" si="607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 hidden="1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8"/>
        <v>50616.639999999999</v>
      </c>
      <c r="W4828" s="14">
        <f t="shared" si="612"/>
        <v>0</v>
      </c>
      <c r="X4828" s="13"/>
      <c r="Y4828" s="14">
        <f t="shared" si="610"/>
        <v>0</v>
      </c>
      <c r="Z4828" s="16">
        <f t="shared" si="606"/>
        <v>0</v>
      </c>
      <c r="AA4828" s="13">
        <f t="shared" si="609"/>
        <v>0</v>
      </c>
      <c r="AB4828" s="13">
        <f t="shared" si="607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 hidden="1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8"/>
        <v>-1401874.02794326</v>
      </c>
      <c r="W4829" s="14">
        <f t="shared" si="612"/>
        <v>1539407.6120689656</v>
      </c>
      <c r="X4829" s="13"/>
      <c r="Y4829" s="14">
        <f t="shared" si="610"/>
        <v>0</v>
      </c>
      <c r="Z4829" s="16">
        <f t="shared" si="606"/>
        <v>1539407.6120689656</v>
      </c>
      <c r="AA4829" s="13">
        <f t="shared" si="609"/>
        <v>43671.137931034435</v>
      </c>
      <c r="AB4829" s="13">
        <f t="shared" si="607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 hidden="1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8"/>
        <v>0</v>
      </c>
      <c r="W4830" s="14">
        <f t="shared" si="612"/>
        <v>0</v>
      </c>
      <c r="X4830" s="13"/>
      <c r="Y4830" s="14">
        <f t="shared" si="610"/>
        <v>0</v>
      </c>
      <c r="Z4830" s="16">
        <f t="shared" si="606"/>
        <v>0</v>
      </c>
      <c r="AA4830" s="13">
        <f t="shared" si="609"/>
        <v>0</v>
      </c>
      <c r="AB4830" s="13">
        <f t="shared" si="607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 hidden="1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3095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10"/>
        <v>0</v>
      </c>
      <c r="Z4831" s="16">
        <f t="shared" si="606"/>
        <v>49280</v>
      </c>
      <c r="AA4831" s="16">
        <f t="shared" si="609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 hidden="1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3095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10"/>
        <v>0</v>
      </c>
      <c r="Z4832" s="16">
        <f t="shared" si="606"/>
        <v>0</v>
      </c>
      <c r="AA4832" s="16">
        <f t="shared" si="609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 hidden="1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3095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10"/>
        <v>0</v>
      </c>
      <c r="Z4833" s="16">
        <f t="shared" ref="Z4833:Z4896" si="613">W4833+X4833</f>
        <v>0</v>
      </c>
      <c r="AA4833" s="16">
        <f t="shared" si="609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 hidden="1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3095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10"/>
        <v>0</v>
      </c>
      <c r="Z4834" s="16">
        <f t="shared" si="613"/>
        <v>29200</v>
      </c>
      <c r="AA4834" s="16">
        <f t="shared" si="609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 hidden="1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3148</v>
      </c>
      <c r="G4835" s="74" t="s">
        <v>1053</v>
      </c>
      <c r="H4835" s="123" t="s">
        <v>3149</v>
      </c>
      <c r="I4835" s="73" t="s">
        <v>1997</v>
      </c>
      <c r="J4835" s="73" t="s">
        <v>3347</v>
      </c>
      <c r="K4835" s="73" t="s">
        <v>32</v>
      </c>
      <c r="L4835" s="74" t="s">
        <v>1053</v>
      </c>
      <c r="M4835" s="73"/>
      <c r="N4835" s="74" t="s">
        <v>3095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10"/>
        <v>0</v>
      </c>
      <c r="Z4835" s="16">
        <f t="shared" si="613"/>
        <v>901971.15</v>
      </c>
      <c r="AA4835" s="16">
        <f t="shared" si="609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 hidden="1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3095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14">IF(O4836="返货",U4836/(1+P4836),IF(O4836="返现",U4836,IF(O4836="折扣",U4836*P4836,IF(O4836="无",U4836))))</f>
        <v>26460</v>
      </c>
      <c r="X4836" s="16"/>
      <c r="Y4836" s="14">
        <f t="shared" si="610"/>
        <v>0</v>
      </c>
      <c r="Z4836" s="16">
        <f t="shared" si="613"/>
        <v>26460</v>
      </c>
      <c r="AA4836" s="16">
        <f t="shared" si="609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 hidden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3148</v>
      </c>
      <c r="G4837" s="8" t="s">
        <v>1053</v>
      </c>
      <c r="H4837" s="118" t="s">
        <v>3149</v>
      </c>
      <c r="I4837" s="73" t="s">
        <v>1997</v>
      </c>
      <c r="J4837" s="73" t="s">
        <v>3347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15">S4837+T4837-U4837</f>
        <v>-2329100.23</v>
      </c>
      <c r="W4837" s="16">
        <f t="shared" si="614"/>
        <v>1496743.53</v>
      </c>
      <c r="X4837" s="16"/>
      <c r="Y4837" s="14">
        <f t="shared" si="610"/>
        <v>0</v>
      </c>
      <c r="Z4837" s="16">
        <f t="shared" si="613"/>
        <v>1496743.53</v>
      </c>
      <c r="AA4837" s="16">
        <f t="shared" si="609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 hidden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3151</v>
      </c>
      <c r="F4838" s="8" t="s">
        <v>3151</v>
      </c>
      <c r="G4838" s="8" t="s">
        <v>3151</v>
      </c>
      <c r="H4838" s="118" t="s">
        <v>3152</v>
      </c>
      <c r="I4838" s="73" t="s">
        <v>3623</v>
      </c>
      <c r="J4838" s="73"/>
      <c r="K4838" s="73" t="s">
        <v>32</v>
      </c>
      <c r="L4838" s="10" t="s">
        <v>3154</v>
      </c>
      <c r="M4838" s="73"/>
      <c r="N4838" s="8" t="s">
        <v>40</v>
      </c>
      <c r="O4838" s="16" t="s">
        <v>80</v>
      </c>
      <c r="P4838" s="10">
        <v>0</v>
      </c>
      <c r="Q4838" s="19" t="s">
        <v>3155</v>
      </c>
      <c r="R4838" s="74"/>
      <c r="S4838" s="16">
        <v>3722.29</v>
      </c>
      <c r="T4838" s="16"/>
      <c r="U4838" s="16">
        <v>0</v>
      </c>
      <c r="V4838" s="16">
        <f t="shared" si="615"/>
        <v>3722.29</v>
      </c>
      <c r="W4838" s="16">
        <f t="shared" si="614"/>
        <v>0</v>
      </c>
      <c r="X4838" s="16"/>
      <c r="Y4838" s="14">
        <f t="shared" si="610"/>
        <v>0</v>
      </c>
      <c r="Z4838" s="16">
        <f t="shared" si="613"/>
        <v>0</v>
      </c>
      <c r="AA4838" s="16">
        <f t="shared" si="609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 hidden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3156</v>
      </c>
      <c r="F4839" s="8" t="s">
        <v>3156</v>
      </c>
      <c r="G4839" s="8" t="s">
        <v>3156</v>
      </c>
      <c r="H4839" s="118" t="s">
        <v>3152</v>
      </c>
      <c r="I4839" s="73" t="s">
        <v>3623</v>
      </c>
      <c r="J4839" s="73"/>
      <c r="K4839" s="73" t="s">
        <v>32</v>
      </c>
      <c r="L4839" s="10" t="s">
        <v>3157</v>
      </c>
      <c r="M4839" s="73"/>
      <c r="N4839" s="8" t="s">
        <v>40</v>
      </c>
      <c r="O4839" s="16" t="s">
        <v>80</v>
      </c>
      <c r="P4839" s="10">
        <v>0</v>
      </c>
      <c r="Q4839" s="19" t="s">
        <v>3158</v>
      </c>
      <c r="R4839" s="74"/>
      <c r="S4839" s="16">
        <v>36819.410000000003</v>
      </c>
      <c r="T4839" s="16"/>
      <c r="U4839" s="16">
        <v>0</v>
      </c>
      <c r="V4839" s="16">
        <f t="shared" si="615"/>
        <v>36819.410000000003</v>
      </c>
      <c r="W4839" s="16">
        <f t="shared" si="614"/>
        <v>0</v>
      </c>
      <c r="X4839" s="16"/>
      <c r="Y4839" s="14">
        <f t="shared" si="610"/>
        <v>0</v>
      </c>
      <c r="Z4839" s="16">
        <f t="shared" si="613"/>
        <v>0</v>
      </c>
      <c r="AA4839" s="16">
        <f t="shared" si="609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 hidden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3159</v>
      </c>
      <c r="F4840" s="8" t="s">
        <v>3159</v>
      </c>
      <c r="G4840" s="8" t="s">
        <v>3159</v>
      </c>
      <c r="H4840" s="118" t="s">
        <v>3152</v>
      </c>
      <c r="I4840" s="73" t="s">
        <v>3623</v>
      </c>
      <c r="J4840" s="73"/>
      <c r="K4840" s="73" t="s">
        <v>32</v>
      </c>
      <c r="L4840" s="10" t="s">
        <v>3159</v>
      </c>
      <c r="M4840" s="73"/>
      <c r="N4840" s="8" t="s">
        <v>40</v>
      </c>
      <c r="O4840" s="16" t="s">
        <v>41</v>
      </c>
      <c r="P4840" s="10">
        <v>0.03</v>
      </c>
      <c r="Q4840" s="19" t="s">
        <v>3160</v>
      </c>
      <c r="R4840" s="74"/>
      <c r="S4840" s="16">
        <v>-8540.57</v>
      </c>
      <c r="T4840" s="16"/>
      <c r="U4840" s="16">
        <v>0</v>
      </c>
      <c r="V4840" s="16">
        <f t="shared" si="615"/>
        <v>-8540.57</v>
      </c>
      <c r="W4840" s="16">
        <f t="shared" si="614"/>
        <v>0</v>
      </c>
      <c r="X4840" s="16"/>
      <c r="Y4840" s="14">
        <f t="shared" si="610"/>
        <v>0</v>
      </c>
      <c r="Z4840" s="16">
        <f t="shared" si="613"/>
        <v>0</v>
      </c>
      <c r="AA4840" s="16">
        <f t="shared" si="609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 hidden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3154</v>
      </c>
      <c r="F4841" s="8" t="s">
        <v>3154</v>
      </c>
      <c r="G4841" s="8" t="s">
        <v>3154</v>
      </c>
      <c r="H4841" s="118" t="s">
        <v>3152</v>
      </c>
      <c r="I4841" s="73" t="s">
        <v>3623</v>
      </c>
      <c r="J4841" s="73"/>
      <c r="K4841" s="73" t="s">
        <v>32</v>
      </c>
      <c r="L4841" s="10" t="s">
        <v>3154</v>
      </c>
      <c r="M4841" s="73"/>
      <c r="N4841" s="8" t="s">
        <v>40</v>
      </c>
      <c r="O4841" s="16" t="s">
        <v>41</v>
      </c>
      <c r="P4841" s="10">
        <v>0.02</v>
      </c>
      <c r="Q4841" s="19" t="s">
        <v>3155</v>
      </c>
      <c r="R4841" s="74"/>
      <c r="S4841" s="16">
        <v>7103.19</v>
      </c>
      <c r="T4841" s="16"/>
      <c r="U4841" s="16">
        <v>0</v>
      </c>
      <c r="V4841" s="16">
        <f t="shared" si="615"/>
        <v>7103.19</v>
      </c>
      <c r="W4841" s="16">
        <f t="shared" si="614"/>
        <v>0</v>
      </c>
      <c r="X4841" s="16"/>
      <c r="Y4841" s="14">
        <f t="shared" si="610"/>
        <v>0</v>
      </c>
      <c r="Z4841" s="16">
        <f t="shared" si="613"/>
        <v>0</v>
      </c>
      <c r="AA4841" s="16">
        <f t="shared" si="609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 hidden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3161</v>
      </c>
      <c r="F4842" s="8" t="s">
        <v>3161</v>
      </c>
      <c r="G4842" s="8" t="s">
        <v>3161</v>
      </c>
      <c r="H4842" s="118" t="s">
        <v>3152</v>
      </c>
      <c r="I4842" s="73" t="s">
        <v>3623</v>
      </c>
      <c r="J4842" s="73"/>
      <c r="K4842" s="73" t="s">
        <v>32</v>
      </c>
      <c r="L4842" s="10" t="s">
        <v>3161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15"/>
        <v>62013.87</v>
      </c>
      <c r="W4842" s="16">
        <f t="shared" si="614"/>
        <v>0</v>
      </c>
      <c r="X4842" s="16"/>
      <c r="Y4842" s="14">
        <f t="shared" si="610"/>
        <v>0</v>
      </c>
      <c r="Z4842" s="16">
        <f t="shared" si="613"/>
        <v>0</v>
      </c>
      <c r="AA4842" s="16">
        <f t="shared" si="609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 hidden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3162</v>
      </c>
      <c r="F4843" s="8" t="s">
        <v>3162</v>
      </c>
      <c r="G4843" s="8" t="s">
        <v>3162</v>
      </c>
      <c r="H4843" s="118" t="s">
        <v>3152</v>
      </c>
      <c r="I4843" s="73" t="s">
        <v>3623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15"/>
        <v>-80.689999999999898</v>
      </c>
      <c r="W4843" s="16">
        <f t="shared" si="614"/>
        <v>0</v>
      </c>
      <c r="X4843" s="16"/>
      <c r="Y4843" s="14">
        <f t="shared" si="610"/>
        <v>0</v>
      </c>
      <c r="Z4843" s="16">
        <f t="shared" si="613"/>
        <v>0</v>
      </c>
      <c r="AA4843" s="16">
        <f t="shared" si="609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 hidden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3163</v>
      </c>
      <c r="F4844" s="8" t="s">
        <v>3163</v>
      </c>
      <c r="G4844" s="8" t="s">
        <v>3163</v>
      </c>
      <c r="H4844" s="118" t="s">
        <v>3152</v>
      </c>
      <c r="I4844" s="73" t="s">
        <v>3623</v>
      </c>
      <c r="J4844" s="73"/>
      <c r="K4844" s="73" t="s">
        <v>32</v>
      </c>
      <c r="L4844" s="10" t="s">
        <v>3163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15"/>
        <v>138.31</v>
      </c>
      <c r="W4844" s="16">
        <f t="shared" si="614"/>
        <v>0</v>
      </c>
      <c r="X4844" s="16"/>
      <c r="Y4844" s="14">
        <f t="shared" si="610"/>
        <v>0</v>
      </c>
      <c r="Z4844" s="16">
        <f t="shared" si="613"/>
        <v>0</v>
      </c>
      <c r="AA4844" s="16">
        <f t="shared" si="609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 hidden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3163</v>
      </c>
      <c r="F4845" s="8" t="s">
        <v>3163</v>
      </c>
      <c r="G4845" s="8" t="s">
        <v>3163</v>
      </c>
      <c r="H4845" s="118" t="s">
        <v>3152</v>
      </c>
      <c r="I4845" s="73" t="s">
        <v>3623</v>
      </c>
      <c r="J4845" s="73"/>
      <c r="K4845" s="73" t="s">
        <v>32</v>
      </c>
      <c r="L4845" s="10" t="s">
        <v>3163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15"/>
        <v>-146.72</v>
      </c>
      <c r="W4845" s="16">
        <f t="shared" si="614"/>
        <v>0</v>
      </c>
      <c r="X4845" s="16"/>
      <c r="Y4845" s="14">
        <f t="shared" si="610"/>
        <v>0</v>
      </c>
      <c r="Z4845" s="16">
        <f t="shared" si="613"/>
        <v>0</v>
      </c>
      <c r="AA4845" s="16">
        <f t="shared" si="609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 hidden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3159</v>
      </c>
      <c r="F4846" s="8" t="s">
        <v>3159</v>
      </c>
      <c r="G4846" s="8" t="s">
        <v>3159</v>
      </c>
      <c r="H4846" s="118" t="s">
        <v>3152</v>
      </c>
      <c r="I4846" s="73" t="s">
        <v>3623</v>
      </c>
      <c r="J4846" s="73"/>
      <c r="K4846" s="73" t="s">
        <v>32</v>
      </c>
      <c r="L4846" s="10" t="s">
        <v>3164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15"/>
        <v>-1248.8699999999999</v>
      </c>
      <c r="W4846" s="16">
        <f t="shared" si="614"/>
        <v>0</v>
      </c>
      <c r="X4846" s="16"/>
      <c r="Y4846" s="14">
        <f t="shared" si="610"/>
        <v>0</v>
      </c>
      <c r="Z4846" s="16">
        <f t="shared" si="613"/>
        <v>0</v>
      </c>
      <c r="AA4846" s="16">
        <f t="shared" si="609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 hidden="1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3152</v>
      </c>
      <c r="I4847" s="73" t="s">
        <v>3623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15"/>
        <v>8334.6200000000008</v>
      </c>
      <c r="W4847" s="16">
        <f t="shared" si="614"/>
        <v>0</v>
      </c>
      <c r="X4847" s="16"/>
      <c r="Y4847" s="14">
        <f t="shared" si="610"/>
        <v>0</v>
      </c>
      <c r="Z4847" s="16">
        <f t="shared" si="613"/>
        <v>0</v>
      </c>
      <c r="AA4847" s="16">
        <f t="shared" si="609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 hidden="1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3165</v>
      </c>
      <c r="F4848" s="8" t="s">
        <v>3165</v>
      </c>
      <c r="G4848" s="8" t="s">
        <v>3165</v>
      </c>
      <c r="H4848" s="118" t="s">
        <v>3152</v>
      </c>
      <c r="I4848" s="73" t="s">
        <v>3623</v>
      </c>
      <c r="J4848" s="73"/>
      <c r="K4848" s="73" t="s">
        <v>32</v>
      </c>
      <c r="L4848" s="10" t="s">
        <v>3165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15"/>
        <v>-30949.5</v>
      </c>
      <c r="W4848" s="16">
        <f t="shared" si="614"/>
        <v>0</v>
      </c>
      <c r="X4848" s="16"/>
      <c r="Y4848" s="14">
        <f t="shared" si="610"/>
        <v>0</v>
      </c>
      <c r="Z4848" s="16">
        <f t="shared" si="613"/>
        <v>0</v>
      </c>
      <c r="AA4848" s="16">
        <f t="shared" ref="AA4848:AA4911" si="616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 hidden="1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3152</v>
      </c>
      <c r="I4849" s="73" t="s">
        <v>3623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15"/>
        <v>-140.31</v>
      </c>
      <c r="W4849" s="16">
        <f t="shared" si="614"/>
        <v>0</v>
      </c>
      <c r="X4849" s="16"/>
      <c r="Y4849" s="14">
        <f t="shared" si="610"/>
        <v>0</v>
      </c>
      <c r="Z4849" s="16">
        <f t="shared" si="613"/>
        <v>0</v>
      </c>
      <c r="AA4849" s="16">
        <f t="shared" si="616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 hidden="1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3152</v>
      </c>
      <c r="I4850" s="73" t="s">
        <v>3623</v>
      </c>
      <c r="J4850" s="73"/>
      <c r="K4850" s="73" t="s">
        <v>32</v>
      </c>
      <c r="L4850" s="10" t="s">
        <v>3166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15"/>
        <v>-16010.42</v>
      </c>
      <c r="W4850" s="16">
        <f t="shared" si="614"/>
        <v>0</v>
      </c>
      <c r="X4850" s="16"/>
      <c r="Y4850" s="14">
        <f t="shared" si="610"/>
        <v>0</v>
      </c>
      <c r="Z4850" s="16">
        <f t="shared" si="613"/>
        <v>0</v>
      </c>
      <c r="AA4850" s="16">
        <f t="shared" si="616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 hidden="1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3071</v>
      </c>
      <c r="F4851" s="8" t="s">
        <v>3071</v>
      </c>
      <c r="G4851" s="8" t="s">
        <v>3071</v>
      </c>
      <c r="H4851" s="118" t="s">
        <v>3152</v>
      </c>
      <c r="I4851" s="73" t="s">
        <v>3623</v>
      </c>
      <c r="J4851" s="73"/>
      <c r="K4851" s="73" t="s">
        <v>32</v>
      </c>
      <c r="L4851" s="10" t="s">
        <v>3071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15"/>
        <v>-29.309999999999501</v>
      </c>
      <c r="W4851" s="16">
        <f t="shared" si="614"/>
        <v>0</v>
      </c>
      <c r="X4851" s="16"/>
      <c r="Y4851" s="14">
        <f t="shared" si="610"/>
        <v>0</v>
      </c>
      <c r="Z4851" s="16">
        <f t="shared" si="613"/>
        <v>0</v>
      </c>
      <c r="AA4851" s="16">
        <f t="shared" si="616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 hidden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3167</v>
      </c>
      <c r="F4852" s="8" t="s">
        <v>3167</v>
      </c>
      <c r="G4852" s="8" t="s">
        <v>3167</v>
      </c>
      <c r="H4852" s="118" t="s">
        <v>3152</v>
      </c>
      <c r="I4852" s="73" t="s">
        <v>3623</v>
      </c>
      <c r="J4852" s="73"/>
      <c r="K4852" s="73" t="s">
        <v>32</v>
      </c>
      <c r="L4852" s="10" t="s">
        <v>3168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15"/>
        <v>-1795.07</v>
      </c>
      <c r="W4852" s="16">
        <f t="shared" si="614"/>
        <v>0</v>
      </c>
      <c r="X4852" s="16"/>
      <c r="Y4852" s="14">
        <f t="shared" si="610"/>
        <v>0</v>
      </c>
      <c r="Z4852" s="16">
        <f t="shared" si="613"/>
        <v>0</v>
      </c>
      <c r="AA4852" s="16">
        <f t="shared" si="616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 hidden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3169</v>
      </c>
      <c r="F4853" s="8" t="s">
        <v>3169</v>
      </c>
      <c r="G4853" s="8" t="s">
        <v>3169</v>
      </c>
      <c r="H4853" s="118" t="s">
        <v>3152</v>
      </c>
      <c r="I4853" s="73" t="s">
        <v>3623</v>
      </c>
      <c r="J4853" s="73"/>
      <c r="K4853" s="73" t="s">
        <v>32</v>
      </c>
      <c r="L4853" s="10" t="s">
        <v>3170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15"/>
        <v>-31611.21</v>
      </c>
      <c r="W4853" s="16">
        <f t="shared" si="614"/>
        <v>0</v>
      </c>
      <c r="X4853" s="16"/>
      <c r="Y4853" s="14">
        <f t="shared" si="610"/>
        <v>0</v>
      </c>
      <c r="Z4853" s="16">
        <f t="shared" si="613"/>
        <v>0</v>
      </c>
      <c r="AA4853" s="16">
        <f t="shared" si="616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 hidden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3171</v>
      </c>
      <c r="F4854" s="8" t="s">
        <v>3171</v>
      </c>
      <c r="G4854" s="8" t="s">
        <v>3171</v>
      </c>
      <c r="H4854" s="118" t="s">
        <v>3152</v>
      </c>
      <c r="I4854" s="73" t="s">
        <v>3623</v>
      </c>
      <c r="J4854" s="73"/>
      <c r="K4854" s="73" t="s">
        <v>32</v>
      </c>
      <c r="L4854" s="10" t="s">
        <v>3171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15"/>
        <v>-7483.45</v>
      </c>
      <c r="W4854" s="16">
        <f t="shared" si="614"/>
        <v>0</v>
      </c>
      <c r="X4854" s="16"/>
      <c r="Y4854" s="14">
        <f t="shared" si="610"/>
        <v>0</v>
      </c>
      <c r="Z4854" s="16">
        <f t="shared" si="613"/>
        <v>0</v>
      </c>
      <c r="AA4854" s="16">
        <f t="shared" si="616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 hidden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3148</v>
      </c>
      <c r="G4855" s="8" t="s">
        <v>1053</v>
      </c>
      <c r="H4855" s="118" t="s">
        <v>3149</v>
      </c>
      <c r="I4855" s="73" t="s">
        <v>1997</v>
      </c>
      <c r="J4855" s="73" t="s">
        <v>3347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15"/>
        <v>-1855966.68</v>
      </c>
      <c r="W4855" s="16">
        <f t="shared" si="614"/>
        <v>0</v>
      </c>
      <c r="X4855" s="16"/>
      <c r="Y4855" s="14">
        <f t="shared" si="610"/>
        <v>0</v>
      </c>
      <c r="Z4855" s="16">
        <f t="shared" si="613"/>
        <v>0</v>
      </c>
      <c r="AA4855" s="16">
        <f t="shared" si="616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 hidden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3152</v>
      </c>
      <c r="I4856" s="73" t="s">
        <v>3623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15"/>
        <v>30116.23</v>
      </c>
      <c r="W4856" s="16">
        <f t="shared" si="614"/>
        <v>0</v>
      </c>
      <c r="X4856" s="16"/>
      <c r="Y4856" s="14">
        <f t="shared" si="610"/>
        <v>0</v>
      </c>
      <c r="Z4856" s="16">
        <f t="shared" si="613"/>
        <v>0</v>
      </c>
      <c r="AA4856" s="16">
        <f t="shared" si="616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 hidden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3152</v>
      </c>
      <c r="I4857" s="73" t="s">
        <v>3623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15"/>
        <v>-48.75</v>
      </c>
      <c r="W4857" s="16">
        <f t="shared" si="614"/>
        <v>0</v>
      </c>
      <c r="X4857" s="16"/>
      <c r="Y4857" s="14">
        <f t="shared" si="610"/>
        <v>0</v>
      </c>
      <c r="Z4857" s="16">
        <f t="shared" si="613"/>
        <v>0</v>
      </c>
      <c r="AA4857" s="16">
        <f t="shared" si="616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 hidden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3152</v>
      </c>
      <c r="I4858" s="73" t="s">
        <v>3623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15"/>
        <v>-240.69</v>
      </c>
      <c r="W4858" s="16">
        <f t="shared" si="614"/>
        <v>0</v>
      </c>
      <c r="X4858" s="16"/>
      <c r="Y4858" s="14">
        <f t="shared" si="610"/>
        <v>0</v>
      </c>
      <c r="Z4858" s="16">
        <f t="shared" si="613"/>
        <v>0</v>
      </c>
      <c r="AA4858" s="16">
        <f t="shared" si="616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 hidden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3152</v>
      </c>
      <c r="I4859" s="73" t="s">
        <v>3623</v>
      </c>
      <c r="J4859" s="73"/>
      <c r="K4859" s="73" t="s">
        <v>32</v>
      </c>
      <c r="L4859" s="10" t="s">
        <v>3172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15"/>
        <v>-53.53</v>
      </c>
      <c r="W4859" s="16">
        <f t="shared" si="614"/>
        <v>0</v>
      </c>
      <c r="X4859" s="16"/>
      <c r="Y4859" s="14">
        <f t="shared" si="610"/>
        <v>0</v>
      </c>
      <c r="Z4859" s="16">
        <f t="shared" si="613"/>
        <v>0</v>
      </c>
      <c r="AA4859" s="16">
        <f t="shared" si="616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 hidden="1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3173</v>
      </c>
      <c r="F4860" s="8" t="s">
        <v>3174</v>
      </c>
      <c r="G4860" s="8" t="s">
        <v>3173</v>
      </c>
      <c r="H4860" s="118" t="s">
        <v>3152</v>
      </c>
      <c r="I4860" s="73" t="s">
        <v>3623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15"/>
        <v>11376.98</v>
      </c>
      <c r="W4860" s="16">
        <f t="shared" si="614"/>
        <v>0</v>
      </c>
      <c r="X4860" s="16"/>
      <c r="Y4860" s="14">
        <f t="shared" si="610"/>
        <v>0</v>
      </c>
      <c r="Z4860" s="16">
        <f t="shared" si="613"/>
        <v>0</v>
      </c>
      <c r="AA4860" s="16">
        <f t="shared" si="616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 hidden="1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3152</v>
      </c>
      <c r="I4861" s="73" t="s">
        <v>3623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15"/>
        <v>1567.27</v>
      </c>
      <c r="W4861" s="16">
        <f t="shared" si="614"/>
        <v>0</v>
      </c>
      <c r="X4861" s="16"/>
      <c r="Y4861" s="14">
        <f t="shared" si="610"/>
        <v>0</v>
      </c>
      <c r="Z4861" s="16">
        <f t="shared" si="613"/>
        <v>0</v>
      </c>
      <c r="AA4861" s="16">
        <f t="shared" si="616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 hidden="1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3152</v>
      </c>
      <c r="I4862" s="73" t="s">
        <v>3623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15"/>
        <v>-76.92</v>
      </c>
      <c r="W4862" s="16">
        <f t="shared" si="614"/>
        <v>0</v>
      </c>
      <c r="X4862" s="16"/>
      <c r="Y4862" s="14">
        <f t="shared" si="610"/>
        <v>0</v>
      </c>
      <c r="Z4862" s="16">
        <f t="shared" si="613"/>
        <v>0</v>
      </c>
      <c r="AA4862" s="16">
        <f t="shared" si="616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 hidden="1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3175</v>
      </c>
      <c r="F4863" s="8" t="s">
        <v>3175</v>
      </c>
      <c r="G4863" s="8" t="s">
        <v>3175</v>
      </c>
      <c r="H4863" s="118" t="s">
        <v>3152</v>
      </c>
      <c r="I4863" s="73" t="s">
        <v>3623</v>
      </c>
      <c r="J4863" s="73"/>
      <c r="K4863" s="73" t="s">
        <v>32</v>
      </c>
      <c r="L4863" s="10" t="s">
        <v>3176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15"/>
        <v>-6571.53</v>
      </c>
      <c r="W4863" s="16">
        <f t="shared" si="614"/>
        <v>0</v>
      </c>
      <c r="X4863" s="16"/>
      <c r="Y4863" s="14">
        <f t="shared" si="610"/>
        <v>0</v>
      </c>
      <c r="Z4863" s="16">
        <f t="shared" si="613"/>
        <v>0</v>
      </c>
      <c r="AA4863" s="16">
        <f t="shared" si="616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 hidden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3152</v>
      </c>
      <c r="I4864" s="73" t="s">
        <v>3623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15"/>
        <v>-23.84</v>
      </c>
      <c r="W4864" s="16">
        <f t="shared" si="614"/>
        <v>0</v>
      </c>
      <c r="X4864" s="16"/>
      <c r="Y4864" s="14">
        <f t="shared" si="610"/>
        <v>0</v>
      </c>
      <c r="Z4864" s="16">
        <f t="shared" si="613"/>
        <v>0</v>
      </c>
      <c r="AA4864" s="16">
        <f t="shared" si="616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 hidden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3152</v>
      </c>
      <c r="I4865" s="73" t="s">
        <v>3623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15"/>
        <v>-64.329999999999899</v>
      </c>
      <c r="W4865" s="16">
        <f t="shared" si="614"/>
        <v>0</v>
      </c>
      <c r="X4865" s="16"/>
      <c r="Y4865" s="14">
        <f t="shared" si="610"/>
        <v>0</v>
      </c>
      <c r="Z4865" s="16">
        <f t="shared" si="613"/>
        <v>0</v>
      </c>
      <c r="AA4865" s="16">
        <f t="shared" si="616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 hidden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3152</v>
      </c>
      <c r="I4866" s="73" t="s">
        <v>3623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3177</v>
      </c>
      <c r="R4866" s="74"/>
      <c r="S4866" s="16">
        <v>29772.05</v>
      </c>
      <c r="T4866" s="16"/>
      <c r="U4866" s="16">
        <v>0</v>
      </c>
      <c r="V4866" s="16">
        <f t="shared" si="615"/>
        <v>29772.05</v>
      </c>
      <c r="W4866" s="16">
        <f t="shared" si="614"/>
        <v>0</v>
      </c>
      <c r="X4866" s="16"/>
      <c r="Y4866" s="14">
        <f t="shared" si="610"/>
        <v>0</v>
      </c>
      <c r="Z4866" s="16">
        <f t="shared" si="613"/>
        <v>0</v>
      </c>
      <c r="AA4866" s="16">
        <f t="shared" si="616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 hidden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2976</v>
      </c>
      <c r="G4867" s="8" t="s">
        <v>231</v>
      </c>
      <c r="H4867" s="118" t="s">
        <v>3152</v>
      </c>
      <c r="I4867" s="73" t="s">
        <v>3623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15"/>
        <v>18374.93</v>
      </c>
      <c r="W4867" s="16">
        <f t="shared" si="614"/>
        <v>0</v>
      </c>
      <c r="X4867" s="16"/>
      <c r="Y4867" s="14">
        <f t="shared" ref="Y4867:Y4930" si="617">IF(W4867-AB4867&lt;=0,0,IF(O4867="返现",MAX(W4867-AA4867-AB4867,0),MAX(W4867-AB4867,0)))</f>
        <v>0</v>
      </c>
      <c r="Z4867" s="16">
        <f t="shared" si="613"/>
        <v>0</v>
      </c>
      <c r="AA4867" s="16">
        <f t="shared" si="616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 hidden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3152</v>
      </c>
      <c r="I4868" s="73" t="s">
        <v>3623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3178</v>
      </c>
      <c r="R4868" s="74"/>
      <c r="S4868" s="16">
        <v>8759.2000000000007</v>
      </c>
      <c r="T4868" s="16"/>
      <c r="U4868" s="16">
        <v>0</v>
      </c>
      <c r="V4868" s="16">
        <f t="shared" si="615"/>
        <v>8759.2000000000007</v>
      </c>
      <c r="W4868" s="16">
        <f t="shared" si="614"/>
        <v>0</v>
      </c>
      <c r="X4868" s="16"/>
      <c r="Y4868" s="14">
        <f t="shared" si="617"/>
        <v>0</v>
      </c>
      <c r="Z4868" s="16">
        <f t="shared" si="613"/>
        <v>0</v>
      </c>
      <c r="AA4868" s="16">
        <f t="shared" si="616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 hidden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3151</v>
      </c>
      <c r="F4869" s="8" t="s">
        <v>3151</v>
      </c>
      <c r="G4869" s="8" t="s">
        <v>3151</v>
      </c>
      <c r="H4869" s="118" t="s">
        <v>3179</v>
      </c>
      <c r="I4869" s="73" t="s">
        <v>106</v>
      </c>
      <c r="J4869" s="73" t="s">
        <v>3180</v>
      </c>
      <c r="K4869" s="73" t="s">
        <v>32</v>
      </c>
      <c r="L4869" s="10" t="s">
        <v>3154</v>
      </c>
      <c r="M4869" s="73"/>
      <c r="N4869" s="8" t="s">
        <v>40</v>
      </c>
      <c r="O4869" s="16" t="s">
        <v>80</v>
      </c>
      <c r="P4869" s="10">
        <v>0</v>
      </c>
      <c r="Q4869" s="19" t="s">
        <v>3155</v>
      </c>
      <c r="R4869" s="74"/>
      <c r="S4869" s="16">
        <v>4609.1499999999996</v>
      </c>
      <c r="T4869" s="16"/>
      <c r="U4869" s="16">
        <v>0</v>
      </c>
      <c r="V4869" s="16">
        <f t="shared" si="615"/>
        <v>4609.1499999999996</v>
      </c>
      <c r="W4869" s="16">
        <f t="shared" si="614"/>
        <v>0</v>
      </c>
      <c r="X4869" s="16"/>
      <c r="Y4869" s="14">
        <f t="shared" si="617"/>
        <v>0</v>
      </c>
      <c r="Z4869" s="16">
        <f t="shared" si="613"/>
        <v>0</v>
      </c>
      <c r="AA4869" s="16">
        <f t="shared" si="616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 hidden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3162</v>
      </c>
      <c r="F4870" s="8" t="s">
        <v>3162</v>
      </c>
      <c r="G4870" s="8" t="s">
        <v>3162</v>
      </c>
      <c r="H4870" s="118" t="s">
        <v>3179</v>
      </c>
      <c r="I4870" s="73" t="s">
        <v>106</v>
      </c>
      <c r="J4870" s="73" t="s">
        <v>3180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15"/>
        <v>-85.679999999999893</v>
      </c>
      <c r="W4870" s="16">
        <f t="shared" si="614"/>
        <v>0</v>
      </c>
      <c r="X4870" s="16"/>
      <c r="Y4870" s="14">
        <f t="shared" si="617"/>
        <v>0</v>
      </c>
      <c r="Z4870" s="16">
        <f t="shared" si="613"/>
        <v>0</v>
      </c>
      <c r="AA4870" s="16">
        <f t="shared" si="616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 hidden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3179</v>
      </c>
      <c r="I4871" s="73" t="s">
        <v>106</v>
      </c>
      <c r="J4871" s="73" t="s">
        <v>3180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15"/>
        <v>-74.459999999999894</v>
      </c>
      <c r="W4871" s="16">
        <f t="shared" si="614"/>
        <v>0</v>
      </c>
      <c r="X4871" s="16"/>
      <c r="Y4871" s="14">
        <f t="shared" si="617"/>
        <v>0</v>
      </c>
      <c r="Z4871" s="16">
        <f t="shared" si="613"/>
        <v>0</v>
      </c>
      <c r="AA4871" s="16">
        <f t="shared" si="616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 hidden="1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3181</v>
      </c>
      <c r="I4872" s="73" t="s">
        <v>106</v>
      </c>
      <c r="J4872" s="73" t="s">
        <v>3182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3183</v>
      </c>
      <c r="R4872" s="74"/>
      <c r="S4872" s="16">
        <v>-31508.78</v>
      </c>
      <c r="T4872" s="16"/>
      <c r="U4872" s="16">
        <v>31793.360000000001</v>
      </c>
      <c r="V4872" s="16">
        <f t="shared" si="615"/>
        <v>-63302.14</v>
      </c>
      <c r="W4872" s="16">
        <f t="shared" si="614"/>
        <v>30867.339805825242</v>
      </c>
      <c r="X4872" s="16"/>
      <c r="Y4872" s="14">
        <f t="shared" si="617"/>
        <v>0</v>
      </c>
      <c r="Z4872" s="16">
        <f t="shared" si="613"/>
        <v>30867.339805825242</v>
      </c>
      <c r="AA4872" s="16">
        <f t="shared" si="616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 hidden="1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3181</v>
      </c>
      <c r="I4873" s="73" t="s">
        <v>106</v>
      </c>
      <c r="J4873" s="73" t="s">
        <v>3182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3184</v>
      </c>
      <c r="R4873" s="74"/>
      <c r="S4873" s="16">
        <v>-24328.87</v>
      </c>
      <c r="T4873" s="16"/>
      <c r="U4873" s="16">
        <v>31649.64</v>
      </c>
      <c r="V4873" s="16">
        <f t="shared" si="615"/>
        <v>-55978.509999999995</v>
      </c>
      <c r="W4873" s="16">
        <f t="shared" si="614"/>
        <v>30727.805825242718</v>
      </c>
      <c r="X4873" s="16"/>
      <c r="Y4873" s="14">
        <f t="shared" si="617"/>
        <v>0</v>
      </c>
      <c r="Z4873" s="16">
        <f t="shared" si="613"/>
        <v>30727.805825242718</v>
      </c>
      <c r="AA4873" s="16">
        <f t="shared" si="616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 hidden="1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3179</v>
      </c>
      <c r="I4874" s="73" t="s">
        <v>106</v>
      </c>
      <c r="J4874" s="73" t="s">
        <v>3180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15"/>
        <v>1545.53</v>
      </c>
      <c r="W4874" s="16">
        <f t="shared" si="614"/>
        <v>21.74</v>
      </c>
      <c r="X4874" s="16"/>
      <c r="Y4874" s="14">
        <f t="shared" si="617"/>
        <v>0</v>
      </c>
      <c r="Z4874" s="16">
        <f t="shared" si="613"/>
        <v>21.74</v>
      </c>
      <c r="AA4874" s="16">
        <f t="shared" si="616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 hidden="1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3179</v>
      </c>
      <c r="I4875" s="73" t="s">
        <v>106</v>
      </c>
      <c r="J4875" s="73" t="s">
        <v>3180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15"/>
        <v>-78.41</v>
      </c>
      <c r="W4875" s="16">
        <f t="shared" si="614"/>
        <v>1.49</v>
      </c>
      <c r="X4875" s="16"/>
      <c r="Y4875" s="14">
        <f t="shared" si="617"/>
        <v>0</v>
      </c>
      <c r="Z4875" s="16">
        <f t="shared" si="613"/>
        <v>1.49</v>
      </c>
      <c r="AA4875" s="16">
        <f t="shared" si="616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 hidden="1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3333</v>
      </c>
      <c r="K4876" s="73" t="s">
        <v>32</v>
      </c>
      <c r="L4876" s="74" t="s">
        <v>347</v>
      </c>
      <c r="M4876" s="73"/>
      <c r="N4876" s="74" t="s">
        <v>3095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14"/>
        <v>0</v>
      </c>
      <c r="X4876" s="16"/>
      <c r="Y4876" s="14">
        <f t="shared" si="617"/>
        <v>0</v>
      </c>
      <c r="Z4876" s="16">
        <f t="shared" si="613"/>
        <v>0</v>
      </c>
      <c r="AA4876" s="16">
        <f t="shared" si="616"/>
        <v>0</v>
      </c>
      <c r="AB4876" s="16">
        <v>0</v>
      </c>
      <c r="AC4876" s="9">
        <v>4.4999999999999998E-2</v>
      </c>
      <c r="AD4876" s="74"/>
      <c r="AE4876" s="74" t="s">
        <v>3575</v>
      </c>
      <c r="AF4876" s="74"/>
      <c r="AG4876" s="74" t="s">
        <v>42</v>
      </c>
      <c r="AH4876" s="74">
        <v>0</v>
      </c>
      <c r="AI4876" t="e">
        <v>#N/A</v>
      </c>
    </row>
    <row r="4877" spans="1:35" ht="14.25" hidden="1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3576</v>
      </c>
      <c r="F4877" s="74" t="s">
        <v>3576</v>
      </c>
      <c r="G4877" s="74" t="s">
        <v>3576</v>
      </c>
      <c r="H4877" s="123" t="s">
        <v>36</v>
      </c>
      <c r="I4877" s="73" t="s">
        <v>37</v>
      </c>
      <c r="J4877" s="74" t="s">
        <v>3333</v>
      </c>
      <c r="K4877" s="73" t="s">
        <v>32</v>
      </c>
      <c r="L4877" s="74" t="s">
        <v>3576</v>
      </c>
      <c r="M4877" s="73"/>
      <c r="N4877" s="74" t="s">
        <v>3095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14"/>
        <v>0</v>
      </c>
      <c r="X4877" s="16"/>
      <c r="Y4877" s="14">
        <f t="shared" si="617"/>
        <v>0</v>
      </c>
      <c r="Z4877" s="16">
        <f t="shared" si="613"/>
        <v>0</v>
      </c>
      <c r="AA4877" s="16">
        <f t="shared" si="616"/>
        <v>0</v>
      </c>
      <c r="AB4877" s="16">
        <v>0</v>
      </c>
      <c r="AC4877" s="9">
        <v>4.4999999999999998E-2</v>
      </c>
      <c r="AD4877" s="74"/>
      <c r="AE4877" s="74" t="s">
        <v>3577</v>
      </c>
      <c r="AF4877" s="74"/>
      <c r="AG4877" s="74" t="s">
        <v>51</v>
      </c>
      <c r="AH4877" s="74">
        <v>0</v>
      </c>
      <c r="AI4877" t="e">
        <v>#N/A</v>
      </c>
    </row>
    <row r="4878" spans="1:35" ht="14.25" hidden="1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3185</v>
      </c>
      <c r="I4878" s="73" t="s">
        <v>106</v>
      </c>
      <c r="J4878" s="73" t="s">
        <v>3186</v>
      </c>
      <c r="K4878" s="73" t="s">
        <v>32</v>
      </c>
      <c r="L4878" s="74" t="s">
        <v>3199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14"/>
        <v>5588</v>
      </c>
      <c r="X4878" s="16"/>
      <c r="Y4878" s="14">
        <f t="shared" si="617"/>
        <v>0</v>
      </c>
      <c r="Z4878" s="16">
        <f t="shared" si="613"/>
        <v>5588</v>
      </c>
      <c r="AA4878" s="16">
        <f t="shared" si="616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 hidden="1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3201</v>
      </c>
      <c r="F4879" s="74" t="s">
        <v>3201</v>
      </c>
      <c r="G4879" s="74" t="s">
        <v>3201</v>
      </c>
      <c r="H4879" s="123" t="s">
        <v>3185</v>
      </c>
      <c r="I4879" s="73" t="s">
        <v>106</v>
      </c>
      <c r="J4879" s="73" t="s">
        <v>3186</v>
      </c>
      <c r="K4879" s="73" t="s">
        <v>32</v>
      </c>
      <c r="L4879" s="74" t="s">
        <v>3202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14"/>
        <v>19248.5</v>
      </c>
      <c r="X4879" s="16"/>
      <c r="Y4879" s="14">
        <f t="shared" si="617"/>
        <v>0</v>
      </c>
      <c r="Z4879" s="16">
        <f t="shared" si="613"/>
        <v>19248.5</v>
      </c>
      <c r="AA4879" s="16">
        <f t="shared" si="616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 hidden="1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3151</v>
      </c>
      <c r="F4880" s="74" t="s">
        <v>3151</v>
      </c>
      <c r="G4880" s="74" t="s">
        <v>3151</v>
      </c>
      <c r="H4880" s="123" t="s">
        <v>3185</v>
      </c>
      <c r="I4880" s="73" t="s">
        <v>106</v>
      </c>
      <c r="J4880" s="73" t="s">
        <v>3186</v>
      </c>
      <c r="K4880" s="73" t="s">
        <v>32</v>
      </c>
      <c r="L4880" s="74" t="s">
        <v>3203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14"/>
        <v>18338.71</v>
      </c>
      <c r="X4880" s="16"/>
      <c r="Y4880" s="14">
        <f t="shared" si="617"/>
        <v>0</v>
      </c>
      <c r="Z4880" s="16">
        <f t="shared" si="613"/>
        <v>18338.71</v>
      </c>
      <c r="AA4880" s="16">
        <f t="shared" si="616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 hidden="1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3578</v>
      </c>
      <c r="F4881" s="74" t="s">
        <v>3578</v>
      </c>
      <c r="G4881" s="74" t="s">
        <v>3578</v>
      </c>
      <c r="H4881" s="123" t="s">
        <v>3185</v>
      </c>
      <c r="I4881" s="73" t="s">
        <v>106</v>
      </c>
      <c r="J4881" s="73" t="s">
        <v>3186</v>
      </c>
      <c r="K4881" s="73" t="s">
        <v>32</v>
      </c>
      <c r="L4881" s="74" t="s">
        <v>3579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14"/>
        <v>4008</v>
      </c>
      <c r="X4881" s="16"/>
      <c r="Y4881" s="14">
        <f t="shared" si="617"/>
        <v>0</v>
      </c>
      <c r="Z4881" s="16">
        <f t="shared" si="613"/>
        <v>4008</v>
      </c>
      <c r="AA4881" s="16">
        <f t="shared" si="616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 hidden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3185</v>
      </c>
      <c r="I4882" s="73" t="s">
        <v>106</v>
      </c>
      <c r="J4882" s="73" t="s">
        <v>3186</v>
      </c>
      <c r="K4882" s="73" t="s">
        <v>32</v>
      </c>
      <c r="L4882" s="8" t="s">
        <v>3187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8">S4882+T4882-U4882</f>
        <v>0</v>
      </c>
      <c r="W4882" s="14">
        <f t="shared" si="614"/>
        <v>0</v>
      </c>
      <c r="X4882" s="16"/>
      <c r="Y4882" s="14">
        <f t="shared" si="617"/>
        <v>0</v>
      </c>
      <c r="Z4882" s="16">
        <f t="shared" si="613"/>
        <v>0</v>
      </c>
      <c r="AA4882" s="16">
        <f t="shared" si="616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 hidden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3188</v>
      </c>
      <c r="I4883" s="73" t="s">
        <v>3623</v>
      </c>
      <c r="J4883" s="73"/>
      <c r="K4883" s="73" t="s">
        <v>32</v>
      </c>
      <c r="L4883" s="8" t="s">
        <v>3190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8"/>
        <v>-56597.52</v>
      </c>
      <c r="W4883" s="14">
        <f t="shared" si="614"/>
        <v>0</v>
      </c>
      <c r="X4883" s="16"/>
      <c r="Y4883" s="14">
        <f t="shared" si="617"/>
        <v>0</v>
      </c>
      <c r="Z4883" s="16">
        <f t="shared" si="613"/>
        <v>0</v>
      </c>
      <c r="AA4883" s="16">
        <f t="shared" si="616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 hidden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3185</v>
      </c>
      <c r="I4884" s="73" t="s">
        <v>106</v>
      </c>
      <c r="J4884" s="73" t="s">
        <v>3186</v>
      </c>
      <c r="K4884" s="73" t="s">
        <v>32</v>
      </c>
      <c r="L4884" s="8" t="s">
        <v>3194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8"/>
        <v>6407.56</v>
      </c>
      <c r="W4884" s="14">
        <f t="shared" si="614"/>
        <v>0</v>
      </c>
      <c r="X4884" s="16"/>
      <c r="Y4884" s="14">
        <f t="shared" si="617"/>
        <v>0</v>
      </c>
      <c r="Z4884" s="16">
        <f t="shared" si="613"/>
        <v>0</v>
      </c>
      <c r="AA4884" s="16">
        <f t="shared" si="616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 hidden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3185</v>
      </c>
      <c r="I4885" s="73" t="s">
        <v>106</v>
      </c>
      <c r="J4885" s="73" t="s">
        <v>3186</v>
      </c>
      <c r="K4885" s="73" t="s">
        <v>32</v>
      </c>
      <c r="L4885" s="8" t="s">
        <v>3196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8"/>
        <v>-132876.06</v>
      </c>
      <c r="W4885" s="14">
        <f t="shared" si="614"/>
        <v>0</v>
      </c>
      <c r="X4885" s="16"/>
      <c r="Y4885" s="14">
        <f t="shared" si="617"/>
        <v>0</v>
      </c>
      <c r="Z4885" s="16">
        <f t="shared" si="613"/>
        <v>0</v>
      </c>
      <c r="AA4885" s="16">
        <f t="shared" si="616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 hidden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3197</v>
      </c>
      <c r="G4886" s="8" t="s">
        <v>654</v>
      </c>
      <c r="H4886" s="118" t="s">
        <v>3185</v>
      </c>
      <c r="I4886" s="73" t="s">
        <v>106</v>
      </c>
      <c r="J4886" s="73" t="s">
        <v>3186</v>
      </c>
      <c r="K4886" s="73" t="s">
        <v>32</v>
      </c>
      <c r="L4886" s="8" t="s">
        <v>3198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8"/>
        <v>22492.5</v>
      </c>
      <c r="W4886" s="14">
        <f t="shared" si="614"/>
        <v>0</v>
      </c>
      <c r="X4886" s="16"/>
      <c r="Y4886" s="14">
        <f t="shared" si="617"/>
        <v>0</v>
      </c>
      <c r="Z4886" s="16">
        <f t="shared" si="613"/>
        <v>0</v>
      </c>
      <c r="AA4886" s="16">
        <f t="shared" si="616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 hidden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3185</v>
      </c>
      <c r="I4887" s="73" t="s">
        <v>106</v>
      </c>
      <c r="J4887" s="73" t="s">
        <v>3186</v>
      </c>
      <c r="K4887" s="73" t="s">
        <v>32</v>
      </c>
      <c r="L4887" s="8" t="s">
        <v>3200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8"/>
        <v>-1516.75</v>
      </c>
      <c r="W4887" s="14">
        <f t="shared" si="614"/>
        <v>0</v>
      </c>
      <c r="X4887" s="16"/>
      <c r="Y4887" s="14">
        <f t="shared" si="617"/>
        <v>0</v>
      </c>
      <c r="Z4887" s="16">
        <f t="shared" si="613"/>
        <v>0</v>
      </c>
      <c r="AA4887" s="16">
        <f t="shared" si="616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 hidden="1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3185</v>
      </c>
      <c r="I4888" s="73" t="s">
        <v>106</v>
      </c>
      <c r="J4888" s="73" t="s">
        <v>3186</v>
      </c>
      <c r="K4888" s="73" t="s">
        <v>32</v>
      </c>
      <c r="L4888" s="102" t="s">
        <v>3206</v>
      </c>
      <c r="M4888" s="73"/>
      <c r="N4888" s="8" t="s">
        <v>40</v>
      </c>
      <c r="O4888" s="103" t="s">
        <v>41</v>
      </c>
      <c r="P4888" s="102">
        <v>0.02</v>
      </c>
      <c r="Q4888" s="104" t="s">
        <v>3207</v>
      </c>
      <c r="R4888" s="74"/>
      <c r="S4888" s="103">
        <v>25798.6</v>
      </c>
      <c r="T4888" s="16"/>
      <c r="U4888" s="16">
        <v>0</v>
      </c>
      <c r="V4888" s="16">
        <f t="shared" si="618"/>
        <v>25798.6</v>
      </c>
      <c r="W4888" s="14">
        <f t="shared" si="614"/>
        <v>0</v>
      </c>
      <c r="X4888" s="16"/>
      <c r="Y4888" s="14">
        <f t="shared" si="617"/>
        <v>0</v>
      </c>
      <c r="Z4888" s="16">
        <f t="shared" si="613"/>
        <v>0</v>
      </c>
      <c r="AA4888" s="16">
        <f t="shared" si="616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 hidden="1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3185</v>
      </c>
      <c r="I4889" s="73" t="s">
        <v>106</v>
      </c>
      <c r="J4889" s="73" t="s">
        <v>3186</v>
      </c>
      <c r="K4889" s="73" t="s">
        <v>32</v>
      </c>
      <c r="L4889" s="102" t="s">
        <v>3208</v>
      </c>
      <c r="M4889" s="73"/>
      <c r="N4889" s="8" t="s">
        <v>40</v>
      </c>
      <c r="O4889" s="103" t="s">
        <v>80</v>
      </c>
      <c r="P4889" s="102">
        <v>0</v>
      </c>
      <c r="Q4889" s="104" t="s">
        <v>3209</v>
      </c>
      <c r="R4889" s="74"/>
      <c r="S4889" s="103">
        <v>-6514.2</v>
      </c>
      <c r="T4889" s="16"/>
      <c r="U4889" s="16">
        <v>0</v>
      </c>
      <c r="V4889" s="16">
        <f t="shared" si="618"/>
        <v>-6514.2</v>
      </c>
      <c r="W4889" s="14">
        <f t="shared" si="614"/>
        <v>0</v>
      </c>
      <c r="X4889" s="16"/>
      <c r="Y4889" s="14">
        <f t="shared" si="617"/>
        <v>0</v>
      </c>
      <c r="Z4889" s="16">
        <f t="shared" si="613"/>
        <v>0</v>
      </c>
      <c r="AA4889" s="16">
        <f t="shared" si="616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 hidden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3185</v>
      </c>
      <c r="I4890" s="73" t="s">
        <v>106</v>
      </c>
      <c r="J4890" s="73" t="s">
        <v>3186</v>
      </c>
      <c r="K4890" s="73" t="s">
        <v>32</v>
      </c>
      <c r="L4890" s="102" t="s">
        <v>3196</v>
      </c>
      <c r="M4890" s="73"/>
      <c r="N4890" s="8" t="s">
        <v>40</v>
      </c>
      <c r="O4890" s="103" t="s">
        <v>80</v>
      </c>
      <c r="P4890" s="102">
        <v>0</v>
      </c>
      <c r="Q4890" s="104" t="s">
        <v>3210</v>
      </c>
      <c r="R4890" s="74"/>
      <c r="S4890" s="103">
        <v>58394.6000000001</v>
      </c>
      <c r="T4890" s="16"/>
      <c r="U4890" s="16">
        <v>0</v>
      </c>
      <c r="V4890" s="16">
        <f t="shared" si="618"/>
        <v>58394.6000000001</v>
      </c>
      <c r="W4890" s="14">
        <f t="shared" si="614"/>
        <v>0</v>
      </c>
      <c r="X4890" s="16"/>
      <c r="Y4890" s="14">
        <f t="shared" si="617"/>
        <v>0</v>
      </c>
      <c r="Z4890" s="16">
        <f t="shared" si="613"/>
        <v>0</v>
      </c>
      <c r="AA4890" s="16">
        <f t="shared" si="616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 hidden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3188</v>
      </c>
      <c r="I4891" s="73" t="s">
        <v>3623</v>
      </c>
      <c r="J4891" s="73"/>
      <c r="K4891" s="73" t="s">
        <v>32</v>
      </c>
      <c r="L4891" s="102" t="s">
        <v>3191</v>
      </c>
      <c r="M4891" s="73"/>
      <c r="N4891" s="8" t="s">
        <v>57</v>
      </c>
      <c r="O4891" s="103" t="s">
        <v>41</v>
      </c>
      <c r="P4891" s="102">
        <v>0.04</v>
      </c>
      <c r="Q4891" s="104" t="s">
        <v>3211</v>
      </c>
      <c r="R4891" s="74"/>
      <c r="S4891" s="103">
        <v>68831.960000000006</v>
      </c>
      <c r="T4891" s="16"/>
      <c r="U4891" s="16">
        <v>0</v>
      </c>
      <c r="V4891" s="16">
        <f t="shared" si="618"/>
        <v>68831.960000000006</v>
      </c>
      <c r="W4891" s="14">
        <f t="shared" si="614"/>
        <v>0</v>
      </c>
      <c r="X4891" s="16"/>
      <c r="Y4891" s="14">
        <f t="shared" si="617"/>
        <v>0</v>
      </c>
      <c r="Z4891" s="16">
        <f t="shared" si="613"/>
        <v>0</v>
      </c>
      <c r="AA4891" s="16">
        <f t="shared" si="616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 hidden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3188</v>
      </c>
      <c r="I4892" s="73" t="s">
        <v>3623</v>
      </c>
      <c r="J4892" s="73"/>
      <c r="K4892" s="73" t="s">
        <v>32</v>
      </c>
      <c r="L4892" s="102" t="s">
        <v>3191</v>
      </c>
      <c r="M4892" s="73"/>
      <c r="N4892" s="8" t="s">
        <v>40</v>
      </c>
      <c r="O4892" s="8" t="s">
        <v>80</v>
      </c>
      <c r="P4892" s="102">
        <v>0</v>
      </c>
      <c r="Q4892" s="104" t="s">
        <v>3211</v>
      </c>
      <c r="R4892" s="74"/>
      <c r="S4892" s="103">
        <v>70420.280000000101</v>
      </c>
      <c r="T4892" s="16"/>
      <c r="U4892" s="16">
        <v>0</v>
      </c>
      <c r="V4892" s="16">
        <f t="shared" si="618"/>
        <v>70420.280000000101</v>
      </c>
      <c r="W4892" s="14">
        <f t="shared" si="614"/>
        <v>0</v>
      </c>
      <c r="X4892" s="16"/>
      <c r="Y4892" s="14">
        <f t="shared" si="617"/>
        <v>0</v>
      </c>
      <c r="Z4892" s="16">
        <f t="shared" si="613"/>
        <v>0</v>
      </c>
      <c r="AA4892" s="16">
        <f t="shared" si="616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 hidden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3188</v>
      </c>
      <c r="I4893" s="73" t="s">
        <v>3623</v>
      </c>
      <c r="J4893" s="73"/>
      <c r="K4893" s="73" t="s">
        <v>32</v>
      </c>
      <c r="L4893" s="102" t="s">
        <v>3191</v>
      </c>
      <c r="M4893" s="73"/>
      <c r="N4893" s="8" t="s">
        <v>331</v>
      </c>
      <c r="O4893" s="103" t="s">
        <v>41</v>
      </c>
      <c r="P4893" s="102">
        <v>0.02</v>
      </c>
      <c r="Q4893" s="104" t="s">
        <v>3211</v>
      </c>
      <c r="R4893" s="74"/>
      <c r="S4893" s="103">
        <v>73.66</v>
      </c>
      <c r="T4893" s="16"/>
      <c r="U4893" s="16">
        <v>0</v>
      </c>
      <c r="V4893" s="16">
        <f t="shared" si="618"/>
        <v>73.66</v>
      </c>
      <c r="W4893" s="14">
        <f t="shared" si="614"/>
        <v>0</v>
      </c>
      <c r="X4893" s="16"/>
      <c r="Y4893" s="14">
        <f t="shared" si="617"/>
        <v>0</v>
      </c>
      <c r="Z4893" s="16">
        <f t="shared" si="613"/>
        <v>0</v>
      </c>
      <c r="AA4893" s="16">
        <f t="shared" si="616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 hidden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3212</v>
      </c>
      <c r="I4894" s="73" t="s">
        <v>3623</v>
      </c>
      <c r="J4894" s="73"/>
      <c r="K4894" s="73"/>
      <c r="L4894" s="102" t="s">
        <v>3213</v>
      </c>
      <c r="M4894" s="73"/>
      <c r="N4894" s="8" t="s">
        <v>40</v>
      </c>
      <c r="O4894" s="103" t="s">
        <v>80</v>
      </c>
      <c r="P4894" s="102">
        <v>0</v>
      </c>
      <c r="Q4894" s="104" t="s">
        <v>3214</v>
      </c>
      <c r="R4894" s="74"/>
      <c r="S4894" s="103">
        <v>-72524.27</v>
      </c>
      <c r="T4894" s="16"/>
      <c r="U4894" s="16">
        <v>0</v>
      </c>
      <c r="V4894" s="16">
        <f t="shared" si="618"/>
        <v>-72524.27</v>
      </c>
      <c r="W4894" s="14">
        <f t="shared" si="614"/>
        <v>0</v>
      </c>
      <c r="X4894" s="16"/>
      <c r="Y4894" s="14">
        <f t="shared" si="617"/>
        <v>0</v>
      </c>
      <c r="Z4894" s="16">
        <f t="shared" si="613"/>
        <v>0</v>
      </c>
      <c r="AA4894" s="16">
        <f t="shared" si="616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 hidden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3185</v>
      </c>
      <c r="I4895" s="73" t="s">
        <v>106</v>
      </c>
      <c r="J4895" s="73" t="s">
        <v>3186</v>
      </c>
      <c r="K4895" s="73" t="s">
        <v>32</v>
      </c>
      <c r="L4895" s="102" t="s">
        <v>3215</v>
      </c>
      <c r="M4895" s="73"/>
      <c r="N4895" s="8" t="s">
        <v>40</v>
      </c>
      <c r="O4895" s="103" t="s">
        <v>41</v>
      </c>
      <c r="P4895" s="102">
        <v>0.02</v>
      </c>
      <c r="Q4895" s="104" t="s">
        <v>3216</v>
      </c>
      <c r="R4895" s="74"/>
      <c r="S4895" s="103">
        <v>45.899999999999899</v>
      </c>
      <c r="T4895" s="16"/>
      <c r="U4895" s="16">
        <v>0</v>
      </c>
      <c r="V4895" s="16">
        <f t="shared" si="618"/>
        <v>45.899999999999899</v>
      </c>
      <c r="W4895" s="14">
        <f t="shared" si="614"/>
        <v>0</v>
      </c>
      <c r="X4895" s="16"/>
      <c r="Y4895" s="14">
        <f t="shared" si="617"/>
        <v>0</v>
      </c>
      <c r="Z4895" s="16">
        <f t="shared" si="613"/>
        <v>0</v>
      </c>
      <c r="AA4895" s="16">
        <f t="shared" si="616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 hidden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3188</v>
      </c>
      <c r="I4896" s="73" t="s">
        <v>3623</v>
      </c>
      <c r="J4896" s="73"/>
      <c r="K4896" s="73" t="s">
        <v>32</v>
      </c>
      <c r="L4896" s="102" t="s">
        <v>3190</v>
      </c>
      <c r="M4896" s="73"/>
      <c r="N4896" s="8" t="s">
        <v>57</v>
      </c>
      <c r="O4896" s="103" t="s">
        <v>80</v>
      </c>
      <c r="P4896" s="102">
        <v>0</v>
      </c>
      <c r="Q4896" s="104" t="s">
        <v>3217</v>
      </c>
      <c r="R4896" s="74"/>
      <c r="S4896" s="103">
        <v>396732.18</v>
      </c>
      <c r="T4896" s="16"/>
      <c r="U4896" s="16">
        <v>0</v>
      </c>
      <c r="V4896" s="16">
        <f t="shared" si="618"/>
        <v>396732.18</v>
      </c>
      <c r="W4896" s="14">
        <f t="shared" si="614"/>
        <v>0</v>
      </c>
      <c r="X4896" s="16"/>
      <c r="Y4896" s="14">
        <f t="shared" si="617"/>
        <v>0</v>
      </c>
      <c r="Z4896" s="16">
        <f t="shared" si="613"/>
        <v>0</v>
      </c>
      <c r="AA4896" s="16">
        <f t="shared" si="616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 hidden="1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3185</v>
      </c>
      <c r="I4897" s="73" t="s">
        <v>106</v>
      </c>
      <c r="J4897" s="73" t="s">
        <v>3186</v>
      </c>
      <c r="K4897" s="73" t="s">
        <v>32</v>
      </c>
      <c r="L4897" s="102" t="s">
        <v>3208</v>
      </c>
      <c r="M4897" s="73"/>
      <c r="N4897" s="8" t="s">
        <v>40</v>
      </c>
      <c r="O4897" s="103" t="s">
        <v>80</v>
      </c>
      <c r="P4897" s="102">
        <v>0</v>
      </c>
      <c r="Q4897" s="104" t="s">
        <v>3209</v>
      </c>
      <c r="R4897" s="74"/>
      <c r="S4897" s="103">
        <v>-13001.65</v>
      </c>
      <c r="T4897" s="16"/>
      <c r="U4897" s="16">
        <v>0</v>
      </c>
      <c r="V4897" s="16">
        <f t="shared" si="618"/>
        <v>-13001.65</v>
      </c>
      <c r="W4897" s="14">
        <f t="shared" si="614"/>
        <v>0</v>
      </c>
      <c r="X4897" s="16"/>
      <c r="Y4897" s="14">
        <f t="shared" si="617"/>
        <v>0</v>
      </c>
      <c r="Z4897" s="16">
        <f t="shared" ref="Z4897:Z4938" si="619">W4897+X4897</f>
        <v>0</v>
      </c>
      <c r="AA4897" s="16">
        <f t="shared" si="616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 hidden="1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3219</v>
      </c>
      <c r="I4898" s="73" t="s">
        <v>3623</v>
      </c>
      <c r="J4898" s="73"/>
      <c r="K4898" s="73"/>
      <c r="L4898" s="102" t="s">
        <v>3220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8"/>
        <v>-132620.76999999999</v>
      </c>
      <c r="W4898" s="14">
        <f t="shared" si="614"/>
        <v>0</v>
      </c>
      <c r="X4898" s="16"/>
      <c r="Y4898" s="14">
        <f t="shared" si="617"/>
        <v>0</v>
      </c>
      <c r="Z4898" s="16">
        <f t="shared" si="619"/>
        <v>0</v>
      </c>
      <c r="AA4898" s="16">
        <f t="shared" si="616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 hidden="1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3219</v>
      </c>
      <c r="I4899" s="73" t="s">
        <v>3623</v>
      </c>
      <c r="J4899" s="73"/>
      <c r="K4899" s="73"/>
      <c r="L4899" s="102" t="s">
        <v>3220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8"/>
        <v>-81833.960000000006</v>
      </c>
      <c r="W4899" s="14">
        <f t="shared" si="614"/>
        <v>0</v>
      </c>
      <c r="X4899" s="16"/>
      <c r="Y4899" s="14">
        <f t="shared" si="617"/>
        <v>0</v>
      </c>
      <c r="Z4899" s="16">
        <f t="shared" si="619"/>
        <v>0</v>
      </c>
      <c r="AA4899" s="16">
        <f t="shared" si="616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 hidden="1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3219</v>
      </c>
      <c r="I4900" s="73" t="s">
        <v>3623</v>
      </c>
      <c r="J4900" s="73"/>
      <c r="K4900" s="73"/>
      <c r="L4900" s="102" t="s">
        <v>3221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8"/>
        <v>14646.16</v>
      </c>
      <c r="W4900" s="14">
        <f t="shared" ref="W4900:W4925" si="620">IF(O4900="返货",U4900/(1+P4900),IF(O4900="返现",U4900,IF(O4900="折扣",U4900*P4900,IF(O4900="无",U4900))))</f>
        <v>0</v>
      </c>
      <c r="X4900" s="16"/>
      <c r="Y4900" s="14">
        <f t="shared" si="617"/>
        <v>0</v>
      </c>
      <c r="Z4900" s="16">
        <f t="shared" si="619"/>
        <v>0</v>
      </c>
      <c r="AA4900" s="16">
        <f t="shared" si="616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 hidden="1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3219</v>
      </c>
      <c r="I4901" s="73" t="s">
        <v>3623</v>
      </c>
      <c r="J4901" s="73"/>
      <c r="K4901" s="73"/>
      <c r="L4901" s="102" t="s">
        <v>3222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8"/>
        <v>-18.600000000000001</v>
      </c>
      <c r="W4901" s="14">
        <f t="shared" si="620"/>
        <v>0</v>
      </c>
      <c r="X4901" s="16"/>
      <c r="Y4901" s="14">
        <f t="shared" si="617"/>
        <v>0</v>
      </c>
      <c r="Z4901" s="16">
        <f t="shared" si="619"/>
        <v>0</v>
      </c>
      <c r="AA4901" s="16">
        <f t="shared" si="616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 hidden="1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3219</v>
      </c>
      <c r="I4902" s="73" t="s">
        <v>3623</v>
      </c>
      <c r="J4902" s="73"/>
      <c r="K4902" s="73"/>
      <c r="L4902" s="102" t="s">
        <v>3223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8"/>
        <v>15598.88</v>
      </c>
      <c r="W4902" s="14">
        <f t="shared" si="620"/>
        <v>0</v>
      </c>
      <c r="X4902" s="16"/>
      <c r="Y4902" s="14">
        <f t="shared" si="617"/>
        <v>0</v>
      </c>
      <c r="Z4902" s="16">
        <f t="shared" si="619"/>
        <v>0</v>
      </c>
      <c r="AA4902" s="16">
        <f t="shared" si="616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 hidden="1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3219</v>
      </c>
      <c r="I4903" s="73" t="s">
        <v>3623</v>
      </c>
      <c r="J4903" s="73"/>
      <c r="K4903" s="73"/>
      <c r="L4903" s="102" t="s">
        <v>3224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8"/>
        <v>81833.960000000006</v>
      </c>
      <c r="W4903" s="14">
        <f t="shared" si="620"/>
        <v>0</v>
      </c>
      <c r="X4903" s="16"/>
      <c r="Y4903" s="14">
        <f t="shared" si="617"/>
        <v>0</v>
      </c>
      <c r="Z4903" s="16">
        <f t="shared" si="619"/>
        <v>0</v>
      </c>
      <c r="AA4903" s="16">
        <f t="shared" si="616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 hidden="1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3185</v>
      </c>
      <c r="I4904" s="73" t="s">
        <v>106</v>
      </c>
      <c r="J4904" s="73" t="s">
        <v>3186</v>
      </c>
      <c r="K4904" s="73" t="s">
        <v>32</v>
      </c>
      <c r="L4904" s="102" t="s">
        <v>3208</v>
      </c>
      <c r="M4904" s="73"/>
      <c r="N4904" s="8" t="s">
        <v>40</v>
      </c>
      <c r="O4904" s="103" t="s">
        <v>80</v>
      </c>
      <c r="P4904" s="102">
        <v>0</v>
      </c>
      <c r="Q4904" s="104" t="s">
        <v>3209</v>
      </c>
      <c r="R4904" s="74"/>
      <c r="S4904" s="103">
        <v>17089.75</v>
      </c>
      <c r="T4904" s="16"/>
      <c r="U4904" s="16">
        <v>0</v>
      </c>
      <c r="V4904" s="16">
        <f t="shared" si="618"/>
        <v>17089.75</v>
      </c>
      <c r="W4904" s="14">
        <f t="shared" si="620"/>
        <v>0</v>
      </c>
      <c r="X4904" s="16"/>
      <c r="Y4904" s="14">
        <f t="shared" si="617"/>
        <v>0</v>
      </c>
      <c r="Z4904" s="16">
        <f t="shared" si="619"/>
        <v>0</v>
      </c>
      <c r="AA4904" s="16">
        <f t="shared" si="616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 hidden="1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3071</v>
      </c>
      <c r="F4905" s="8" t="s">
        <v>3071</v>
      </c>
      <c r="G4905" s="8" t="s">
        <v>3071</v>
      </c>
      <c r="H4905" s="118" t="s">
        <v>3225</v>
      </c>
      <c r="I4905" s="73" t="s">
        <v>3623</v>
      </c>
      <c r="J4905" s="73"/>
      <c r="K4905" s="73"/>
      <c r="L4905" s="102" t="s">
        <v>3226</v>
      </c>
      <c r="M4905" s="73"/>
      <c r="N4905" s="8" t="s">
        <v>40</v>
      </c>
      <c r="O4905" s="103" t="s">
        <v>80</v>
      </c>
      <c r="P4905" s="102">
        <v>0</v>
      </c>
      <c r="Q4905" s="104" t="s">
        <v>3227</v>
      </c>
      <c r="R4905" s="74"/>
      <c r="S4905" s="103">
        <v>-196.07999999999799</v>
      </c>
      <c r="T4905" s="16"/>
      <c r="U4905" s="16">
        <v>0</v>
      </c>
      <c r="V4905" s="16">
        <f t="shared" si="618"/>
        <v>-196.07999999999799</v>
      </c>
      <c r="W4905" s="14">
        <f t="shared" si="620"/>
        <v>0</v>
      </c>
      <c r="X4905" s="16"/>
      <c r="Y4905" s="14">
        <f t="shared" si="617"/>
        <v>0</v>
      </c>
      <c r="Z4905" s="16">
        <f t="shared" si="619"/>
        <v>0</v>
      </c>
      <c r="AA4905" s="16">
        <f t="shared" si="616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 hidden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3219</v>
      </c>
      <c r="I4906" s="73" t="s">
        <v>3623</v>
      </c>
      <c r="J4906" s="73"/>
      <c r="K4906" s="73"/>
      <c r="L4906" s="102" t="s">
        <v>3228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8"/>
        <v>2500</v>
      </c>
      <c r="W4906" s="14">
        <f t="shared" si="620"/>
        <v>0</v>
      </c>
      <c r="X4906" s="16"/>
      <c r="Y4906" s="14">
        <f t="shared" si="617"/>
        <v>0</v>
      </c>
      <c r="Z4906" s="16">
        <f t="shared" si="619"/>
        <v>0</v>
      </c>
      <c r="AA4906" s="16">
        <f t="shared" si="616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 hidden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3229</v>
      </c>
      <c r="F4907" s="8" t="s">
        <v>3229</v>
      </c>
      <c r="G4907" s="8" t="s">
        <v>3229</v>
      </c>
      <c r="H4907" s="118" t="s">
        <v>3219</v>
      </c>
      <c r="I4907" s="73" t="s">
        <v>3623</v>
      </c>
      <c r="J4907" s="73"/>
      <c r="K4907" s="73"/>
      <c r="L4907" s="102" t="s">
        <v>3230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8"/>
        <v>7.2</v>
      </c>
      <c r="W4907" s="14">
        <f t="shared" si="620"/>
        <v>0</v>
      </c>
      <c r="X4907" s="16"/>
      <c r="Y4907" s="14">
        <f t="shared" si="617"/>
        <v>0</v>
      </c>
      <c r="Z4907" s="16">
        <f t="shared" si="619"/>
        <v>0</v>
      </c>
      <c r="AA4907" s="16">
        <f t="shared" si="616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 hidden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3229</v>
      </c>
      <c r="F4908" s="8" t="s">
        <v>3229</v>
      </c>
      <c r="G4908" s="8" t="s">
        <v>3229</v>
      </c>
      <c r="H4908" s="118" t="s">
        <v>3188</v>
      </c>
      <c r="I4908" s="73" t="s">
        <v>3623</v>
      </c>
      <c r="J4908" s="73"/>
      <c r="K4908" s="73" t="s">
        <v>32</v>
      </c>
      <c r="L4908" s="102" t="s">
        <v>3231</v>
      </c>
      <c r="M4908" s="73"/>
      <c r="N4908" s="8" t="s">
        <v>40</v>
      </c>
      <c r="O4908" s="103" t="s">
        <v>41</v>
      </c>
      <c r="P4908" s="102">
        <v>0.04</v>
      </c>
      <c r="Q4908" s="104" t="s">
        <v>3232</v>
      </c>
      <c r="R4908" s="74"/>
      <c r="S4908" s="103">
        <v>-50774.25</v>
      </c>
      <c r="T4908" s="16"/>
      <c r="U4908" s="16">
        <v>0</v>
      </c>
      <c r="V4908" s="16">
        <f t="shared" si="618"/>
        <v>-50774.25</v>
      </c>
      <c r="W4908" s="14">
        <f t="shared" si="620"/>
        <v>0</v>
      </c>
      <c r="X4908" s="16"/>
      <c r="Y4908" s="14">
        <f t="shared" si="617"/>
        <v>0</v>
      </c>
      <c r="Z4908" s="16">
        <f t="shared" si="619"/>
        <v>0</v>
      </c>
      <c r="AA4908" s="16">
        <f t="shared" si="616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 hidden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3229</v>
      </c>
      <c r="F4909" s="8" t="s">
        <v>3229</v>
      </c>
      <c r="G4909" s="8" t="s">
        <v>3229</v>
      </c>
      <c r="H4909" s="118" t="s">
        <v>3185</v>
      </c>
      <c r="I4909" s="73" t="s">
        <v>106</v>
      </c>
      <c r="J4909" s="73" t="s">
        <v>3186</v>
      </c>
      <c r="K4909" s="73" t="s">
        <v>32</v>
      </c>
      <c r="L4909" s="102" t="s">
        <v>3233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8"/>
        <v>80000</v>
      </c>
      <c r="W4909" s="14">
        <f t="shared" si="620"/>
        <v>0</v>
      </c>
      <c r="X4909" s="16"/>
      <c r="Y4909" s="14">
        <f t="shared" si="617"/>
        <v>0</v>
      </c>
      <c r="Z4909" s="16">
        <f t="shared" si="619"/>
        <v>0</v>
      </c>
      <c r="AA4909" s="16">
        <f t="shared" si="616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 hidden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3229</v>
      </c>
      <c r="F4910" s="8" t="s">
        <v>3229</v>
      </c>
      <c r="G4910" s="8" t="s">
        <v>3229</v>
      </c>
      <c r="H4910" s="118" t="s">
        <v>3185</v>
      </c>
      <c r="I4910" s="73" t="s">
        <v>106</v>
      </c>
      <c r="J4910" s="73" t="s">
        <v>3186</v>
      </c>
      <c r="K4910" s="73" t="s">
        <v>32</v>
      </c>
      <c r="L4910" s="102" t="s">
        <v>3234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8"/>
        <v>40000</v>
      </c>
      <c r="W4910" s="14">
        <f t="shared" si="620"/>
        <v>0</v>
      </c>
      <c r="X4910" s="16"/>
      <c r="Y4910" s="14">
        <f t="shared" si="617"/>
        <v>0</v>
      </c>
      <c r="Z4910" s="16">
        <f t="shared" si="619"/>
        <v>0</v>
      </c>
      <c r="AA4910" s="16">
        <f t="shared" si="616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 hidden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3229</v>
      </c>
      <c r="F4911" s="8" t="s">
        <v>3229</v>
      </c>
      <c r="G4911" s="8" t="s">
        <v>3229</v>
      </c>
      <c r="H4911" s="118" t="s">
        <v>3185</v>
      </c>
      <c r="I4911" s="73" t="s">
        <v>106</v>
      </c>
      <c r="J4911" s="73" t="s">
        <v>3186</v>
      </c>
      <c r="K4911" s="73" t="s">
        <v>32</v>
      </c>
      <c r="L4911" s="102" t="s">
        <v>3235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8"/>
        <v>186117.1</v>
      </c>
      <c r="W4911" s="14">
        <f t="shared" si="620"/>
        <v>0</v>
      </c>
      <c r="X4911" s="16"/>
      <c r="Y4911" s="14">
        <f t="shared" si="617"/>
        <v>0</v>
      </c>
      <c r="Z4911" s="16">
        <f t="shared" si="619"/>
        <v>0</v>
      </c>
      <c r="AA4911" s="16">
        <f t="shared" si="616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 hidden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3229</v>
      </c>
      <c r="F4912" s="8" t="s">
        <v>3229</v>
      </c>
      <c r="G4912" s="8" t="s">
        <v>3229</v>
      </c>
      <c r="H4912" s="118" t="s">
        <v>3185</v>
      </c>
      <c r="I4912" s="73" t="s">
        <v>106</v>
      </c>
      <c r="J4912" s="73" t="s">
        <v>3186</v>
      </c>
      <c r="K4912" s="73" t="s">
        <v>32</v>
      </c>
      <c r="L4912" s="102" t="s">
        <v>3235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8"/>
        <v>3882.9</v>
      </c>
      <c r="W4912" s="14">
        <f t="shared" si="620"/>
        <v>0</v>
      </c>
      <c r="X4912" s="16"/>
      <c r="Y4912" s="14">
        <f t="shared" si="617"/>
        <v>0</v>
      </c>
      <c r="Z4912" s="16">
        <f t="shared" si="619"/>
        <v>0</v>
      </c>
      <c r="AA4912" s="16">
        <f t="shared" ref="AA4912:AA4975" si="621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 hidden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3185</v>
      </c>
      <c r="I4913" s="73" t="s">
        <v>106</v>
      </c>
      <c r="J4913" s="73" t="s">
        <v>3186</v>
      </c>
      <c r="K4913" s="73" t="s">
        <v>32</v>
      </c>
      <c r="L4913" s="102" t="s">
        <v>3236</v>
      </c>
      <c r="M4913" s="73"/>
      <c r="N4913" s="8" t="s">
        <v>40</v>
      </c>
      <c r="O4913" s="103" t="s">
        <v>80</v>
      </c>
      <c r="P4913" s="102">
        <v>0</v>
      </c>
      <c r="Q4913" s="104" t="s">
        <v>3237</v>
      </c>
      <c r="R4913" s="74"/>
      <c r="S4913" s="103">
        <v>159441.73000000001</v>
      </c>
      <c r="T4913" s="16"/>
      <c r="U4913" s="16">
        <v>0</v>
      </c>
      <c r="V4913" s="16">
        <f t="shared" si="618"/>
        <v>159441.73000000001</v>
      </c>
      <c r="W4913" s="14">
        <f t="shared" si="620"/>
        <v>0</v>
      </c>
      <c r="X4913" s="16"/>
      <c r="Y4913" s="14">
        <f t="shared" si="617"/>
        <v>0</v>
      </c>
      <c r="Z4913" s="16">
        <f t="shared" si="619"/>
        <v>0</v>
      </c>
      <c r="AA4913" s="16">
        <f t="shared" si="621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 hidden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3185</v>
      </c>
      <c r="I4914" s="73" t="s">
        <v>106</v>
      </c>
      <c r="J4914" s="73" t="s">
        <v>3186</v>
      </c>
      <c r="K4914" s="73" t="s">
        <v>32</v>
      </c>
      <c r="L4914" s="102" t="s">
        <v>3238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8"/>
        <v>0</v>
      </c>
      <c r="W4914" s="14">
        <f t="shared" si="620"/>
        <v>0</v>
      </c>
      <c r="X4914" s="16"/>
      <c r="Y4914" s="14">
        <f t="shared" si="617"/>
        <v>0</v>
      </c>
      <c r="Z4914" s="16">
        <f t="shared" si="619"/>
        <v>0</v>
      </c>
      <c r="AA4914" s="16">
        <f t="shared" si="621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 hidden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3185</v>
      </c>
      <c r="I4915" s="73" t="s">
        <v>106</v>
      </c>
      <c r="J4915" s="73" t="s">
        <v>3186</v>
      </c>
      <c r="K4915" s="73" t="s">
        <v>32</v>
      </c>
      <c r="L4915" s="102" t="s">
        <v>3239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8"/>
        <v>9968.7000000000007</v>
      </c>
      <c r="W4915" s="14">
        <f t="shared" si="620"/>
        <v>0</v>
      </c>
      <c r="X4915" s="16"/>
      <c r="Y4915" s="14">
        <f t="shared" si="617"/>
        <v>0</v>
      </c>
      <c r="Z4915" s="16">
        <f t="shared" si="619"/>
        <v>0</v>
      </c>
      <c r="AA4915" s="16">
        <f t="shared" si="621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 hidden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3240</v>
      </c>
      <c r="F4916" s="8" t="s">
        <v>3240</v>
      </c>
      <c r="G4916" s="8" t="s">
        <v>3240</v>
      </c>
      <c r="H4916" s="118" t="s">
        <v>3185</v>
      </c>
      <c r="I4916" s="73" t="s">
        <v>106</v>
      </c>
      <c r="J4916" s="73" t="s">
        <v>3186</v>
      </c>
      <c r="K4916" s="73" t="s">
        <v>32</v>
      </c>
      <c r="L4916" s="102" t="s">
        <v>3241</v>
      </c>
      <c r="M4916" s="73"/>
      <c r="N4916" s="8" t="s">
        <v>40</v>
      </c>
      <c r="O4916" s="103" t="s">
        <v>80</v>
      </c>
      <c r="P4916" s="102">
        <v>0</v>
      </c>
      <c r="Q4916" s="104" t="s">
        <v>3242</v>
      </c>
      <c r="R4916" s="74"/>
      <c r="S4916" s="103">
        <v>-2059.96</v>
      </c>
      <c r="T4916" s="16"/>
      <c r="U4916" s="16">
        <v>0</v>
      </c>
      <c r="V4916" s="16">
        <f t="shared" si="618"/>
        <v>-2059.96</v>
      </c>
      <c r="W4916" s="14">
        <f t="shared" si="620"/>
        <v>0</v>
      </c>
      <c r="X4916" s="16"/>
      <c r="Y4916" s="14">
        <f t="shared" si="617"/>
        <v>0</v>
      </c>
      <c r="Z4916" s="16">
        <f t="shared" si="619"/>
        <v>0</v>
      </c>
      <c r="AA4916" s="16">
        <f t="shared" si="621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 hidden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3333</v>
      </c>
      <c r="K4917" s="73" t="s">
        <v>32</v>
      </c>
      <c r="L4917" s="102" t="s">
        <v>3243</v>
      </c>
      <c r="M4917" s="73"/>
      <c r="N4917" s="8" t="s">
        <v>3351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8"/>
        <v>-95764.4</v>
      </c>
      <c r="W4917" s="14">
        <f t="shared" si="620"/>
        <v>95764.4</v>
      </c>
      <c r="X4917" s="16"/>
      <c r="Y4917" s="14">
        <f t="shared" si="617"/>
        <v>0</v>
      </c>
      <c r="Z4917" s="16">
        <f t="shared" si="619"/>
        <v>95764.4</v>
      </c>
      <c r="AA4917" s="16">
        <f t="shared" si="621"/>
        <v>0</v>
      </c>
      <c r="AB4917" s="16">
        <v>95764.4</v>
      </c>
      <c r="AC4917" s="9">
        <v>4.4999999999999998E-2</v>
      </c>
      <c r="AD4917" s="74"/>
      <c r="AE4917" s="74" t="s">
        <v>3580</v>
      </c>
      <c r="AF4917" s="74"/>
      <c r="AG4917" s="8"/>
      <c r="AH4917" s="102"/>
      <c r="AI4917" t="e">
        <v>#N/A</v>
      </c>
    </row>
    <row r="4918" spans="1:35" ht="14.25" hidden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3333</v>
      </c>
      <c r="K4918" s="73" t="s">
        <v>32</v>
      </c>
      <c r="L4918" s="102" t="s">
        <v>3243</v>
      </c>
      <c r="M4918" s="73"/>
      <c r="N4918" s="8" t="s">
        <v>3352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20"/>
        <v>193701.81</v>
      </c>
      <c r="X4918" s="16"/>
      <c r="Y4918" s="14">
        <f t="shared" si="617"/>
        <v>0</v>
      </c>
      <c r="Z4918" s="16">
        <f t="shared" si="619"/>
        <v>193701.81</v>
      </c>
      <c r="AA4918" s="16">
        <f t="shared" si="621"/>
        <v>0</v>
      </c>
      <c r="AB4918" s="16">
        <v>193701.81</v>
      </c>
      <c r="AC4918" s="10">
        <v>0</v>
      </c>
      <c r="AD4918" s="74"/>
      <c r="AE4918" s="74" t="s">
        <v>3581</v>
      </c>
      <c r="AF4918" s="74"/>
      <c r="AG4918" s="8"/>
      <c r="AH4918" s="102"/>
      <c r="AI4918" t="e">
        <v>#N/A</v>
      </c>
    </row>
    <row r="4919" spans="1:35" ht="14.25" hidden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3333</v>
      </c>
      <c r="K4919" s="73" t="s">
        <v>32</v>
      </c>
      <c r="L4919" s="102" t="s">
        <v>3243</v>
      </c>
      <c r="M4919" s="73"/>
      <c r="N4919" s="8" t="s">
        <v>3352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20"/>
        <v>390166.78</v>
      </c>
      <c r="X4919" s="16"/>
      <c r="Y4919" s="14">
        <f t="shared" si="617"/>
        <v>0</v>
      </c>
      <c r="Z4919" s="16">
        <f t="shared" si="619"/>
        <v>390166.78</v>
      </c>
      <c r="AA4919" s="16">
        <f t="shared" si="621"/>
        <v>0</v>
      </c>
      <c r="AB4919" s="16">
        <v>390166.78</v>
      </c>
      <c r="AC4919" s="10">
        <v>0</v>
      </c>
      <c r="AD4919" s="74"/>
      <c r="AE4919" s="74" t="s">
        <v>3580</v>
      </c>
      <c r="AF4919" s="74"/>
      <c r="AG4919" s="8"/>
      <c r="AH4919" s="102"/>
      <c r="AI4919" t="e">
        <v>#N/A</v>
      </c>
    </row>
    <row r="4920" spans="1:35" ht="14.25" hidden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3333</v>
      </c>
      <c r="K4920" s="73" t="s">
        <v>32</v>
      </c>
      <c r="L4920" s="102" t="s">
        <v>3243</v>
      </c>
      <c r="M4920" s="73"/>
      <c r="N4920" s="8" t="s">
        <v>3351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8"/>
        <v>-30300</v>
      </c>
      <c r="W4920" s="14">
        <f t="shared" si="620"/>
        <v>30300</v>
      </c>
      <c r="X4920" s="16"/>
      <c r="Y4920" s="14">
        <f t="shared" si="617"/>
        <v>0</v>
      </c>
      <c r="Z4920" s="16">
        <f t="shared" si="619"/>
        <v>30300</v>
      </c>
      <c r="AA4920" s="16">
        <f t="shared" si="621"/>
        <v>0</v>
      </c>
      <c r="AB4920" s="16">
        <v>30300</v>
      </c>
      <c r="AC4920" s="9">
        <v>4.4999999999999998E-2</v>
      </c>
      <c r="AD4920" s="74"/>
      <c r="AE4920" s="74" t="s">
        <v>3581</v>
      </c>
      <c r="AF4920" s="74"/>
      <c r="AG4920" s="8"/>
      <c r="AH4920" s="102"/>
      <c r="AI4920" t="e">
        <v>#N/A</v>
      </c>
    </row>
    <row r="4921" spans="1:35" ht="14.25" hidden="1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2856</v>
      </c>
      <c r="F4921" s="74" t="s">
        <v>3582</v>
      </c>
      <c r="G4921" s="73" t="s">
        <v>74</v>
      </c>
      <c r="H4921" s="123" t="s">
        <v>3086</v>
      </c>
      <c r="I4921" s="73" t="s">
        <v>3623</v>
      </c>
      <c r="J4921" s="73" t="s">
        <v>3356</v>
      </c>
      <c r="K4921" s="73" t="s">
        <v>505</v>
      </c>
      <c r="L4921" s="74" t="s">
        <v>2856</v>
      </c>
      <c r="M4921" s="73"/>
      <c r="N4921" s="74" t="s">
        <v>3088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17"/>
        <v>136750</v>
      </c>
      <c r="Z4921" s="16">
        <f t="shared" si="619"/>
        <v>360000</v>
      </c>
      <c r="AA4921" s="16">
        <f t="shared" si="621"/>
        <v>0</v>
      </c>
      <c r="AB4921" s="16">
        <v>223250</v>
      </c>
      <c r="AC4921" s="10">
        <v>0</v>
      </c>
      <c r="AD4921" s="74"/>
      <c r="AE4921" s="16" t="s">
        <v>3583</v>
      </c>
      <c r="AF4921" s="16"/>
      <c r="AG4921" s="74" t="s">
        <v>42</v>
      </c>
      <c r="AH4921" s="105">
        <v>0</v>
      </c>
      <c r="AI4921" t="e">
        <v>#N/A</v>
      </c>
    </row>
    <row r="4922" spans="1:35" ht="14.25" hidden="1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3089</v>
      </c>
      <c r="G4922" s="73" t="s">
        <v>74</v>
      </c>
      <c r="H4922" s="123" t="s">
        <v>3086</v>
      </c>
      <c r="I4922" s="73" t="s">
        <v>3623</v>
      </c>
      <c r="J4922" s="73" t="s">
        <v>3356</v>
      </c>
      <c r="K4922" s="73" t="s">
        <v>505</v>
      </c>
      <c r="L4922" s="74" t="s">
        <v>1748</v>
      </c>
      <c r="M4922" s="73"/>
      <c r="N4922" s="74" t="s">
        <v>3088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17"/>
        <v>46500</v>
      </c>
      <c r="Z4922" s="16">
        <f t="shared" si="619"/>
        <v>218000</v>
      </c>
      <c r="AA4922" s="16">
        <f t="shared" si="621"/>
        <v>0</v>
      </c>
      <c r="AB4922" s="16">
        <v>171500</v>
      </c>
      <c r="AC4922" s="10">
        <v>0</v>
      </c>
      <c r="AD4922" s="74"/>
      <c r="AE4922" s="16" t="s">
        <v>3584</v>
      </c>
      <c r="AF4922" s="16"/>
      <c r="AG4922" s="74" t="s">
        <v>42</v>
      </c>
      <c r="AH4922" s="105">
        <v>0</v>
      </c>
      <c r="AI4922" t="e">
        <v>#N/A</v>
      </c>
    </row>
    <row r="4923" spans="1:35" ht="14.25" hidden="1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3091</v>
      </c>
      <c r="G4923" s="73" t="s">
        <v>74</v>
      </c>
      <c r="H4923" s="123" t="s">
        <v>3086</v>
      </c>
      <c r="I4923" s="73" t="s">
        <v>3623</v>
      </c>
      <c r="J4923" s="73" t="s">
        <v>3356</v>
      </c>
      <c r="K4923" s="73" t="s">
        <v>505</v>
      </c>
      <c r="L4923" s="74" t="s">
        <v>1748</v>
      </c>
      <c r="M4923" s="73"/>
      <c r="N4923" s="74" t="s">
        <v>3088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17"/>
        <v>41000</v>
      </c>
      <c r="Z4923" s="16">
        <f t="shared" si="619"/>
        <v>150000</v>
      </c>
      <c r="AA4923" s="16">
        <f t="shared" si="621"/>
        <v>0</v>
      </c>
      <c r="AB4923" s="16">
        <v>109000</v>
      </c>
      <c r="AC4923" s="10">
        <v>0</v>
      </c>
      <c r="AD4923" s="74"/>
      <c r="AE4923" s="74" t="s">
        <v>3585</v>
      </c>
      <c r="AF4923" s="74"/>
      <c r="AG4923" s="74" t="s">
        <v>42</v>
      </c>
      <c r="AH4923" s="105">
        <v>0</v>
      </c>
      <c r="AI4923" t="e">
        <v>#N/A</v>
      </c>
    </row>
    <row r="4924" spans="1:35" ht="14.25" hidden="1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2856</v>
      </c>
      <c r="F4924" s="74" t="s">
        <v>3092</v>
      </c>
      <c r="G4924" s="73" t="s">
        <v>74</v>
      </c>
      <c r="H4924" s="123" t="s">
        <v>3086</v>
      </c>
      <c r="I4924" s="73" t="s">
        <v>3623</v>
      </c>
      <c r="J4924" s="73" t="s">
        <v>3356</v>
      </c>
      <c r="K4924" s="73" t="s">
        <v>505</v>
      </c>
      <c r="L4924" s="74" t="s">
        <v>2856</v>
      </c>
      <c r="M4924" s="73"/>
      <c r="N4924" s="74" t="s">
        <v>3088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17"/>
        <v>33450</v>
      </c>
      <c r="Z4924" s="16">
        <f t="shared" si="619"/>
        <v>94000</v>
      </c>
      <c r="AA4924" s="16">
        <f t="shared" si="621"/>
        <v>0</v>
      </c>
      <c r="AB4924" s="16">
        <v>60550</v>
      </c>
      <c r="AC4924" s="10">
        <v>0</v>
      </c>
      <c r="AD4924" s="74"/>
      <c r="AE4924" s="16" t="s">
        <v>3586</v>
      </c>
      <c r="AF4924" s="16"/>
      <c r="AG4924" s="74" t="s">
        <v>42</v>
      </c>
      <c r="AH4924" s="105">
        <v>0</v>
      </c>
      <c r="AI4924" t="e">
        <v>#N/A</v>
      </c>
    </row>
    <row r="4925" spans="1:35" ht="14.25" hidden="1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3093</v>
      </c>
      <c r="I4925" s="73" t="s">
        <v>3623</v>
      </c>
      <c r="J4925" s="73" t="s">
        <v>3094</v>
      </c>
      <c r="K4925" s="73" t="s">
        <v>32</v>
      </c>
      <c r="L4925" s="74" t="s">
        <v>1064</v>
      </c>
      <c r="M4925" s="73"/>
      <c r="N4925" s="74" t="s">
        <v>3095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20"/>
        <v>-32451</v>
      </c>
      <c r="X4925" s="16"/>
      <c r="Y4925" s="14">
        <f t="shared" si="617"/>
        <v>0</v>
      </c>
      <c r="Z4925" s="16">
        <f t="shared" si="619"/>
        <v>-32451</v>
      </c>
      <c r="AA4925" s="16">
        <f t="shared" si="621"/>
        <v>0</v>
      </c>
      <c r="AB4925" s="16">
        <v>-32451</v>
      </c>
      <c r="AC4925" s="10">
        <v>0</v>
      </c>
      <c r="AD4925" s="74"/>
      <c r="AE4925" s="74" t="s">
        <v>3354</v>
      </c>
      <c r="AF4925" s="74"/>
      <c r="AG4925" s="74" t="s">
        <v>42</v>
      </c>
      <c r="AH4925" s="74">
        <v>0</v>
      </c>
      <c r="AI4925" t="e">
        <v>#N/A</v>
      </c>
    </row>
    <row r="4926" spans="1:35" ht="14.25" hidden="1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3098</v>
      </c>
      <c r="I4926" s="73" t="s">
        <v>106</v>
      </c>
      <c r="J4926" s="73" t="s">
        <v>3099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8"/>
        <v>-1254030.05</v>
      </c>
      <c r="W4926" s="14">
        <v>1500000</v>
      </c>
      <c r="X4926" s="13">
        <f>W4926*R4926</f>
        <v>75000</v>
      </c>
      <c r="Y4926" s="14">
        <f t="shared" si="617"/>
        <v>0</v>
      </c>
      <c r="Z4926" s="16">
        <f t="shared" si="619"/>
        <v>1575000</v>
      </c>
      <c r="AA4926" s="16">
        <f t="shared" si="621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 hidden="1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3100</v>
      </c>
      <c r="F4927" s="74" t="s">
        <v>3101</v>
      </c>
      <c r="G4927" s="73" t="s">
        <v>74</v>
      </c>
      <c r="H4927" s="123" t="s">
        <v>3086</v>
      </c>
      <c r="I4927" s="73" t="s">
        <v>3623</v>
      </c>
      <c r="J4927" s="73" t="s">
        <v>3356</v>
      </c>
      <c r="K4927" s="73" t="s">
        <v>505</v>
      </c>
      <c r="L4927" s="74" t="s">
        <v>3100</v>
      </c>
      <c r="M4927" s="73"/>
      <c r="N4927" s="74" t="s">
        <v>57</v>
      </c>
      <c r="O4927" s="74" t="s">
        <v>41</v>
      </c>
      <c r="P4927" s="10">
        <v>0.08</v>
      </c>
      <c r="Q4927" s="12" t="s">
        <v>3587</v>
      </c>
      <c r="R4927" s="74"/>
      <c r="S4927" s="16">
        <v>27695.8</v>
      </c>
      <c r="T4927" s="16">
        <v>0</v>
      </c>
      <c r="U4927" s="16">
        <v>0</v>
      </c>
      <c r="V4927" s="16">
        <f t="shared" si="618"/>
        <v>27695.8</v>
      </c>
      <c r="W4927" s="14">
        <v>6.16</v>
      </c>
      <c r="X4927" s="16"/>
      <c r="Y4927" s="14">
        <f t="shared" si="617"/>
        <v>6.16</v>
      </c>
      <c r="Z4927" s="16">
        <f t="shared" si="619"/>
        <v>6.16</v>
      </c>
      <c r="AA4927" s="16">
        <f t="shared" si="621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 hidden="1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3102</v>
      </c>
      <c r="F4928" s="74" t="s">
        <v>3103</v>
      </c>
      <c r="G4928" s="73" t="s">
        <v>74</v>
      </c>
      <c r="H4928" s="123" t="s">
        <v>3086</v>
      </c>
      <c r="I4928" s="73" t="s">
        <v>3623</v>
      </c>
      <c r="J4928" s="73" t="s">
        <v>3356</v>
      </c>
      <c r="K4928" s="73" t="s">
        <v>505</v>
      </c>
      <c r="L4928" s="74" t="s">
        <v>3102</v>
      </c>
      <c r="M4928" s="73"/>
      <c r="N4928" s="74" t="s">
        <v>57</v>
      </c>
      <c r="O4928" s="74" t="s">
        <v>41</v>
      </c>
      <c r="P4928" s="10">
        <v>0.08</v>
      </c>
      <c r="Q4928" s="12" t="s">
        <v>3552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8"/>
        <v>-1521367.7799999998</v>
      </c>
      <c r="W4928" s="14">
        <f>U4928/(1+P4928+AH4928)-10977.42</f>
        <v>2112624.9857971012</v>
      </c>
      <c r="X4928" s="16"/>
      <c r="Y4928" s="14">
        <f t="shared" si="617"/>
        <v>83767.918104791082</v>
      </c>
      <c r="Z4928" s="16">
        <f t="shared" si="619"/>
        <v>2112624.9857971012</v>
      </c>
      <c r="AA4928" s="16">
        <f t="shared" si="621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 hidden="1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3105</v>
      </c>
      <c r="I4929" s="73" t="s">
        <v>3623</v>
      </c>
      <c r="J4929" s="73" t="s">
        <v>3360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8"/>
        <v>-158360</v>
      </c>
      <c r="W4929" s="14">
        <f t="shared" ref="W4929:W4936" si="622">U4929/(1+AH4929+P4929)</f>
        <v>500000</v>
      </c>
      <c r="X4929" s="16"/>
      <c r="Y4929" s="14">
        <f t="shared" si="617"/>
        <v>72000</v>
      </c>
      <c r="Z4929" s="16">
        <f t="shared" si="619"/>
        <v>500000</v>
      </c>
      <c r="AA4929" s="16">
        <f t="shared" si="621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 hidden="1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3107</v>
      </c>
      <c r="I4930" s="73" t="s">
        <v>3623</v>
      </c>
      <c r="J4930" s="73" t="s">
        <v>3359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8"/>
        <v>0</v>
      </c>
      <c r="W4930" s="14">
        <f t="shared" si="622"/>
        <v>20000</v>
      </c>
      <c r="X4930" s="16"/>
      <c r="Y4930" s="14">
        <f t="shared" si="617"/>
        <v>0</v>
      </c>
      <c r="Z4930" s="16">
        <f t="shared" si="619"/>
        <v>20000</v>
      </c>
      <c r="AA4930" s="16">
        <f t="shared" si="621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 hidden="1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3105</v>
      </c>
      <c r="I4931" s="73" t="s">
        <v>3623</v>
      </c>
      <c r="J4931" s="73" t="s">
        <v>3360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8"/>
        <v>-29960</v>
      </c>
      <c r="W4931" s="14">
        <f t="shared" si="622"/>
        <v>100000</v>
      </c>
      <c r="X4931" s="16"/>
      <c r="Y4931" s="14">
        <f t="shared" ref="Y4931:Y4994" si="623">IF(W4931-AB4931&lt;=0,0,IF(O4931="返现",MAX(W4931-AA4931-AB4931,0),MAX(W4931-AB4931,0)))</f>
        <v>14400</v>
      </c>
      <c r="Z4931" s="16">
        <f t="shared" si="619"/>
        <v>100000</v>
      </c>
      <c r="AA4931" s="16">
        <f t="shared" si="621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 hidden="1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3109</v>
      </c>
      <c r="F4932" s="74" t="s">
        <v>3110</v>
      </c>
      <c r="G4932" s="74" t="s">
        <v>1924</v>
      </c>
      <c r="H4932" s="123" t="s">
        <v>3111</v>
      </c>
      <c r="I4932" s="73" t="s">
        <v>3623</v>
      </c>
      <c r="J4932" s="73" t="s">
        <v>3361</v>
      </c>
      <c r="K4932" s="73" t="s">
        <v>505</v>
      </c>
      <c r="L4932" s="74" t="s">
        <v>3109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8"/>
        <v>73546.27999999997</v>
      </c>
      <c r="W4932" s="14">
        <f t="shared" si="622"/>
        <v>135035.87931034481</v>
      </c>
      <c r="X4932" s="16"/>
      <c r="Y4932" s="14">
        <f t="shared" si="623"/>
        <v>6874.5538557998079</v>
      </c>
      <c r="Z4932" s="16">
        <f t="shared" si="619"/>
        <v>135035.87931034481</v>
      </c>
      <c r="AA4932" s="16">
        <f t="shared" si="621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 hidden="1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3102</v>
      </c>
      <c r="F4933" s="74" t="s">
        <v>3103</v>
      </c>
      <c r="G4933" s="73" t="s">
        <v>74</v>
      </c>
      <c r="H4933" s="123" t="s">
        <v>3086</v>
      </c>
      <c r="I4933" s="73" t="s">
        <v>3623</v>
      </c>
      <c r="J4933" s="73" t="s">
        <v>3356</v>
      </c>
      <c r="K4933" s="73" t="s">
        <v>505</v>
      </c>
      <c r="L4933" s="74" t="s">
        <v>3102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8"/>
        <v>-1736095.88</v>
      </c>
      <c r="W4933" s="14">
        <f t="shared" si="622"/>
        <v>0</v>
      </c>
      <c r="X4933" s="16"/>
      <c r="Y4933" s="14">
        <f t="shared" si="623"/>
        <v>0</v>
      </c>
      <c r="Z4933" s="16">
        <f t="shared" si="619"/>
        <v>0</v>
      </c>
      <c r="AA4933" s="16">
        <f t="shared" si="621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 hidden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3113</v>
      </c>
      <c r="F4934" s="8" t="s">
        <v>3113</v>
      </c>
      <c r="G4934" s="8" t="s">
        <v>3113</v>
      </c>
      <c r="H4934" s="118" t="s">
        <v>3105</v>
      </c>
      <c r="I4934" s="73" t="s">
        <v>3623</v>
      </c>
      <c r="J4934" s="73"/>
      <c r="K4934" s="73" t="s">
        <v>32</v>
      </c>
      <c r="L4934" s="10" t="s">
        <v>3113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8"/>
        <v>-3000</v>
      </c>
      <c r="W4934" s="14">
        <f t="shared" si="622"/>
        <v>0</v>
      </c>
      <c r="X4934" s="16"/>
      <c r="Y4934" s="14">
        <f t="shared" si="623"/>
        <v>0</v>
      </c>
      <c r="Z4934" s="16">
        <f t="shared" si="619"/>
        <v>0</v>
      </c>
      <c r="AA4934" s="16">
        <f t="shared" si="621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 hidden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3086</v>
      </c>
      <c r="I4935" s="73" t="s">
        <v>3623</v>
      </c>
      <c r="J4935" s="73" t="s">
        <v>3356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8"/>
        <v>-33817.760000000002</v>
      </c>
      <c r="W4935" s="14">
        <f t="shared" si="622"/>
        <v>20470.342857142856</v>
      </c>
      <c r="X4935" s="16"/>
      <c r="Y4935" s="14">
        <f t="shared" si="623"/>
        <v>1125.8688571428575</v>
      </c>
      <c r="Z4935" s="16">
        <f t="shared" si="619"/>
        <v>20470.342857142856</v>
      </c>
      <c r="AA4935" s="16">
        <f t="shared" si="621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 hidden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3109</v>
      </c>
      <c r="F4936" s="8" t="s">
        <v>3110</v>
      </c>
      <c r="G4936" s="8" t="s">
        <v>1924</v>
      </c>
      <c r="H4936" s="118" t="s">
        <v>3114</v>
      </c>
      <c r="I4936" s="73" t="s">
        <v>3623</v>
      </c>
      <c r="J4936" s="73"/>
      <c r="K4936" s="73"/>
      <c r="L4936" s="10" t="s">
        <v>3109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8"/>
        <v>-551851</v>
      </c>
      <c r="W4936" s="14">
        <f t="shared" si="622"/>
        <v>0</v>
      </c>
      <c r="X4936" s="16"/>
      <c r="Y4936" s="14">
        <f t="shared" si="623"/>
        <v>0</v>
      </c>
      <c r="Z4936" s="16">
        <f t="shared" si="619"/>
        <v>0</v>
      </c>
      <c r="AA4936" s="16">
        <f t="shared" si="621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 hidden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2896</v>
      </c>
      <c r="F4937" s="8" t="s">
        <v>2896</v>
      </c>
      <c r="G4937" s="8" t="s">
        <v>2896</v>
      </c>
      <c r="H4937" s="118" t="s">
        <v>3115</v>
      </c>
      <c r="I4937" s="73" t="s">
        <v>3623</v>
      </c>
      <c r="J4937" s="73"/>
      <c r="K4937" s="73"/>
      <c r="L4937" s="10" t="s">
        <v>2896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8"/>
        <v>-885561.23</v>
      </c>
      <c r="W4937" s="14">
        <f t="shared" ref="W4937:W4962" si="624">IF(O4937="返货",U4937/(1+P4937),IF(O4937="返现",U4937,IF(O4937="折扣",U4937*P4937,IF(O4937="无",U4937))))</f>
        <v>0</v>
      </c>
      <c r="X4937" s="16"/>
      <c r="Y4937" s="14">
        <f t="shared" si="623"/>
        <v>0</v>
      </c>
      <c r="Z4937" s="16">
        <f t="shared" si="619"/>
        <v>0</v>
      </c>
      <c r="AA4937" s="16">
        <f t="shared" si="621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 hidden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3086</v>
      </c>
      <c r="I4938" s="73" t="s">
        <v>3623</v>
      </c>
      <c r="J4938" s="73" t="s">
        <v>3356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8"/>
        <v>13500</v>
      </c>
      <c r="W4938" s="14">
        <f>U4938/(1+AH4938+P4938)</f>
        <v>0</v>
      </c>
      <c r="X4938" s="16"/>
      <c r="Y4938" s="14">
        <f t="shared" si="623"/>
        <v>0</v>
      </c>
      <c r="Z4938" s="16">
        <f t="shared" si="619"/>
        <v>0</v>
      </c>
      <c r="AA4938" s="16">
        <f t="shared" si="621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 hidden="1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3116</v>
      </c>
      <c r="F4939" s="8" t="s">
        <v>3116</v>
      </c>
      <c r="G4939" s="8" t="s">
        <v>3116</v>
      </c>
      <c r="H4939" s="118" t="s">
        <v>3117</v>
      </c>
      <c r="I4939" s="73" t="s">
        <v>3623</v>
      </c>
      <c r="J4939" s="73" t="s">
        <v>3357</v>
      </c>
      <c r="K4939" s="73" t="s">
        <v>32</v>
      </c>
      <c r="L4939" s="10" t="s">
        <v>3116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8"/>
        <v>-1638.4299999999998</v>
      </c>
      <c r="W4939" s="14">
        <f t="shared" si="624"/>
        <v>976.08333333333337</v>
      </c>
      <c r="X4939" s="16"/>
      <c r="Y4939" s="14">
        <f t="shared" si="623"/>
        <v>3.4106051316484809E-13</v>
      </c>
      <c r="Z4939" s="16"/>
      <c r="AA4939" s="16">
        <f t="shared" si="621"/>
        <v>195.21666666666658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 hidden="1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3118</v>
      </c>
      <c r="G4940" s="8" t="s">
        <v>74</v>
      </c>
      <c r="H4940" s="118" t="s">
        <v>3119</v>
      </c>
      <c r="I4940" s="73" t="s">
        <v>3623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8"/>
        <v>40943.42</v>
      </c>
      <c r="W4940" s="14">
        <f t="shared" si="624"/>
        <v>0</v>
      </c>
      <c r="X4940" s="16"/>
      <c r="Y4940" s="14">
        <f t="shared" si="623"/>
        <v>0</v>
      </c>
      <c r="Z4940" s="16">
        <f t="shared" ref="Z4940:Z5003" si="625">W4940+X4940</f>
        <v>0</v>
      </c>
      <c r="AA4940" s="16">
        <f t="shared" si="621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 hidden="1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3118</v>
      </c>
      <c r="G4941" s="8" t="s">
        <v>74</v>
      </c>
      <c r="H4941" s="118" t="s">
        <v>3119</v>
      </c>
      <c r="I4941" s="73" t="s">
        <v>3623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8"/>
        <v>14857.4</v>
      </c>
      <c r="W4941" s="14">
        <f t="shared" si="624"/>
        <v>0</v>
      </c>
      <c r="X4941" s="16"/>
      <c r="Y4941" s="14">
        <f t="shared" si="623"/>
        <v>0</v>
      </c>
      <c r="Z4941" s="16">
        <f t="shared" si="625"/>
        <v>0</v>
      </c>
      <c r="AA4941" s="16">
        <f t="shared" si="621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 hidden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3120</v>
      </c>
      <c r="F4942" s="8" t="s">
        <v>3121</v>
      </c>
      <c r="G4942" s="73" t="s">
        <v>74</v>
      </c>
      <c r="H4942" s="118" t="s">
        <v>3122</v>
      </c>
      <c r="I4942" s="73" t="s">
        <v>3623</v>
      </c>
      <c r="J4942" s="73"/>
      <c r="K4942" s="73"/>
      <c r="L4942" s="10" t="s">
        <v>3120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8"/>
        <v>2648920.3199999998</v>
      </c>
      <c r="W4942" s="14">
        <f>U4942/(1+AH4942+P4942)</f>
        <v>0</v>
      </c>
      <c r="X4942" s="16"/>
      <c r="Y4942" s="14">
        <f t="shared" si="623"/>
        <v>0</v>
      </c>
      <c r="Z4942" s="16">
        <f t="shared" si="625"/>
        <v>0</v>
      </c>
      <c r="AA4942" s="16">
        <f t="shared" si="621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 hidden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3123</v>
      </c>
      <c r="F4943" s="8" t="s">
        <v>3123</v>
      </c>
      <c r="G4943" s="8" t="s">
        <v>3123</v>
      </c>
      <c r="H4943" s="118" t="s">
        <v>3117</v>
      </c>
      <c r="I4943" s="73" t="s">
        <v>3623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3124</v>
      </c>
      <c r="R4943" s="74"/>
      <c r="S4943" s="16">
        <v>-35392.47</v>
      </c>
      <c r="T4943" s="16">
        <v>0</v>
      </c>
      <c r="U4943" s="16">
        <v>0</v>
      </c>
      <c r="V4943" s="16">
        <f t="shared" si="618"/>
        <v>-35392.47</v>
      </c>
      <c r="W4943" s="14">
        <f t="shared" si="624"/>
        <v>0</v>
      </c>
      <c r="X4943" s="16"/>
      <c r="Y4943" s="14">
        <f t="shared" si="623"/>
        <v>0</v>
      </c>
      <c r="Z4943" s="16">
        <f t="shared" si="625"/>
        <v>0</v>
      </c>
      <c r="AA4943" s="16">
        <f t="shared" si="621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 hidden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3117</v>
      </c>
      <c r="I4944" s="73" t="s">
        <v>3623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3125</v>
      </c>
      <c r="R4944" s="74"/>
      <c r="S4944" s="16">
        <v>-5000.01</v>
      </c>
      <c r="T4944" s="16">
        <v>0</v>
      </c>
      <c r="U4944" s="16">
        <v>0</v>
      </c>
      <c r="V4944" s="16">
        <f t="shared" si="618"/>
        <v>-5000.01</v>
      </c>
      <c r="W4944" s="14">
        <f t="shared" si="624"/>
        <v>0</v>
      </c>
      <c r="X4944" s="16"/>
      <c r="Y4944" s="14">
        <f t="shared" si="623"/>
        <v>0</v>
      </c>
      <c r="Z4944" s="16">
        <f t="shared" si="625"/>
        <v>0</v>
      </c>
      <c r="AA4944" s="16">
        <f t="shared" si="621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 hidden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3126</v>
      </c>
      <c r="F4945" s="8" t="s">
        <v>3126</v>
      </c>
      <c r="G4945" s="8" t="s">
        <v>3126</v>
      </c>
      <c r="H4945" s="118" t="s">
        <v>3117</v>
      </c>
      <c r="I4945" s="73" t="s">
        <v>3623</v>
      </c>
      <c r="J4945" s="73"/>
      <c r="K4945" s="73" t="s">
        <v>32</v>
      </c>
      <c r="L4945" s="10" t="s">
        <v>3127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8"/>
        <v>-6406.44</v>
      </c>
      <c r="W4945" s="14">
        <f t="shared" si="624"/>
        <v>0</v>
      </c>
      <c r="X4945" s="16"/>
      <c r="Y4945" s="14">
        <f t="shared" si="623"/>
        <v>0</v>
      </c>
      <c r="Z4945" s="16">
        <f t="shared" si="625"/>
        <v>0</v>
      </c>
      <c r="AA4945" s="16">
        <f t="shared" si="621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 hidden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3128</v>
      </c>
      <c r="F4946" s="8" t="s">
        <v>3128</v>
      </c>
      <c r="G4946" s="8" t="s">
        <v>3128</v>
      </c>
      <c r="H4946" s="118" t="s">
        <v>3117</v>
      </c>
      <c r="I4946" s="73" t="s">
        <v>3623</v>
      </c>
      <c r="J4946" s="73"/>
      <c r="K4946" s="73" t="s">
        <v>32</v>
      </c>
      <c r="L4946" s="10" t="s">
        <v>3129</v>
      </c>
      <c r="M4946" s="73"/>
      <c r="N4946" s="8" t="s">
        <v>57</v>
      </c>
      <c r="O4946" s="16" t="s">
        <v>41</v>
      </c>
      <c r="P4946" s="10">
        <v>0.12</v>
      </c>
      <c r="Q4946" s="19" t="s">
        <v>3130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26">S4946+T4946-U4946</f>
        <v>-630.86</v>
      </c>
      <c r="W4946" s="14">
        <f t="shared" si="624"/>
        <v>0</v>
      </c>
      <c r="X4946" s="16"/>
      <c r="Y4946" s="14">
        <f t="shared" si="623"/>
        <v>0</v>
      </c>
      <c r="Z4946" s="16">
        <f t="shared" si="625"/>
        <v>0</v>
      </c>
      <c r="AA4946" s="16">
        <f t="shared" si="621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 hidden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3131</v>
      </c>
      <c r="F4947" s="8" t="s">
        <v>3131</v>
      </c>
      <c r="G4947" s="8" t="s">
        <v>3131</v>
      </c>
      <c r="H4947" s="118" t="s">
        <v>3086</v>
      </c>
      <c r="I4947" s="73" t="s">
        <v>3623</v>
      </c>
      <c r="J4947" s="73" t="s">
        <v>3356</v>
      </c>
      <c r="K4947" s="73" t="s">
        <v>505</v>
      </c>
      <c r="L4947" s="10" t="s">
        <v>3131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26"/>
        <v>3683.98</v>
      </c>
      <c r="W4947" s="14">
        <f>U4947/(1+AH4947+P4947)</f>
        <v>0</v>
      </c>
      <c r="X4947" s="16"/>
      <c r="Y4947" s="14">
        <f t="shared" si="623"/>
        <v>0</v>
      </c>
      <c r="Z4947" s="16">
        <f t="shared" si="625"/>
        <v>0</v>
      </c>
      <c r="AA4947" s="16">
        <f t="shared" si="621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 hidden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2896</v>
      </c>
      <c r="F4948" s="8" t="s">
        <v>2896</v>
      </c>
      <c r="G4948" s="8" t="s">
        <v>2896</v>
      </c>
      <c r="H4948" s="118" t="s">
        <v>3132</v>
      </c>
      <c r="I4948" s="73" t="s">
        <v>3623</v>
      </c>
      <c r="J4948" s="73"/>
      <c r="K4948" s="73"/>
      <c r="L4948" s="10" t="s">
        <v>2896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26"/>
        <v>-195.3</v>
      </c>
      <c r="W4948" s="14">
        <f t="shared" si="624"/>
        <v>0</v>
      </c>
      <c r="X4948" s="16"/>
      <c r="Y4948" s="14">
        <f t="shared" si="623"/>
        <v>0</v>
      </c>
      <c r="Z4948" s="16">
        <f t="shared" si="625"/>
        <v>0</v>
      </c>
      <c r="AA4948" s="16">
        <f t="shared" si="621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 hidden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2896</v>
      </c>
      <c r="F4949" s="8" t="s">
        <v>2896</v>
      </c>
      <c r="G4949" s="8" t="s">
        <v>2896</v>
      </c>
      <c r="H4949" s="118" t="s">
        <v>3132</v>
      </c>
      <c r="I4949" s="73" t="s">
        <v>3623</v>
      </c>
      <c r="J4949" s="73"/>
      <c r="K4949" s="73"/>
      <c r="L4949" s="10" t="s">
        <v>2896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26"/>
        <v>4532.58</v>
      </c>
      <c r="W4949" s="14">
        <f t="shared" si="624"/>
        <v>0</v>
      </c>
      <c r="X4949" s="16"/>
      <c r="Y4949" s="14">
        <f t="shared" si="623"/>
        <v>0</v>
      </c>
      <c r="Z4949" s="16">
        <f t="shared" si="625"/>
        <v>0</v>
      </c>
      <c r="AA4949" s="16">
        <f t="shared" si="621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 hidden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3122</v>
      </c>
      <c r="I4950" s="73" t="s">
        <v>3623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26"/>
        <v>-37523.379999999997</v>
      </c>
      <c r="W4950" s="14">
        <f>U4950/(1+AH4950+P4950)</f>
        <v>0</v>
      </c>
      <c r="X4950" s="16"/>
      <c r="Y4950" s="14">
        <f t="shared" si="623"/>
        <v>0</v>
      </c>
      <c r="Z4950" s="16">
        <f t="shared" si="625"/>
        <v>0</v>
      </c>
      <c r="AA4950" s="16">
        <f t="shared" si="621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 hidden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3133</v>
      </c>
      <c r="I4951" s="73" t="s">
        <v>3623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26"/>
        <v>4.5999999999999099</v>
      </c>
      <c r="W4951" s="14">
        <f t="shared" si="624"/>
        <v>0</v>
      </c>
      <c r="X4951" s="16"/>
      <c r="Y4951" s="14">
        <f t="shared" si="623"/>
        <v>0</v>
      </c>
      <c r="Z4951" s="16">
        <f t="shared" si="625"/>
        <v>0</v>
      </c>
      <c r="AA4951" s="16">
        <f t="shared" si="621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 hidden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3134</v>
      </c>
      <c r="I4952" s="73" t="s">
        <v>3623</v>
      </c>
      <c r="J4952" s="73"/>
      <c r="K4952" s="73"/>
      <c r="L4952" s="10" t="s">
        <v>3135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26"/>
        <v>2</v>
      </c>
      <c r="W4952" s="14">
        <f t="shared" si="624"/>
        <v>0</v>
      </c>
      <c r="X4952" s="16"/>
      <c r="Y4952" s="14">
        <f t="shared" si="623"/>
        <v>0</v>
      </c>
      <c r="Z4952" s="16">
        <f t="shared" si="625"/>
        <v>0</v>
      </c>
      <c r="AA4952" s="16">
        <f t="shared" si="621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 hidden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3122</v>
      </c>
      <c r="I4953" s="73" t="s">
        <v>3623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26"/>
        <v>2931.72</v>
      </c>
      <c r="W4953" s="14">
        <f>U4953/(1+AH4953+P4953)</f>
        <v>0</v>
      </c>
      <c r="X4953" s="16"/>
      <c r="Y4953" s="14">
        <f t="shared" si="623"/>
        <v>0</v>
      </c>
      <c r="Z4953" s="16">
        <f t="shared" si="625"/>
        <v>0</v>
      </c>
      <c r="AA4953" s="16">
        <f t="shared" si="621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 hidden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3122</v>
      </c>
      <c r="I4954" s="73" t="s">
        <v>3623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26"/>
        <v>1629.48</v>
      </c>
      <c r="W4954" s="14">
        <f>U4954/(1+AH4954+P4954)</f>
        <v>0</v>
      </c>
      <c r="X4954" s="16"/>
      <c r="Y4954" s="14">
        <f t="shared" si="623"/>
        <v>0</v>
      </c>
      <c r="Z4954" s="16">
        <f t="shared" si="625"/>
        <v>0</v>
      </c>
      <c r="AA4954" s="16">
        <f t="shared" si="621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 hidden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3114</v>
      </c>
      <c r="I4955" s="73" t="s">
        <v>3623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26"/>
        <v>14688</v>
      </c>
      <c r="W4955" s="14">
        <f>U4955/(1+AH4955+P4955)</f>
        <v>0</v>
      </c>
      <c r="X4955" s="16"/>
      <c r="Y4955" s="14">
        <f t="shared" si="623"/>
        <v>0</v>
      </c>
      <c r="Z4955" s="16">
        <f t="shared" si="625"/>
        <v>0</v>
      </c>
      <c r="AA4955" s="16">
        <f t="shared" si="621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 hidden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3111</v>
      </c>
      <c r="I4956" s="73" t="s">
        <v>3623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26"/>
        <v>-1382.2</v>
      </c>
      <c r="W4956" s="14">
        <f>U4956/(1+AH4956+P4956)</f>
        <v>0</v>
      </c>
      <c r="X4956" s="16"/>
      <c r="Y4956" s="14">
        <f t="shared" si="623"/>
        <v>0</v>
      </c>
      <c r="Z4956" s="16">
        <f t="shared" si="625"/>
        <v>0</v>
      </c>
      <c r="AA4956" s="16">
        <f t="shared" si="621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 hidden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3133</v>
      </c>
      <c r="I4957" s="73" t="s">
        <v>3623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26"/>
        <v>15770</v>
      </c>
      <c r="W4957" s="14">
        <f t="shared" si="624"/>
        <v>0</v>
      </c>
      <c r="X4957" s="16"/>
      <c r="Y4957" s="14">
        <f t="shared" si="623"/>
        <v>0</v>
      </c>
      <c r="Z4957" s="16">
        <f t="shared" si="625"/>
        <v>0</v>
      </c>
      <c r="AA4957" s="16">
        <f t="shared" si="621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 hidden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3133</v>
      </c>
      <c r="I4958" s="73" t="s">
        <v>3623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26"/>
        <v>2692</v>
      </c>
      <c r="W4958" s="14">
        <f t="shared" si="624"/>
        <v>0</v>
      </c>
      <c r="X4958" s="16"/>
      <c r="Y4958" s="14">
        <f t="shared" si="623"/>
        <v>0</v>
      </c>
      <c r="Z4958" s="16">
        <f t="shared" si="625"/>
        <v>0</v>
      </c>
      <c r="AA4958" s="16">
        <f t="shared" si="621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 hidden="1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3136</v>
      </c>
      <c r="I4959" s="73" t="s">
        <v>3623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26"/>
        <v>18870.099999999999</v>
      </c>
      <c r="W4959" s="14">
        <f t="shared" si="624"/>
        <v>0</v>
      </c>
      <c r="X4959" s="16"/>
      <c r="Y4959" s="14">
        <f t="shared" si="623"/>
        <v>0</v>
      </c>
      <c r="Z4959" s="16">
        <f t="shared" si="625"/>
        <v>0</v>
      </c>
      <c r="AA4959" s="16">
        <f t="shared" si="621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 hidden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3139</v>
      </c>
      <c r="F4960" s="8" t="s">
        <v>3139</v>
      </c>
      <c r="G4960" s="8" t="s">
        <v>3139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3139</v>
      </c>
      <c r="M4960" s="73"/>
      <c r="N4960" s="8" t="s">
        <v>3088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24"/>
        <v>143000</v>
      </c>
      <c r="X4960" s="16"/>
      <c r="Y4960" s="14">
        <f t="shared" si="623"/>
        <v>0</v>
      </c>
      <c r="Z4960" s="16">
        <f t="shared" si="625"/>
        <v>143000</v>
      </c>
      <c r="AA4960" s="16">
        <f t="shared" si="621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 hidden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3088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24"/>
        <v>615800</v>
      </c>
      <c r="X4961" s="16"/>
      <c r="Y4961" s="14">
        <f t="shared" si="623"/>
        <v>0</v>
      </c>
      <c r="Z4961" s="16">
        <f t="shared" si="625"/>
        <v>615800</v>
      </c>
      <c r="AA4961" s="16">
        <f t="shared" si="621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 hidden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3088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24"/>
        <v>747000</v>
      </c>
      <c r="X4962" s="16"/>
      <c r="Y4962" s="14">
        <f t="shared" si="623"/>
        <v>0</v>
      </c>
      <c r="Z4962" s="16">
        <f t="shared" si="625"/>
        <v>747000</v>
      </c>
      <c r="AA4962" s="16">
        <f t="shared" si="621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 hidden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3088</v>
      </c>
      <c r="O4963" s="8" t="s">
        <v>80</v>
      </c>
      <c r="P4963" s="10">
        <v>0</v>
      </c>
      <c r="Q4963" s="12"/>
      <c r="R4963" s="74" t="s">
        <v>3588</v>
      </c>
      <c r="S4963" s="16">
        <v>0</v>
      </c>
      <c r="T4963" s="16">
        <v>0</v>
      </c>
      <c r="U4963" s="16">
        <v>0</v>
      </c>
      <c r="V4963" s="16">
        <f t="shared" si="626"/>
        <v>0</v>
      </c>
      <c r="W4963" s="14">
        <v>-360000</v>
      </c>
      <c r="X4963" s="16"/>
      <c r="Y4963" s="14">
        <f t="shared" si="623"/>
        <v>0</v>
      </c>
      <c r="Z4963" s="16">
        <f t="shared" si="625"/>
        <v>-360000</v>
      </c>
      <c r="AA4963" s="16">
        <f t="shared" si="621"/>
        <v>360000</v>
      </c>
      <c r="AB4963" s="16">
        <v>-206000</v>
      </c>
      <c r="AC4963" s="10">
        <v>0.05</v>
      </c>
      <c r="AD4963" s="74"/>
      <c r="AE4963" s="74" t="s">
        <v>3589</v>
      </c>
      <c r="AF4963" s="74"/>
      <c r="AG4963" s="8" t="s">
        <v>51</v>
      </c>
      <c r="AH4963" s="10">
        <v>0</v>
      </c>
      <c r="AI4963" t="e">
        <v>#N/A</v>
      </c>
    </row>
    <row r="4964" spans="1:35" ht="14.25" hidden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3141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3088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26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23"/>
        <v>0</v>
      </c>
      <c r="Z4964" s="16">
        <f t="shared" si="625"/>
        <v>168400</v>
      </c>
      <c r="AA4964" s="16">
        <f t="shared" si="621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 hidden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3143</v>
      </c>
      <c r="F4965" s="8" t="s">
        <v>3143</v>
      </c>
      <c r="G4965" s="8" t="s">
        <v>3143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3143</v>
      </c>
      <c r="M4965" s="73"/>
      <c r="N4965" s="8" t="s">
        <v>3088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26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23"/>
        <v>0</v>
      </c>
      <c r="Z4965" s="16">
        <f t="shared" si="625"/>
        <v>47400</v>
      </c>
      <c r="AA4965" s="16">
        <f t="shared" si="621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 hidden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3247</v>
      </c>
      <c r="O4966" s="8" t="s">
        <v>80</v>
      </c>
      <c r="P4966" s="10">
        <v>0</v>
      </c>
      <c r="Q4966" s="12"/>
      <c r="R4966" s="74" t="s">
        <v>3590</v>
      </c>
      <c r="S4966" s="16">
        <v>0</v>
      </c>
      <c r="T4966" s="16">
        <v>544024.48</v>
      </c>
      <c r="U4966" s="16">
        <v>544024.48</v>
      </c>
      <c r="V4966" s="16">
        <f t="shared" si="626"/>
        <v>0</v>
      </c>
      <c r="W4966" s="14">
        <v>0</v>
      </c>
      <c r="X4966" s="16"/>
      <c r="Y4966" s="14">
        <f t="shared" si="623"/>
        <v>0</v>
      </c>
      <c r="Z4966" s="16">
        <f t="shared" si="625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 hidden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3088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23"/>
        <v>0</v>
      </c>
      <c r="Z4967" s="16">
        <f t="shared" si="625"/>
        <v>325500</v>
      </c>
      <c r="AA4967" s="16">
        <f t="shared" si="621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 hidden="1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3088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27">IF(O4968="返货",U4968/(1+P4968),IF(O4968="返现",U4968,IF(O4968="折扣",U4968*P4968,IF(O4968="无",U4968))))</f>
        <v>579840</v>
      </c>
      <c r="X4968" s="16"/>
      <c r="Y4968" s="14">
        <f t="shared" si="623"/>
        <v>0</v>
      </c>
      <c r="Z4968" s="16">
        <f t="shared" si="625"/>
        <v>579840</v>
      </c>
      <c r="AA4968" s="16">
        <f t="shared" si="621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 hidden="1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2870</v>
      </c>
      <c r="F4969" s="8" t="s">
        <v>2870</v>
      </c>
      <c r="G4969" s="8" t="s">
        <v>2870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2870</v>
      </c>
      <c r="M4969" s="73"/>
      <c r="N4969" s="8" t="s">
        <v>3088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27"/>
        <v>280000</v>
      </c>
      <c r="X4969" s="16"/>
      <c r="Y4969" s="14">
        <f t="shared" si="623"/>
        <v>187200</v>
      </c>
      <c r="Z4969" s="16">
        <f t="shared" si="625"/>
        <v>280000</v>
      </c>
      <c r="AA4969" s="16">
        <f t="shared" si="621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 hidden="1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3095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27"/>
        <v>0</v>
      </c>
      <c r="X4970" s="16"/>
      <c r="Y4970" s="14">
        <f t="shared" si="623"/>
        <v>0</v>
      </c>
      <c r="Z4970" s="16">
        <f t="shared" si="625"/>
        <v>0</v>
      </c>
      <c r="AA4970" s="16">
        <f t="shared" si="621"/>
        <v>0</v>
      </c>
      <c r="AB4970" s="16">
        <f>U4970</f>
        <v>0</v>
      </c>
      <c r="AC4970" s="10">
        <v>5.2999999999999999E-2</v>
      </c>
      <c r="AD4970" s="74"/>
      <c r="AE4970" s="74" t="s">
        <v>3244</v>
      </c>
      <c r="AF4970" s="74"/>
      <c r="AG4970" s="74" t="s">
        <v>42</v>
      </c>
      <c r="AH4970" s="74">
        <v>0</v>
      </c>
      <c r="AI4970" t="e">
        <v>#N/A</v>
      </c>
    </row>
    <row r="4971" spans="1:35" ht="14.25" hidden="1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3367</v>
      </c>
      <c r="K4971" s="73" t="s">
        <v>32</v>
      </c>
      <c r="L4971" s="74" t="s">
        <v>3246</v>
      </c>
      <c r="M4971" s="73"/>
      <c r="N4971" s="74" t="s">
        <v>3247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27"/>
        <v>2177525.71</v>
      </c>
      <c r="X4971" s="16"/>
      <c r="Y4971" s="14">
        <f t="shared" si="623"/>
        <v>189350.06000000006</v>
      </c>
      <c r="Z4971" s="16">
        <f t="shared" si="625"/>
        <v>2177525.71</v>
      </c>
      <c r="AA4971" s="16">
        <f t="shared" si="621"/>
        <v>0</v>
      </c>
      <c r="AB4971" s="16">
        <v>1988175.65</v>
      </c>
      <c r="AC4971" s="10">
        <v>0.15</v>
      </c>
      <c r="AD4971" s="74"/>
      <c r="AE4971" s="74" t="s">
        <v>3591</v>
      </c>
      <c r="AF4971" s="74"/>
      <c r="AG4971" s="74" t="s">
        <v>42</v>
      </c>
      <c r="AH4971" s="74">
        <v>0</v>
      </c>
      <c r="AI4971" t="e">
        <v>#N/A</v>
      </c>
    </row>
    <row r="4972" spans="1:35" ht="14.25" hidden="1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3095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27"/>
        <v>0</v>
      </c>
      <c r="X4972" s="16"/>
      <c r="Y4972" s="14">
        <f t="shared" si="623"/>
        <v>0</v>
      </c>
      <c r="Z4972" s="16">
        <f t="shared" si="625"/>
        <v>0</v>
      </c>
      <c r="AA4972" s="16">
        <f t="shared" si="621"/>
        <v>0</v>
      </c>
      <c r="AB4972" s="16">
        <f t="shared" ref="AB4972:AB4977" si="628">U4972</f>
        <v>0</v>
      </c>
      <c r="AC4972" s="10">
        <v>5.2999999999999999E-2</v>
      </c>
      <c r="AD4972" s="74"/>
      <c r="AE4972" s="74" t="s">
        <v>3592</v>
      </c>
      <c r="AF4972" s="74"/>
      <c r="AG4972" s="74" t="s">
        <v>42</v>
      </c>
      <c r="AH4972" s="74">
        <v>0</v>
      </c>
      <c r="AI4972" t="e">
        <v>#N/A</v>
      </c>
    </row>
    <row r="4973" spans="1:35" ht="14.25" hidden="1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3095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27"/>
        <v>100000</v>
      </c>
      <c r="X4973" s="16"/>
      <c r="Y4973" s="14">
        <f t="shared" si="623"/>
        <v>0</v>
      </c>
      <c r="Z4973" s="16">
        <f t="shared" si="625"/>
        <v>100000</v>
      </c>
      <c r="AA4973" s="16">
        <f t="shared" si="621"/>
        <v>0</v>
      </c>
      <c r="AB4973" s="16">
        <f t="shared" si="628"/>
        <v>100000</v>
      </c>
      <c r="AC4973" s="10">
        <v>5.2999999999999999E-2</v>
      </c>
      <c r="AD4973" s="74"/>
      <c r="AE4973" s="74" t="s">
        <v>3591</v>
      </c>
      <c r="AF4973" s="74"/>
      <c r="AG4973" s="74" t="s">
        <v>51</v>
      </c>
      <c r="AH4973" s="74">
        <v>0</v>
      </c>
      <c r="AI4973" t="e">
        <v>#N/A</v>
      </c>
    </row>
    <row r="4974" spans="1:35" ht="14.25" hidden="1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3593</v>
      </c>
      <c r="M4974" s="73"/>
      <c r="N4974" s="74" t="s">
        <v>3095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27"/>
        <v>0</v>
      </c>
      <c r="X4974" s="16"/>
      <c r="Y4974" s="14">
        <f t="shared" si="623"/>
        <v>0</v>
      </c>
      <c r="Z4974" s="16">
        <f t="shared" si="625"/>
        <v>0</v>
      </c>
      <c r="AA4974" s="16">
        <f t="shared" si="621"/>
        <v>0</v>
      </c>
      <c r="AB4974" s="16">
        <f t="shared" si="628"/>
        <v>0</v>
      </c>
      <c r="AC4974" s="10">
        <v>5.2999999999999999E-2</v>
      </c>
      <c r="AD4974" s="74"/>
      <c r="AE4974" s="74" t="s">
        <v>3262</v>
      </c>
      <c r="AF4974" s="74"/>
      <c r="AG4974" s="74"/>
      <c r="AH4974" s="74"/>
      <c r="AI4974" t="e">
        <v>#N/A</v>
      </c>
    </row>
    <row r="4975" spans="1:35" ht="14.25" hidden="1">
      <c r="A4975" s="7">
        <v>43862</v>
      </c>
      <c r="B4975" s="74" t="s">
        <v>32</v>
      </c>
      <c r="C4975" s="74" t="s">
        <v>188</v>
      </c>
      <c r="D4975" s="74" t="s">
        <v>3594</v>
      </c>
      <c r="E4975" s="74" t="s">
        <v>3595</v>
      </c>
      <c r="F4975" s="74" t="s">
        <v>3595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3596</v>
      </c>
      <c r="M4975" s="73"/>
      <c r="N4975" s="74" t="s">
        <v>3095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27"/>
        <v>0</v>
      </c>
      <c r="X4975" s="16"/>
      <c r="Y4975" s="14">
        <f t="shared" si="623"/>
        <v>0</v>
      </c>
      <c r="Z4975" s="16">
        <f t="shared" si="625"/>
        <v>0</v>
      </c>
      <c r="AA4975" s="16">
        <f t="shared" si="621"/>
        <v>0</v>
      </c>
      <c r="AB4975" s="16">
        <f t="shared" si="628"/>
        <v>0</v>
      </c>
      <c r="AC4975" s="10">
        <v>5.2999999999999999E-2</v>
      </c>
      <c r="AD4975" s="74"/>
      <c r="AE4975" s="74" t="s">
        <v>3262</v>
      </c>
      <c r="AF4975" s="74"/>
      <c r="AG4975" s="74"/>
      <c r="AH4975" s="74"/>
      <c r="AI4975" t="e">
        <v>#N/A</v>
      </c>
    </row>
    <row r="4976" spans="1:35" ht="14.25" hidden="1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3597</v>
      </c>
      <c r="F4976" s="74" t="s">
        <v>3598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3599</v>
      </c>
      <c r="M4976" s="73"/>
      <c r="N4976" s="74" t="s">
        <v>3095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27"/>
        <v>35702.1</v>
      </c>
      <c r="X4976" s="16"/>
      <c r="Y4976" s="14">
        <f t="shared" si="623"/>
        <v>0</v>
      </c>
      <c r="Z4976" s="16">
        <f t="shared" si="625"/>
        <v>35702.1</v>
      </c>
      <c r="AA4976" s="16">
        <f t="shared" ref="AA4976:AA4977" si="629">U4976-W4976</f>
        <v>0</v>
      </c>
      <c r="AB4976" s="16">
        <f t="shared" si="628"/>
        <v>35702.1</v>
      </c>
      <c r="AC4976" s="10">
        <v>5.2999999999999999E-2</v>
      </c>
      <c r="AD4976" s="74"/>
      <c r="AE4976" s="74" t="s">
        <v>3262</v>
      </c>
      <c r="AF4976" s="74"/>
      <c r="AG4976" s="74"/>
      <c r="AH4976" s="74"/>
      <c r="AI4976" t="e">
        <v>#N/A</v>
      </c>
    </row>
    <row r="4977" spans="1:35" ht="14.25" hidden="1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3597</v>
      </c>
      <c r="F4977" s="74" t="s">
        <v>3597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3095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27"/>
        <v>0</v>
      </c>
      <c r="X4977" s="16"/>
      <c r="Y4977" s="14">
        <f t="shared" si="623"/>
        <v>0</v>
      </c>
      <c r="Z4977" s="16">
        <f t="shared" si="625"/>
        <v>0</v>
      </c>
      <c r="AA4977" s="16">
        <f t="shared" si="629"/>
        <v>0</v>
      </c>
      <c r="AB4977" s="16">
        <f t="shared" si="628"/>
        <v>0</v>
      </c>
      <c r="AC4977" s="10">
        <v>5.2999999999999999E-2</v>
      </c>
      <c r="AD4977" s="74"/>
      <c r="AE4977" s="74" t="s">
        <v>3262</v>
      </c>
      <c r="AF4977" s="74"/>
      <c r="AG4977" s="74"/>
      <c r="AH4977" s="74"/>
      <c r="AI4977" t="e">
        <v>#N/A</v>
      </c>
    </row>
    <row r="4978" spans="1:35" ht="14.25" hidden="1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3095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27"/>
        <v>0</v>
      </c>
      <c r="X4978" s="16"/>
      <c r="Y4978" s="14">
        <f t="shared" si="623"/>
        <v>0</v>
      </c>
      <c r="Z4978" s="16">
        <f t="shared" si="625"/>
        <v>0</v>
      </c>
      <c r="AA4978" s="16">
        <v>0</v>
      </c>
      <c r="AB4978" s="16">
        <v>0</v>
      </c>
      <c r="AC4978" s="10">
        <v>0.17</v>
      </c>
      <c r="AD4978" s="74"/>
      <c r="AE4978" s="74" t="s">
        <v>3600</v>
      </c>
      <c r="AF4978" s="74"/>
      <c r="AG4978" s="74" t="s">
        <v>42</v>
      </c>
      <c r="AH4978" s="74">
        <v>0</v>
      </c>
      <c r="AI4978" t="e">
        <v>#N/A</v>
      </c>
    </row>
    <row r="4979" spans="1:35" ht="14.25" hidden="1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3601</v>
      </c>
      <c r="F4979" s="74" t="s">
        <v>3601</v>
      </c>
      <c r="G4979" s="74" t="s">
        <v>3601</v>
      </c>
      <c r="H4979" s="123" t="s">
        <v>2961</v>
      </c>
      <c r="I4979" s="73" t="s">
        <v>2962</v>
      </c>
      <c r="J4979" s="73" t="s">
        <v>2963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3514</v>
      </c>
      <c r="S4979" s="16"/>
      <c r="T4979" s="16"/>
      <c r="U4979" s="16"/>
      <c r="V4979" s="16"/>
      <c r="W4979" s="14">
        <v>31006.36</v>
      </c>
      <c r="X4979" s="16"/>
      <c r="Y4979" s="14">
        <f t="shared" si="623"/>
        <v>31006.36</v>
      </c>
      <c r="Z4979" s="16">
        <f t="shared" si="625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 hidden="1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3602</v>
      </c>
      <c r="F4980" s="74" t="s">
        <v>3603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3520</v>
      </c>
      <c r="S4980" s="106"/>
      <c r="T4980" s="106"/>
      <c r="U4980" s="106"/>
      <c r="V4980" s="106"/>
      <c r="W4980" s="106"/>
      <c r="X4980" s="14">
        <v>52781.66</v>
      </c>
      <c r="Y4980" s="14">
        <f t="shared" si="623"/>
        <v>0</v>
      </c>
      <c r="Z4980" s="16">
        <f t="shared" si="625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 hidden="1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3604</v>
      </c>
      <c r="F4981" s="74" t="s">
        <v>3605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3520</v>
      </c>
      <c r="S4981" s="106"/>
      <c r="T4981" s="106"/>
      <c r="U4981" s="106"/>
      <c r="V4981" s="106"/>
      <c r="W4981" s="106"/>
      <c r="X4981" s="14">
        <v>436760.7</v>
      </c>
      <c r="Y4981" s="14">
        <f t="shared" si="623"/>
        <v>0</v>
      </c>
      <c r="Z4981" s="16">
        <f t="shared" si="625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 hidden="1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3520</v>
      </c>
      <c r="S4982" s="106"/>
      <c r="T4982" s="106"/>
      <c r="U4982" s="106"/>
      <c r="V4982" s="106"/>
      <c r="W4982" s="106"/>
      <c r="X4982" s="14">
        <v>81521.48</v>
      </c>
      <c r="Y4982" s="14">
        <f t="shared" si="623"/>
        <v>0</v>
      </c>
      <c r="Z4982" s="16">
        <f t="shared" si="625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 hidden="1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3520</v>
      </c>
      <c r="S4983" s="106"/>
      <c r="T4983" s="106"/>
      <c r="U4983" s="106"/>
      <c r="V4983" s="106"/>
      <c r="W4983" s="106"/>
      <c r="X4983" s="14">
        <v>11672.24</v>
      </c>
      <c r="Y4983" s="14">
        <f t="shared" si="623"/>
        <v>0</v>
      </c>
      <c r="Z4983" s="16">
        <f t="shared" si="625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 hidden="1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3520</v>
      </c>
      <c r="S4984" s="106"/>
      <c r="T4984" s="106"/>
      <c r="U4984" s="106"/>
      <c r="V4984" s="106"/>
      <c r="W4984" s="106"/>
      <c r="X4984" s="14">
        <v>1025.58</v>
      </c>
      <c r="Y4984" s="14">
        <f t="shared" si="623"/>
        <v>0</v>
      </c>
      <c r="Z4984" s="16">
        <f t="shared" si="625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 hidden="1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3606</v>
      </c>
      <c r="F4985" s="74" t="s">
        <v>3607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3520</v>
      </c>
      <c r="S4985" s="106"/>
      <c r="T4985" s="106"/>
      <c r="U4985" s="106"/>
      <c r="V4985" s="106"/>
      <c r="W4985" s="106"/>
      <c r="X4985" s="14">
        <v>6143.7</v>
      </c>
      <c r="Y4985" s="14">
        <f t="shared" si="623"/>
        <v>0</v>
      </c>
      <c r="Z4985" s="16">
        <f t="shared" si="625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 hidden="1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3608</v>
      </c>
      <c r="F4986" s="74" t="s">
        <v>3609</v>
      </c>
      <c r="G4986" s="74" t="s">
        <v>485</v>
      </c>
      <c r="H4986" s="123" t="s">
        <v>3185</v>
      </c>
      <c r="I4986" s="73" t="s">
        <v>106</v>
      </c>
      <c r="J4986" s="73" t="s">
        <v>3186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3520</v>
      </c>
      <c r="S4986" s="106"/>
      <c r="T4986" s="106"/>
      <c r="U4986" s="106"/>
      <c r="V4986" s="106"/>
      <c r="W4986" s="106"/>
      <c r="X4986" s="14">
        <v>663.12</v>
      </c>
      <c r="Y4986" s="14">
        <f t="shared" si="623"/>
        <v>0</v>
      </c>
      <c r="Z4986" s="16">
        <f t="shared" si="625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 hidden="1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3610</v>
      </c>
      <c r="F4987" s="74" t="s">
        <v>3610</v>
      </c>
      <c r="G4987" s="74" t="s">
        <v>1143</v>
      </c>
      <c r="H4987" s="123" t="s">
        <v>3149</v>
      </c>
      <c r="I4987" s="73" t="s">
        <v>1997</v>
      </c>
      <c r="J4987" s="73" t="s">
        <v>3347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3520</v>
      </c>
      <c r="S4987" s="106"/>
      <c r="T4987" s="106"/>
      <c r="U4987" s="106"/>
      <c r="V4987" s="106"/>
      <c r="W4987" s="106"/>
      <c r="X4987" s="14">
        <v>15130.99</v>
      </c>
      <c r="Y4987" s="14">
        <f t="shared" si="623"/>
        <v>0</v>
      </c>
      <c r="Z4987" s="16">
        <f t="shared" si="625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 hidden="1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3611</v>
      </c>
      <c r="F4988" s="74" t="s">
        <v>3612</v>
      </c>
      <c r="G4988" s="74" t="s">
        <v>312</v>
      </c>
      <c r="H4988" s="123" t="s">
        <v>3613</v>
      </c>
      <c r="I4988" s="73" t="s">
        <v>37</v>
      </c>
      <c r="J4988" s="74" t="s">
        <v>3333</v>
      </c>
      <c r="K4988" s="73" t="s">
        <v>32</v>
      </c>
      <c r="L4988" s="74"/>
      <c r="M4988" s="73"/>
      <c r="N4988" s="74" t="s">
        <v>3373</v>
      </c>
      <c r="O4988" s="74" t="s">
        <v>80</v>
      </c>
      <c r="P4988" s="10">
        <v>0</v>
      </c>
      <c r="Q4988" s="106"/>
      <c r="R4988" s="74" t="s">
        <v>3520</v>
      </c>
      <c r="S4988" s="106"/>
      <c r="T4988" s="106"/>
      <c r="U4988" s="106"/>
      <c r="V4988" s="106"/>
      <c r="W4988" s="106"/>
      <c r="X4988" s="14">
        <v>2375.98</v>
      </c>
      <c r="Y4988" s="14">
        <f t="shared" si="623"/>
        <v>0</v>
      </c>
      <c r="Z4988" s="16">
        <f t="shared" si="625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 hidden="1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3614</v>
      </c>
      <c r="F4989" s="74" t="s">
        <v>3614</v>
      </c>
      <c r="G4989" s="74" t="s">
        <v>365</v>
      </c>
      <c r="H4989" s="123" t="s">
        <v>3613</v>
      </c>
      <c r="I4989" s="73" t="s">
        <v>37</v>
      </c>
      <c r="J4989" s="74" t="s">
        <v>3333</v>
      </c>
      <c r="K4989" s="73" t="s">
        <v>32</v>
      </c>
      <c r="L4989" s="74"/>
      <c r="M4989" s="73"/>
      <c r="N4989" s="74" t="s">
        <v>3375</v>
      </c>
      <c r="O4989" s="74" t="s">
        <v>80</v>
      </c>
      <c r="P4989" s="10">
        <v>0</v>
      </c>
      <c r="Q4989" s="106"/>
      <c r="R4989" s="74" t="s">
        <v>3520</v>
      </c>
      <c r="S4989" s="106"/>
      <c r="T4989" s="106"/>
      <c r="U4989" s="106"/>
      <c r="V4989" s="106"/>
      <c r="W4989" s="106"/>
      <c r="X4989" s="14">
        <v>1114.27</v>
      </c>
      <c r="Y4989" s="14">
        <f t="shared" si="623"/>
        <v>0</v>
      </c>
      <c r="Z4989" s="16">
        <f t="shared" si="625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 hidden="1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3611</v>
      </c>
      <c r="F4990" s="74" t="s">
        <v>3615</v>
      </c>
      <c r="G4990" s="74" t="s">
        <v>312</v>
      </c>
      <c r="H4990" s="123" t="s">
        <v>3613</v>
      </c>
      <c r="I4990" s="73" t="s">
        <v>37</v>
      </c>
      <c r="J4990" s="74" t="s">
        <v>3333</v>
      </c>
      <c r="K4990" s="73" t="s">
        <v>32</v>
      </c>
      <c r="L4990" s="74"/>
      <c r="M4990" s="73"/>
      <c r="N4990" s="74" t="s">
        <v>3373</v>
      </c>
      <c r="O4990" s="74" t="s">
        <v>80</v>
      </c>
      <c r="P4990" s="10">
        <v>0</v>
      </c>
      <c r="Q4990" s="106"/>
      <c r="R4990" s="74" t="s">
        <v>3520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23"/>
        <v>0</v>
      </c>
      <c r="Z4990" s="16">
        <f t="shared" si="625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 hidden="1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3616</v>
      </c>
      <c r="F4991" s="74" t="s">
        <v>3616</v>
      </c>
      <c r="G4991" s="74" t="s">
        <v>3628</v>
      </c>
      <c r="H4991" s="123" t="s">
        <v>3343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3375</v>
      </c>
      <c r="O4991" s="74" t="s">
        <v>80</v>
      </c>
      <c r="P4991" s="10">
        <v>0</v>
      </c>
      <c r="Q4991" s="106"/>
      <c r="R4991" s="74" t="s">
        <v>3520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23"/>
        <v>0</v>
      </c>
      <c r="Z4991" s="16">
        <f t="shared" si="625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 hidden="1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3615</v>
      </c>
      <c r="G4992" s="74" t="s">
        <v>312</v>
      </c>
      <c r="H4992" s="123" t="s">
        <v>3343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3375</v>
      </c>
      <c r="O4992" s="74" t="s">
        <v>80</v>
      </c>
      <c r="P4992" s="10">
        <v>0</v>
      </c>
      <c r="Q4992" s="106"/>
      <c r="R4992" s="74" t="s">
        <v>3520</v>
      </c>
      <c r="S4992" s="106"/>
      <c r="T4992" s="106"/>
      <c r="U4992" s="106"/>
      <c r="V4992" s="106"/>
      <c r="W4992" s="106"/>
      <c r="X4992" s="14">
        <v>22810.04</v>
      </c>
      <c r="Y4992" s="14">
        <f t="shared" si="623"/>
        <v>0</v>
      </c>
      <c r="Z4992" s="16">
        <f t="shared" si="625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 hidden="1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3617</v>
      </c>
      <c r="G4993" s="74" t="s">
        <v>312</v>
      </c>
      <c r="H4993" s="123" t="s">
        <v>3343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3373</v>
      </c>
      <c r="O4993" s="74" t="s">
        <v>80</v>
      </c>
      <c r="P4993" s="10">
        <v>0</v>
      </c>
      <c r="Q4993" s="106"/>
      <c r="R4993" s="74" t="s">
        <v>3520</v>
      </c>
      <c r="S4993" s="106"/>
      <c r="T4993" s="106"/>
      <c r="U4993" s="106"/>
      <c r="V4993" s="106"/>
      <c r="W4993" s="106"/>
      <c r="X4993" s="14">
        <v>1775.6</v>
      </c>
      <c r="Y4993" s="14">
        <f t="shared" si="623"/>
        <v>0</v>
      </c>
      <c r="Z4993" s="16">
        <f t="shared" si="625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 hidden="1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3615</v>
      </c>
      <c r="G4994" s="74" t="s">
        <v>312</v>
      </c>
      <c r="H4994" s="123" t="s">
        <v>3343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3373</v>
      </c>
      <c r="O4994" s="74" t="s">
        <v>80</v>
      </c>
      <c r="P4994" s="10">
        <v>0</v>
      </c>
      <c r="Q4994" s="106"/>
      <c r="R4994" s="74" t="s">
        <v>3520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23"/>
        <v>0</v>
      </c>
      <c r="Z4994" s="16">
        <f t="shared" si="625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 hidden="1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3601</v>
      </c>
      <c r="F4995" s="73" t="s">
        <v>3601</v>
      </c>
      <c r="G4995" s="73" t="s">
        <v>3601</v>
      </c>
      <c r="H4995" s="123" t="s">
        <v>3618</v>
      </c>
      <c r="I4995" s="73" t="s">
        <v>2962</v>
      </c>
      <c r="J4995" s="73" t="s">
        <v>2963</v>
      </c>
      <c r="K4995" s="73" t="s">
        <v>32</v>
      </c>
      <c r="L4995" s="106"/>
      <c r="M4995" s="73"/>
      <c r="N4995" s="74" t="s">
        <v>3373</v>
      </c>
      <c r="O4995" s="74" t="s">
        <v>80</v>
      </c>
      <c r="P4995" s="10">
        <v>0</v>
      </c>
      <c r="Q4995" s="106"/>
      <c r="R4995" s="74" t="s">
        <v>3514</v>
      </c>
      <c r="S4995" s="106"/>
      <c r="T4995" s="106"/>
      <c r="U4995" s="106"/>
      <c r="V4995" s="106"/>
      <c r="W4995" s="14"/>
      <c r="X4995" s="14"/>
      <c r="Y4995" s="14">
        <f t="shared" ref="Y4995:Y5058" si="630">IF(W4995-AB4995&lt;=0,0,IF(O4995="返现",MAX(W4995-AA4995-AB4995,0),MAX(W4995-AB4995,0)))</f>
        <v>0</v>
      </c>
      <c r="Z4995" s="16">
        <f t="shared" si="625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 hidden="1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3267</v>
      </c>
      <c r="I4996" s="73" t="s">
        <v>106</v>
      </c>
      <c r="J4996" s="73" t="s">
        <v>3371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30"/>
        <v>0</v>
      </c>
      <c r="Z4996" s="16">
        <f t="shared" si="625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3619</v>
      </c>
      <c r="AF4996" s="108"/>
      <c r="AG4996" s="108" t="s">
        <v>42</v>
      </c>
      <c r="AH4996" s="108">
        <v>0</v>
      </c>
      <c r="AI4996" t="e">
        <v>#N/A</v>
      </c>
    </row>
    <row r="4997" spans="1:35" ht="14.25" hidden="1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3267</v>
      </c>
      <c r="I4997" s="73" t="s">
        <v>106</v>
      </c>
      <c r="J4997" s="73" t="s">
        <v>3371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31">W4997</f>
        <v>79364.215686274503</v>
      </c>
      <c r="V4997" s="111"/>
      <c r="W4997" s="112">
        <v>79364.215686274503</v>
      </c>
      <c r="X4997" s="111"/>
      <c r="Y4997" s="14">
        <f t="shared" si="630"/>
        <v>0</v>
      </c>
      <c r="Z4997" s="16">
        <f t="shared" si="625"/>
        <v>79364.215686274503</v>
      </c>
      <c r="AA4997" s="111"/>
      <c r="AB4997" s="111">
        <f t="shared" ref="AB4997:AB5025" si="632">W4997</f>
        <v>79364.215686274503</v>
      </c>
      <c r="AC4997" s="113">
        <v>0</v>
      </c>
      <c r="AD4997" s="108"/>
      <c r="AE4997" s="108" t="s">
        <v>3619</v>
      </c>
      <c r="AF4997" s="108"/>
      <c r="AG4997" s="108" t="s">
        <v>42</v>
      </c>
      <c r="AH4997" s="108">
        <v>0</v>
      </c>
      <c r="AI4997" t="e">
        <v>#N/A</v>
      </c>
    </row>
    <row r="4998" spans="1:35" ht="14.25" hidden="1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3267</v>
      </c>
      <c r="I4998" s="73" t="s">
        <v>106</v>
      </c>
      <c r="J4998" s="73" t="s">
        <v>3371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31"/>
        <v>101728.45</v>
      </c>
      <c r="V4998" s="111"/>
      <c r="W4998" s="112">
        <v>101728.45</v>
      </c>
      <c r="X4998" s="111"/>
      <c r="Y4998" s="14">
        <f t="shared" si="630"/>
        <v>0</v>
      </c>
      <c r="Z4998" s="16">
        <f t="shared" si="625"/>
        <v>101728.45</v>
      </c>
      <c r="AA4998" s="111"/>
      <c r="AB4998" s="111">
        <f t="shared" si="632"/>
        <v>101728.45</v>
      </c>
      <c r="AC4998" s="113">
        <v>0</v>
      </c>
      <c r="AD4998" s="108"/>
      <c r="AE4998" s="108" t="s">
        <v>3619</v>
      </c>
      <c r="AF4998" s="108"/>
      <c r="AG4998" s="108" t="s">
        <v>42</v>
      </c>
      <c r="AH4998" s="108">
        <v>0</v>
      </c>
      <c r="AI4998" t="e">
        <v>#N/A</v>
      </c>
    </row>
    <row r="4999" spans="1:35" ht="14.25" hidden="1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3267</v>
      </c>
      <c r="I4999" s="73" t="s">
        <v>106</v>
      </c>
      <c r="J4999" s="73" t="s">
        <v>3371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31"/>
        <v>28259.4</v>
      </c>
      <c r="V4999" s="111"/>
      <c r="W4999" s="112">
        <v>28259.4</v>
      </c>
      <c r="X4999" s="111"/>
      <c r="Y4999" s="14">
        <f t="shared" si="630"/>
        <v>0</v>
      </c>
      <c r="Z4999" s="16">
        <f t="shared" si="625"/>
        <v>28259.4</v>
      </c>
      <c r="AA4999" s="111"/>
      <c r="AB4999" s="111">
        <f t="shared" si="632"/>
        <v>28259.4</v>
      </c>
      <c r="AC4999" s="113">
        <v>0</v>
      </c>
      <c r="AD4999" s="108"/>
      <c r="AE4999" s="108" t="s">
        <v>3619</v>
      </c>
      <c r="AF4999" s="108"/>
      <c r="AG4999" s="108" t="s">
        <v>42</v>
      </c>
      <c r="AH4999" s="108">
        <v>0</v>
      </c>
      <c r="AI4999" t="e">
        <v>#N/A</v>
      </c>
    </row>
    <row r="5000" spans="1:35" ht="14.25" hidden="1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3267</v>
      </c>
      <c r="I5000" s="73" t="s">
        <v>106</v>
      </c>
      <c r="J5000" s="73" t="s">
        <v>3371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31"/>
        <v>28316.07</v>
      </c>
      <c r="V5000" s="111"/>
      <c r="W5000" s="112">
        <v>28316.07</v>
      </c>
      <c r="X5000" s="111"/>
      <c r="Y5000" s="14">
        <f t="shared" si="630"/>
        <v>0</v>
      </c>
      <c r="Z5000" s="16">
        <f t="shared" si="625"/>
        <v>28316.07</v>
      </c>
      <c r="AA5000" s="111"/>
      <c r="AB5000" s="111">
        <f t="shared" si="632"/>
        <v>28316.07</v>
      </c>
      <c r="AC5000" s="113">
        <v>0</v>
      </c>
      <c r="AD5000" s="108"/>
      <c r="AE5000" s="108" t="s">
        <v>3619</v>
      </c>
      <c r="AF5000" s="108"/>
      <c r="AG5000" s="108" t="s">
        <v>42</v>
      </c>
      <c r="AH5000" s="108">
        <v>0</v>
      </c>
      <c r="AI5000" t="e">
        <v>#N/A</v>
      </c>
    </row>
    <row r="5001" spans="1:35" ht="14.25" hidden="1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3267</v>
      </c>
      <c r="I5001" s="73" t="s">
        <v>106</v>
      </c>
      <c r="J5001" s="73" t="s">
        <v>3371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31"/>
        <v>427781.8</v>
      </c>
      <c r="V5001" s="111"/>
      <c r="W5001" s="112">
        <v>427781.8</v>
      </c>
      <c r="X5001" s="111"/>
      <c r="Y5001" s="14">
        <f t="shared" si="630"/>
        <v>0</v>
      </c>
      <c r="Z5001" s="16">
        <f t="shared" si="625"/>
        <v>427781.8</v>
      </c>
      <c r="AA5001" s="111"/>
      <c r="AB5001" s="111">
        <f t="shared" si="632"/>
        <v>427781.8</v>
      </c>
      <c r="AC5001" s="113">
        <v>0</v>
      </c>
      <c r="AD5001" s="108"/>
      <c r="AE5001" s="108" t="s">
        <v>3619</v>
      </c>
      <c r="AF5001" s="108"/>
      <c r="AG5001" s="108" t="s">
        <v>42</v>
      </c>
      <c r="AH5001" s="108">
        <v>0</v>
      </c>
      <c r="AI5001" t="e">
        <v>#N/A</v>
      </c>
    </row>
    <row r="5002" spans="1:35" ht="14.25" hidden="1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3267</v>
      </c>
      <c r="I5002" s="73" t="s">
        <v>106</v>
      </c>
      <c r="J5002" s="73" t="s">
        <v>3371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31"/>
        <v>41984.85</v>
      </c>
      <c r="V5002" s="111"/>
      <c r="W5002" s="112">
        <v>41984.85</v>
      </c>
      <c r="X5002" s="111"/>
      <c r="Y5002" s="14">
        <f t="shared" si="630"/>
        <v>0</v>
      </c>
      <c r="Z5002" s="16">
        <f t="shared" si="625"/>
        <v>41984.85</v>
      </c>
      <c r="AA5002" s="111"/>
      <c r="AB5002" s="111">
        <f t="shared" si="632"/>
        <v>41984.85</v>
      </c>
      <c r="AC5002" s="113">
        <v>0</v>
      </c>
      <c r="AD5002" s="108"/>
      <c r="AE5002" s="108" t="s">
        <v>3619</v>
      </c>
      <c r="AF5002" s="108"/>
      <c r="AG5002" s="108" t="s">
        <v>42</v>
      </c>
      <c r="AH5002" s="108">
        <v>0</v>
      </c>
      <c r="AI5002" t="e">
        <v>#N/A</v>
      </c>
    </row>
    <row r="5003" spans="1:35" ht="14.25" hidden="1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3267</v>
      </c>
      <c r="I5003" s="73" t="s">
        <v>106</v>
      </c>
      <c r="J5003" s="73" t="s">
        <v>3371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31"/>
        <v>65016.4</v>
      </c>
      <c r="V5003" s="111"/>
      <c r="W5003" s="112">
        <v>65016.4</v>
      </c>
      <c r="X5003" s="111"/>
      <c r="Y5003" s="14">
        <f t="shared" si="630"/>
        <v>0</v>
      </c>
      <c r="Z5003" s="16">
        <f t="shared" si="625"/>
        <v>65016.4</v>
      </c>
      <c r="AA5003" s="111"/>
      <c r="AB5003" s="111">
        <f t="shared" si="632"/>
        <v>65016.4</v>
      </c>
      <c r="AC5003" s="113">
        <v>0</v>
      </c>
      <c r="AD5003" s="108"/>
      <c r="AE5003" s="108" t="s">
        <v>3619</v>
      </c>
      <c r="AF5003" s="108"/>
      <c r="AG5003" s="108" t="s">
        <v>42</v>
      </c>
      <c r="AH5003" s="108">
        <v>0</v>
      </c>
      <c r="AI5003" t="e">
        <v>#N/A</v>
      </c>
    </row>
    <row r="5004" spans="1:35" ht="14.25" hidden="1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3267</v>
      </c>
      <c r="I5004" s="73" t="s">
        <v>106</v>
      </c>
      <c r="J5004" s="73" t="s">
        <v>3371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31"/>
        <v>40147.4</v>
      </c>
      <c r="V5004" s="111"/>
      <c r="W5004" s="112">
        <v>40147.4</v>
      </c>
      <c r="X5004" s="111"/>
      <c r="Y5004" s="14">
        <f t="shared" si="630"/>
        <v>0</v>
      </c>
      <c r="Z5004" s="16">
        <f t="shared" ref="Z5004:Z5050" si="633">W5004+X5004</f>
        <v>40147.4</v>
      </c>
      <c r="AA5004" s="111"/>
      <c r="AB5004" s="111">
        <f t="shared" si="632"/>
        <v>40147.4</v>
      </c>
      <c r="AC5004" s="113">
        <v>0</v>
      </c>
      <c r="AD5004" s="108"/>
      <c r="AE5004" s="108" t="s">
        <v>3619</v>
      </c>
      <c r="AF5004" s="108"/>
      <c r="AG5004" s="108" t="s">
        <v>42</v>
      </c>
      <c r="AH5004" s="108">
        <v>0</v>
      </c>
      <c r="AI5004" t="e">
        <v>#N/A</v>
      </c>
    </row>
    <row r="5005" spans="1:35" ht="14.25" hidden="1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3267</v>
      </c>
      <c r="I5005" s="73" t="s">
        <v>106</v>
      </c>
      <c r="J5005" s="73" t="s">
        <v>3371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31"/>
        <v>153644</v>
      </c>
      <c r="V5005" s="111"/>
      <c r="W5005" s="112">
        <v>153644</v>
      </c>
      <c r="X5005" s="111"/>
      <c r="Y5005" s="14">
        <f t="shared" si="630"/>
        <v>0</v>
      </c>
      <c r="Z5005" s="16">
        <f t="shared" si="633"/>
        <v>153644</v>
      </c>
      <c r="AA5005" s="111"/>
      <c r="AB5005" s="111">
        <f t="shared" si="632"/>
        <v>153644</v>
      </c>
      <c r="AC5005" s="113">
        <v>0</v>
      </c>
      <c r="AD5005" s="108"/>
      <c r="AE5005" s="108" t="s">
        <v>3619</v>
      </c>
      <c r="AF5005" s="108"/>
      <c r="AG5005" s="108" t="s">
        <v>42</v>
      </c>
      <c r="AH5005" s="108">
        <v>0</v>
      </c>
      <c r="AI5005" t="e">
        <v>#N/A</v>
      </c>
    </row>
    <row r="5006" spans="1:35" ht="14.25" hidden="1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3267</v>
      </c>
      <c r="I5006" s="73" t="s">
        <v>106</v>
      </c>
      <c r="J5006" s="73" t="s">
        <v>3371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31"/>
        <v>23601.862745098038</v>
      </c>
      <c r="V5006" s="111"/>
      <c r="W5006" s="112">
        <v>23601.862745098038</v>
      </c>
      <c r="X5006" s="111"/>
      <c r="Y5006" s="14">
        <f t="shared" si="630"/>
        <v>0</v>
      </c>
      <c r="Z5006" s="16">
        <f t="shared" si="633"/>
        <v>23601.862745098038</v>
      </c>
      <c r="AA5006" s="111"/>
      <c r="AB5006" s="111">
        <f t="shared" si="632"/>
        <v>23601.862745098038</v>
      </c>
      <c r="AC5006" s="113">
        <v>0</v>
      </c>
      <c r="AD5006" s="108"/>
      <c r="AE5006" s="108" t="s">
        <v>3619</v>
      </c>
      <c r="AF5006" s="108"/>
      <c r="AG5006" s="108" t="s">
        <v>51</v>
      </c>
      <c r="AH5006" s="108">
        <v>0</v>
      </c>
      <c r="AI5006" t="e">
        <v>#N/A</v>
      </c>
    </row>
    <row r="5007" spans="1:35" ht="14.25" hidden="1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3267</v>
      </c>
      <c r="I5007" s="73" t="s">
        <v>106</v>
      </c>
      <c r="J5007" s="73" t="s">
        <v>3371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3552</v>
      </c>
      <c r="S5007" s="111"/>
      <c r="T5007" s="111"/>
      <c r="U5007" s="111">
        <f t="shared" si="631"/>
        <v>47120.539999999994</v>
      </c>
      <c r="V5007" s="111"/>
      <c r="W5007" s="112">
        <v>47120.539999999994</v>
      </c>
      <c r="X5007" s="111"/>
      <c r="Y5007" s="14">
        <f t="shared" si="630"/>
        <v>0</v>
      </c>
      <c r="Z5007" s="16">
        <f t="shared" si="633"/>
        <v>47120.539999999994</v>
      </c>
      <c r="AA5007" s="111"/>
      <c r="AB5007" s="111">
        <f t="shared" si="632"/>
        <v>47120.539999999994</v>
      </c>
      <c r="AC5007" s="113">
        <v>0</v>
      </c>
      <c r="AD5007" s="108"/>
      <c r="AE5007" s="108" t="s">
        <v>3619</v>
      </c>
      <c r="AF5007" s="108"/>
      <c r="AG5007" s="108" t="s">
        <v>42</v>
      </c>
      <c r="AH5007" s="108">
        <v>0</v>
      </c>
      <c r="AI5007" t="e">
        <v>#N/A</v>
      </c>
    </row>
    <row r="5008" spans="1:35" ht="14.25" hidden="1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3267</v>
      </c>
      <c r="I5008" s="73" t="s">
        <v>106</v>
      </c>
      <c r="J5008" s="73" t="s">
        <v>3371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31"/>
        <v>551514.56862745096</v>
      </c>
      <c r="V5008" s="111"/>
      <c r="W5008" s="112">
        <v>551514.56862745096</v>
      </c>
      <c r="X5008" s="111"/>
      <c r="Y5008" s="14">
        <f t="shared" si="630"/>
        <v>0</v>
      </c>
      <c r="Z5008" s="16">
        <f t="shared" si="633"/>
        <v>551514.56862745096</v>
      </c>
      <c r="AA5008" s="111"/>
      <c r="AB5008" s="111">
        <f t="shared" si="632"/>
        <v>551514.56862745096</v>
      </c>
      <c r="AC5008" s="113">
        <v>0</v>
      </c>
      <c r="AD5008" s="108"/>
      <c r="AE5008" s="108" t="s">
        <v>3619</v>
      </c>
      <c r="AF5008" s="108"/>
      <c r="AG5008" s="108" t="s">
        <v>51</v>
      </c>
      <c r="AH5008" s="108">
        <v>0</v>
      </c>
      <c r="AI5008" t="e">
        <v>#N/A</v>
      </c>
    </row>
    <row r="5009" spans="1:35" ht="14.25" hidden="1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3267</v>
      </c>
      <c r="I5009" s="73" t="s">
        <v>106</v>
      </c>
      <c r="J5009" s="73" t="s">
        <v>3371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31"/>
        <v>421925</v>
      </c>
      <c r="V5009" s="111"/>
      <c r="W5009" s="112">
        <v>421925</v>
      </c>
      <c r="X5009" s="111"/>
      <c r="Y5009" s="14">
        <f t="shared" si="630"/>
        <v>0</v>
      </c>
      <c r="Z5009" s="16">
        <f t="shared" si="633"/>
        <v>421925</v>
      </c>
      <c r="AA5009" s="111"/>
      <c r="AB5009" s="111">
        <f t="shared" si="632"/>
        <v>421925</v>
      </c>
      <c r="AC5009" s="113">
        <v>0</v>
      </c>
      <c r="AD5009" s="108"/>
      <c r="AE5009" s="108" t="s">
        <v>3619</v>
      </c>
      <c r="AF5009" s="108"/>
      <c r="AG5009" s="108" t="s">
        <v>42</v>
      </c>
      <c r="AH5009" s="108">
        <v>0</v>
      </c>
      <c r="AI5009" t="e">
        <v>#N/A</v>
      </c>
    </row>
    <row r="5010" spans="1:35" ht="14.25" hidden="1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3267</v>
      </c>
      <c r="I5010" s="73" t="s">
        <v>106</v>
      </c>
      <c r="J5010" s="73" t="s">
        <v>3371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31"/>
        <v>83359.600000000006</v>
      </c>
      <c r="V5010" s="111"/>
      <c r="W5010" s="112">
        <v>83359.600000000006</v>
      </c>
      <c r="X5010" s="111"/>
      <c r="Y5010" s="14">
        <f t="shared" si="630"/>
        <v>0</v>
      </c>
      <c r="Z5010" s="16">
        <f t="shared" si="633"/>
        <v>83359.600000000006</v>
      </c>
      <c r="AA5010" s="111"/>
      <c r="AB5010" s="111">
        <f t="shared" si="632"/>
        <v>83359.600000000006</v>
      </c>
      <c r="AC5010" s="113">
        <v>0</v>
      </c>
      <c r="AD5010" s="108"/>
      <c r="AE5010" s="108" t="s">
        <v>3619</v>
      </c>
      <c r="AF5010" s="108"/>
      <c r="AG5010" s="108" t="s">
        <v>42</v>
      </c>
      <c r="AH5010" s="108">
        <v>0</v>
      </c>
      <c r="AI5010" t="e">
        <v>#N/A</v>
      </c>
    </row>
    <row r="5011" spans="1:35" ht="14.25" hidden="1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3267</v>
      </c>
      <c r="I5011" s="73" t="s">
        <v>106</v>
      </c>
      <c r="J5011" s="73" t="s">
        <v>3371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31"/>
        <v>159269.5</v>
      </c>
      <c r="V5011" s="111"/>
      <c r="W5011" s="112">
        <v>159269.5</v>
      </c>
      <c r="X5011" s="111"/>
      <c r="Y5011" s="14">
        <f t="shared" si="630"/>
        <v>0</v>
      </c>
      <c r="Z5011" s="16">
        <f t="shared" si="633"/>
        <v>159269.5</v>
      </c>
      <c r="AA5011" s="111"/>
      <c r="AB5011" s="111">
        <f t="shared" si="632"/>
        <v>159269.5</v>
      </c>
      <c r="AC5011" s="113">
        <v>0</v>
      </c>
      <c r="AD5011" s="108"/>
      <c r="AE5011" s="108" t="s">
        <v>3619</v>
      </c>
      <c r="AF5011" s="108"/>
      <c r="AG5011" s="108" t="s">
        <v>42</v>
      </c>
      <c r="AH5011" s="108">
        <v>0</v>
      </c>
      <c r="AI5011" t="e">
        <v>#N/A</v>
      </c>
    </row>
    <row r="5012" spans="1:35" ht="14.25" hidden="1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3267</v>
      </c>
      <c r="I5012" s="73" t="s">
        <v>106</v>
      </c>
      <c r="J5012" s="73" t="s">
        <v>3371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31"/>
        <v>32873.619047619046</v>
      </c>
      <c r="V5012" s="111"/>
      <c r="W5012" s="112">
        <v>32873.619047619046</v>
      </c>
      <c r="X5012" s="111"/>
      <c r="Y5012" s="14">
        <f t="shared" si="630"/>
        <v>0</v>
      </c>
      <c r="Z5012" s="16">
        <f t="shared" si="633"/>
        <v>32873.619047619046</v>
      </c>
      <c r="AA5012" s="111"/>
      <c r="AB5012" s="111">
        <f t="shared" si="632"/>
        <v>32873.619047619046</v>
      </c>
      <c r="AC5012" s="113">
        <v>0</v>
      </c>
      <c r="AD5012" s="108"/>
      <c r="AE5012" s="108" t="s">
        <v>3619</v>
      </c>
      <c r="AF5012" s="108"/>
      <c r="AG5012" s="108" t="s">
        <v>42</v>
      </c>
      <c r="AH5012" s="108">
        <v>0</v>
      </c>
      <c r="AI5012" t="e">
        <v>#N/A</v>
      </c>
    </row>
    <row r="5013" spans="1:35" ht="14.25" hidden="1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3267</v>
      </c>
      <c r="I5013" s="73" t="s">
        <v>106</v>
      </c>
      <c r="J5013" s="73" t="s">
        <v>3371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31"/>
        <v>52935</v>
      </c>
      <c r="V5013" s="111"/>
      <c r="W5013" s="112">
        <v>52935</v>
      </c>
      <c r="X5013" s="111"/>
      <c r="Y5013" s="14">
        <f t="shared" si="630"/>
        <v>0</v>
      </c>
      <c r="Z5013" s="16">
        <f t="shared" si="633"/>
        <v>52935</v>
      </c>
      <c r="AA5013" s="111"/>
      <c r="AB5013" s="111">
        <f t="shared" si="632"/>
        <v>52935</v>
      </c>
      <c r="AC5013" s="113">
        <v>0</v>
      </c>
      <c r="AD5013" s="108"/>
      <c r="AE5013" s="108" t="s">
        <v>3619</v>
      </c>
      <c r="AF5013" s="108"/>
      <c r="AG5013" s="108" t="s">
        <v>42</v>
      </c>
      <c r="AH5013" s="108">
        <v>0</v>
      </c>
      <c r="AI5013" t="e">
        <v>#N/A</v>
      </c>
    </row>
    <row r="5014" spans="1:35" ht="14.25" hidden="1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3267</v>
      </c>
      <c r="I5014" s="73" t="s">
        <v>106</v>
      </c>
      <c r="J5014" s="73" t="s">
        <v>3371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31"/>
        <v>25464.7</v>
      </c>
      <c r="V5014" s="111"/>
      <c r="W5014" s="112">
        <v>25464.7</v>
      </c>
      <c r="X5014" s="111"/>
      <c r="Y5014" s="14">
        <f t="shared" si="630"/>
        <v>0</v>
      </c>
      <c r="Z5014" s="16">
        <f t="shared" si="633"/>
        <v>25464.7</v>
      </c>
      <c r="AA5014" s="111"/>
      <c r="AB5014" s="111">
        <f t="shared" si="632"/>
        <v>25464.7</v>
      </c>
      <c r="AC5014" s="113">
        <v>0</v>
      </c>
      <c r="AD5014" s="108"/>
      <c r="AE5014" s="108" t="s">
        <v>3619</v>
      </c>
      <c r="AF5014" s="108"/>
      <c r="AG5014" s="111" t="s">
        <v>42</v>
      </c>
      <c r="AH5014" s="109">
        <v>0</v>
      </c>
      <c r="AI5014" t="e">
        <v>#N/A</v>
      </c>
    </row>
    <row r="5015" spans="1:35" ht="14.25" hidden="1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3267</v>
      </c>
      <c r="I5015" s="73" t="s">
        <v>106</v>
      </c>
      <c r="J5015" s="73" t="s">
        <v>3371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31"/>
        <v>2239.35</v>
      </c>
      <c r="V5015" s="111"/>
      <c r="W5015" s="112">
        <v>2239.35</v>
      </c>
      <c r="X5015" s="111"/>
      <c r="Y5015" s="14">
        <f t="shared" si="630"/>
        <v>0</v>
      </c>
      <c r="Z5015" s="16">
        <f t="shared" si="633"/>
        <v>2239.35</v>
      </c>
      <c r="AA5015" s="111"/>
      <c r="AB5015" s="111">
        <f t="shared" si="632"/>
        <v>2239.35</v>
      </c>
      <c r="AC5015" s="113">
        <v>0</v>
      </c>
      <c r="AD5015" s="108"/>
      <c r="AE5015" s="108" t="s">
        <v>3619</v>
      </c>
      <c r="AF5015" s="108"/>
      <c r="AG5015" s="111" t="s">
        <v>42</v>
      </c>
      <c r="AH5015" s="109">
        <v>0</v>
      </c>
      <c r="AI5015" t="e">
        <v>#N/A</v>
      </c>
    </row>
    <row r="5016" spans="1:35" ht="14.25" hidden="1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3267</v>
      </c>
      <c r="I5016" s="73" t="s">
        <v>106</v>
      </c>
      <c r="J5016" s="73" t="s">
        <v>3371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31"/>
        <v>18106.5</v>
      </c>
      <c r="V5016" s="111"/>
      <c r="W5016" s="112">
        <v>18106.5</v>
      </c>
      <c r="X5016" s="111"/>
      <c r="Y5016" s="14">
        <f t="shared" si="630"/>
        <v>0</v>
      </c>
      <c r="Z5016" s="16">
        <f t="shared" si="633"/>
        <v>18106.5</v>
      </c>
      <c r="AA5016" s="111"/>
      <c r="AB5016" s="111">
        <f t="shared" si="632"/>
        <v>18106.5</v>
      </c>
      <c r="AC5016" s="113">
        <v>0</v>
      </c>
      <c r="AD5016" s="108"/>
      <c r="AE5016" s="108" t="s">
        <v>3619</v>
      </c>
      <c r="AF5016" s="108"/>
      <c r="AG5016" s="111" t="s">
        <v>42</v>
      </c>
      <c r="AH5016" s="109">
        <v>0</v>
      </c>
      <c r="AI5016" t="e">
        <v>#N/A</v>
      </c>
    </row>
    <row r="5017" spans="1:35" ht="14.25" hidden="1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3267</v>
      </c>
      <c r="I5017" s="73" t="s">
        <v>106</v>
      </c>
      <c r="J5017" s="73" t="s">
        <v>3371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31"/>
        <v>2568.6999999999998</v>
      </c>
      <c r="V5017" s="111"/>
      <c r="W5017" s="112">
        <v>2568.6999999999998</v>
      </c>
      <c r="X5017" s="111"/>
      <c r="Y5017" s="14">
        <f t="shared" si="630"/>
        <v>0</v>
      </c>
      <c r="Z5017" s="16">
        <f t="shared" si="633"/>
        <v>2568.6999999999998</v>
      </c>
      <c r="AA5017" s="111"/>
      <c r="AB5017" s="111">
        <f t="shared" si="632"/>
        <v>2568.6999999999998</v>
      </c>
      <c r="AC5017" s="113">
        <v>0</v>
      </c>
      <c r="AD5017" s="108"/>
      <c r="AE5017" s="108" t="s">
        <v>3619</v>
      </c>
      <c r="AF5017" s="108"/>
      <c r="AG5017" s="111" t="s">
        <v>42</v>
      </c>
      <c r="AH5017" s="109">
        <v>0</v>
      </c>
      <c r="AI5017" t="e">
        <v>#N/A</v>
      </c>
    </row>
    <row r="5018" spans="1:35" ht="14.25" hidden="1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3267</v>
      </c>
      <c r="I5018" s="73" t="s">
        <v>106</v>
      </c>
      <c r="J5018" s="73" t="s">
        <v>3371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31"/>
        <v>18253</v>
      </c>
      <c r="V5018" s="111"/>
      <c r="W5018" s="112">
        <v>18253</v>
      </c>
      <c r="X5018" s="111"/>
      <c r="Y5018" s="14">
        <f t="shared" si="630"/>
        <v>0</v>
      </c>
      <c r="Z5018" s="16">
        <f t="shared" si="633"/>
        <v>18253</v>
      </c>
      <c r="AA5018" s="111"/>
      <c r="AB5018" s="111">
        <f t="shared" si="632"/>
        <v>18253</v>
      </c>
      <c r="AC5018" s="113">
        <v>0</v>
      </c>
      <c r="AD5018" s="108"/>
      <c r="AE5018" s="108" t="s">
        <v>3619</v>
      </c>
      <c r="AF5018" s="108"/>
      <c r="AG5018" s="111" t="s">
        <v>42</v>
      </c>
      <c r="AH5018" s="109">
        <v>0</v>
      </c>
      <c r="AI5018" t="e">
        <v>#N/A</v>
      </c>
    </row>
    <row r="5019" spans="1:35" ht="14.25" hidden="1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3267</v>
      </c>
      <c r="I5019" s="73" t="s">
        <v>106</v>
      </c>
      <c r="J5019" s="73" t="s">
        <v>3371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31"/>
        <v>40667.1</v>
      </c>
      <c r="V5019" s="111"/>
      <c r="W5019" s="112">
        <v>40667.1</v>
      </c>
      <c r="X5019" s="111"/>
      <c r="Y5019" s="14">
        <f t="shared" si="630"/>
        <v>0</v>
      </c>
      <c r="Z5019" s="16">
        <f t="shared" si="633"/>
        <v>40667.1</v>
      </c>
      <c r="AA5019" s="111"/>
      <c r="AB5019" s="111">
        <f t="shared" si="632"/>
        <v>40667.1</v>
      </c>
      <c r="AC5019" s="113">
        <v>0</v>
      </c>
      <c r="AD5019" s="108"/>
      <c r="AE5019" s="108" t="s">
        <v>3619</v>
      </c>
      <c r="AF5019" s="108"/>
      <c r="AG5019" s="111" t="s">
        <v>42</v>
      </c>
      <c r="AH5019" s="109">
        <v>0</v>
      </c>
      <c r="AI5019" t="e">
        <v>#N/A</v>
      </c>
    </row>
    <row r="5020" spans="1:35" ht="14.25" hidden="1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2856</v>
      </c>
      <c r="F5020" s="108" t="s">
        <v>3620</v>
      </c>
      <c r="G5020" s="108" t="s">
        <v>2856</v>
      </c>
      <c r="H5020" s="126" t="s">
        <v>3269</v>
      </c>
      <c r="I5020" s="73" t="s">
        <v>106</v>
      </c>
      <c r="J5020" s="73" t="s">
        <v>3374</v>
      </c>
      <c r="K5020" s="73" t="s">
        <v>32</v>
      </c>
      <c r="L5020" s="108" t="s">
        <v>2856</v>
      </c>
      <c r="M5020" s="108"/>
      <c r="N5020" s="108" t="s">
        <v>3088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31"/>
        <v>360000</v>
      </c>
      <c r="V5020" s="111"/>
      <c r="W5020" s="112">
        <v>360000</v>
      </c>
      <c r="X5020" s="111"/>
      <c r="Y5020" s="14">
        <f t="shared" si="630"/>
        <v>0</v>
      </c>
      <c r="Z5020" s="16">
        <f t="shared" si="633"/>
        <v>360000</v>
      </c>
      <c r="AA5020" s="111"/>
      <c r="AB5020" s="111">
        <f t="shared" si="632"/>
        <v>360000</v>
      </c>
      <c r="AC5020" s="113">
        <v>0</v>
      </c>
      <c r="AD5020" s="108"/>
      <c r="AE5020" s="108" t="s">
        <v>3619</v>
      </c>
      <c r="AF5020" s="108"/>
      <c r="AG5020" s="108" t="s">
        <v>42</v>
      </c>
      <c r="AH5020" s="116">
        <v>0</v>
      </c>
      <c r="AI5020" t="e">
        <v>#N/A</v>
      </c>
    </row>
    <row r="5021" spans="1:35" ht="14.25" hidden="1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3270</v>
      </c>
      <c r="G5021" s="108" t="s">
        <v>1748</v>
      </c>
      <c r="H5021" s="126" t="s">
        <v>3269</v>
      </c>
      <c r="I5021" s="73" t="s">
        <v>106</v>
      </c>
      <c r="J5021" s="73" t="s">
        <v>3374</v>
      </c>
      <c r="K5021" s="73" t="s">
        <v>32</v>
      </c>
      <c r="L5021" s="108" t="s">
        <v>1748</v>
      </c>
      <c r="M5021" s="108"/>
      <c r="N5021" s="108" t="s">
        <v>3088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31"/>
        <v>218000</v>
      </c>
      <c r="V5021" s="111"/>
      <c r="W5021" s="112">
        <v>218000</v>
      </c>
      <c r="X5021" s="111"/>
      <c r="Y5021" s="14">
        <f t="shared" si="630"/>
        <v>0</v>
      </c>
      <c r="Z5021" s="16">
        <f t="shared" si="633"/>
        <v>218000</v>
      </c>
      <c r="AA5021" s="111"/>
      <c r="AB5021" s="111">
        <f t="shared" si="632"/>
        <v>218000</v>
      </c>
      <c r="AC5021" s="113">
        <v>0</v>
      </c>
      <c r="AD5021" s="108"/>
      <c r="AE5021" s="108" t="s">
        <v>3619</v>
      </c>
      <c r="AF5021" s="108"/>
      <c r="AG5021" s="108" t="s">
        <v>42</v>
      </c>
      <c r="AH5021" s="116">
        <v>0</v>
      </c>
      <c r="AI5021" t="e">
        <v>#N/A</v>
      </c>
    </row>
    <row r="5022" spans="1:35" ht="14.25" hidden="1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3271</v>
      </c>
      <c r="G5022" s="108" t="s">
        <v>1748</v>
      </c>
      <c r="H5022" s="126" t="s">
        <v>3269</v>
      </c>
      <c r="I5022" s="73" t="s">
        <v>106</v>
      </c>
      <c r="J5022" s="73" t="s">
        <v>3374</v>
      </c>
      <c r="K5022" s="73" t="s">
        <v>32</v>
      </c>
      <c r="L5022" s="108" t="s">
        <v>1748</v>
      </c>
      <c r="M5022" s="108"/>
      <c r="N5022" s="108" t="s">
        <v>3088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31"/>
        <v>150000</v>
      </c>
      <c r="V5022" s="111"/>
      <c r="W5022" s="112">
        <v>150000</v>
      </c>
      <c r="X5022" s="111"/>
      <c r="Y5022" s="14">
        <f t="shared" si="630"/>
        <v>0</v>
      </c>
      <c r="Z5022" s="16">
        <f t="shared" si="633"/>
        <v>150000</v>
      </c>
      <c r="AA5022" s="111"/>
      <c r="AB5022" s="111">
        <f t="shared" si="632"/>
        <v>150000</v>
      </c>
      <c r="AC5022" s="113">
        <v>0</v>
      </c>
      <c r="AD5022" s="108"/>
      <c r="AE5022" s="108" t="s">
        <v>3619</v>
      </c>
      <c r="AF5022" s="108"/>
      <c r="AG5022" s="108" t="s">
        <v>42</v>
      </c>
      <c r="AH5022" s="116">
        <v>0</v>
      </c>
      <c r="AI5022" t="e">
        <v>#N/A</v>
      </c>
    </row>
    <row r="5023" spans="1:35" ht="14.25" hidden="1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2856</v>
      </c>
      <c r="F5023" s="108" t="s">
        <v>3272</v>
      </c>
      <c r="G5023" s="108" t="s">
        <v>2856</v>
      </c>
      <c r="H5023" s="126" t="s">
        <v>3269</v>
      </c>
      <c r="I5023" s="73" t="s">
        <v>106</v>
      </c>
      <c r="J5023" s="73" t="s">
        <v>3374</v>
      </c>
      <c r="K5023" s="73" t="s">
        <v>32</v>
      </c>
      <c r="L5023" s="108" t="s">
        <v>2856</v>
      </c>
      <c r="M5023" s="108"/>
      <c r="N5023" s="108" t="s">
        <v>3088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31"/>
        <v>94000</v>
      </c>
      <c r="V5023" s="111"/>
      <c r="W5023" s="112">
        <v>94000</v>
      </c>
      <c r="X5023" s="111"/>
      <c r="Y5023" s="14">
        <f t="shared" si="630"/>
        <v>0</v>
      </c>
      <c r="Z5023" s="16">
        <f t="shared" si="633"/>
        <v>94000</v>
      </c>
      <c r="AA5023" s="111"/>
      <c r="AB5023" s="111">
        <f t="shared" si="632"/>
        <v>94000</v>
      </c>
      <c r="AC5023" s="113">
        <v>0</v>
      </c>
      <c r="AD5023" s="108"/>
      <c r="AE5023" s="108" t="s">
        <v>3619</v>
      </c>
      <c r="AF5023" s="108"/>
      <c r="AG5023" s="108" t="s">
        <v>42</v>
      </c>
      <c r="AH5023" s="116">
        <v>0</v>
      </c>
      <c r="AI5023" t="e">
        <v>#N/A</v>
      </c>
    </row>
    <row r="5024" spans="1:35" ht="14.25" hidden="1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3100</v>
      </c>
      <c r="F5024" s="108" t="s">
        <v>3100</v>
      </c>
      <c r="G5024" s="108" t="s">
        <v>3100</v>
      </c>
      <c r="H5024" s="126" t="s">
        <v>3269</v>
      </c>
      <c r="I5024" s="73" t="s">
        <v>106</v>
      </c>
      <c r="J5024" s="73" t="s">
        <v>3374</v>
      </c>
      <c r="K5024" s="73" t="s">
        <v>32</v>
      </c>
      <c r="L5024" s="108" t="s">
        <v>3100</v>
      </c>
      <c r="M5024" s="108"/>
      <c r="N5024" s="108" t="s">
        <v>57</v>
      </c>
      <c r="O5024" s="108" t="s">
        <v>80</v>
      </c>
      <c r="P5024" s="109">
        <v>0</v>
      </c>
      <c r="Q5024" s="110" t="s">
        <v>3587</v>
      </c>
      <c r="R5024" s="108"/>
      <c r="S5024" s="111"/>
      <c r="T5024" s="111"/>
      <c r="U5024" s="111">
        <f t="shared" si="631"/>
        <v>6.16</v>
      </c>
      <c r="V5024" s="111"/>
      <c r="W5024" s="112">
        <v>6.16</v>
      </c>
      <c r="X5024" s="111"/>
      <c r="Y5024" s="14">
        <f t="shared" si="630"/>
        <v>0</v>
      </c>
      <c r="Z5024" s="16">
        <f t="shared" si="633"/>
        <v>6.16</v>
      </c>
      <c r="AA5024" s="111"/>
      <c r="AB5024" s="111">
        <f t="shared" si="632"/>
        <v>6.16</v>
      </c>
      <c r="AC5024" s="113">
        <v>0</v>
      </c>
      <c r="AD5024" s="108"/>
      <c r="AE5024" s="108" t="s">
        <v>3619</v>
      </c>
      <c r="AF5024" s="108"/>
      <c r="AG5024" s="108" t="s">
        <v>42</v>
      </c>
      <c r="AH5024" s="116">
        <v>0</v>
      </c>
      <c r="AI5024" t="e">
        <v>#N/A</v>
      </c>
    </row>
    <row r="5025" spans="1:35" ht="14.25" hidden="1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3102</v>
      </c>
      <c r="F5025" s="108" t="s">
        <v>3273</v>
      </c>
      <c r="G5025" s="108" t="s">
        <v>1748</v>
      </c>
      <c r="H5025" s="126" t="s">
        <v>3269</v>
      </c>
      <c r="I5025" s="73" t="s">
        <v>106</v>
      </c>
      <c r="J5025" s="73" t="s">
        <v>3374</v>
      </c>
      <c r="K5025" s="73" t="s">
        <v>32</v>
      </c>
      <c r="L5025" s="108" t="s">
        <v>3102</v>
      </c>
      <c r="M5025" s="108"/>
      <c r="N5025" s="108" t="s">
        <v>57</v>
      </c>
      <c r="O5025" s="108" t="s">
        <v>80</v>
      </c>
      <c r="P5025" s="109">
        <v>0</v>
      </c>
      <c r="Q5025" s="110" t="s">
        <v>3552</v>
      </c>
      <c r="R5025" s="108"/>
      <c r="S5025" s="111"/>
      <c r="T5025" s="111"/>
      <c r="U5025" s="111">
        <f t="shared" si="631"/>
        <v>2112624.9857971012</v>
      </c>
      <c r="V5025" s="111"/>
      <c r="W5025" s="112">
        <v>2112624.9857971012</v>
      </c>
      <c r="X5025" s="111"/>
      <c r="Y5025" s="14">
        <f t="shared" si="630"/>
        <v>0</v>
      </c>
      <c r="Z5025" s="16">
        <f t="shared" si="633"/>
        <v>2112624.9857971012</v>
      </c>
      <c r="AA5025" s="111"/>
      <c r="AB5025" s="111">
        <f t="shared" si="632"/>
        <v>2112624.9857971012</v>
      </c>
      <c r="AC5025" s="113">
        <v>0</v>
      </c>
      <c r="AD5025" s="108"/>
      <c r="AE5025" s="108" t="s">
        <v>3619</v>
      </c>
      <c r="AF5025" s="108"/>
      <c r="AG5025" s="108" t="s">
        <v>42</v>
      </c>
      <c r="AH5025" s="116">
        <v>0</v>
      </c>
      <c r="AI5025" t="e">
        <v>#N/A</v>
      </c>
    </row>
    <row r="5026" spans="1:35" ht="14.25" hidden="1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3621</v>
      </c>
      <c r="G5026" s="114" t="s">
        <v>738</v>
      </c>
      <c r="H5026" s="127" t="s">
        <v>3144</v>
      </c>
      <c r="I5026" s="73" t="s">
        <v>106</v>
      </c>
      <c r="J5026" s="73" t="s">
        <v>3145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30"/>
        <v>0</v>
      </c>
      <c r="Z5026" s="16">
        <f t="shared" si="633"/>
        <v>7458.79</v>
      </c>
      <c r="AA5026" s="111">
        <f t="shared" ref="AA5026:AA5028" si="634">U5026-W5026</f>
        <v>0</v>
      </c>
      <c r="AB5026" s="111">
        <f>W5026</f>
        <v>7458.79</v>
      </c>
      <c r="AC5026" s="113">
        <v>0</v>
      </c>
      <c r="AD5026" s="108"/>
      <c r="AE5026" s="108" t="s">
        <v>3619</v>
      </c>
      <c r="AF5026" s="108"/>
      <c r="AG5026" s="117" t="s">
        <v>42</v>
      </c>
      <c r="AH5026" s="109">
        <v>0</v>
      </c>
      <c r="AI5026" t="e">
        <v>#N/A</v>
      </c>
    </row>
    <row r="5027" spans="1:35" ht="14.25" hidden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3644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35">S5027+T5027-U5027</f>
        <v>43782.84</v>
      </c>
      <c r="W5027" s="14">
        <f t="shared" ref="W5027:W5032" si="636">IF(O5027="返货",U5027/(1+P5027),IF(O5027="返现",U5027,IF(O5027="折扣",U5027*P5027,IF(O5027="无",U5027))))</f>
        <v>0</v>
      </c>
      <c r="Y5027" s="14">
        <f t="shared" si="630"/>
        <v>0</v>
      </c>
      <c r="Z5027" s="16">
        <f t="shared" si="633"/>
        <v>0</v>
      </c>
      <c r="AA5027" s="13">
        <f t="shared" si="634"/>
        <v>0</v>
      </c>
      <c r="AB5027" s="13">
        <f t="shared" ref="AB5027:AB5028" si="637">U5027</f>
        <v>0</v>
      </c>
      <c r="AC5027" s="9">
        <v>0.12</v>
      </c>
      <c r="AG5027" s="16" t="s">
        <v>42</v>
      </c>
      <c r="AI5027" t="e">
        <v>#N/A</v>
      </c>
    </row>
    <row r="5028" spans="1:35" ht="14.25" hidden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3644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35"/>
        <v>43782.84</v>
      </c>
      <c r="W5028" s="14">
        <f t="shared" si="636"/>
        <v>0</v>
      </c>
      <c r="Y5028" s="14">
        <f t="shared" si="630"/>
        <v>0</v>
      </c>
      <c r="Z5028" s="16">
        <f t="shared" si="633"/>
        <v>0</v>
      </c>
      <c r="AA5028" s="13">
        <f t="shared" si="634"/>
        <v>0</v>
      </c>
      <c r="AB5028" s="13">
        <f t="shared" si="637"/>
        <v>0</v>
      </c>
      <c r="AC5028" s="9">
        <v>0.12</v>
      </c>
      <c r="AG5028" s="16" t="s">
        <v>42</v>
      </c>
      <c r="AI5028" t="e">
        <v>#N/A</v>
      </c>
    </row>
    <row r="5029" spans="1:35" ht="14.25" hidden="1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3096</v>
      </c>
      <c r="F5029" s="30" t="s">
        <v>3097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4499</v>
      </c>
      <c r="T5029" s="13">
        <v>8580956.0199999996</v>
      </c>
      <c r="U5029" s="14">
        <v>6364233.7800000003</v>
      </c>
      <c r="V5029" s="38">
        <v>0</v>
      </c>
      <c r="W5029" s="16">
        <f t="shared" si="636"/>
        <v>6364233.7800000003</v>
      </c>
      <c r="Y5029" s="14">
        <f t="shared" si="630"/>
        <v>6352233.7800000003</v>
      </c>
      <c r="Z5029" s="16">
        <f t="shared" si="633"/>
        <v>6364233.7800000003</v>
      </c>
      <c r="AA5029" s="14">
        <f t="shared" ref="AA5029:AA5032" si="638">U5029-W5029+W5029*2%</f>
        <v>127284.6756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 hidden="1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4499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9">S5030+T5030-U5030</f>
        <v>0</v>
      </c>
      <c r="W5030" s="14">
        <f t="shared" si="636"/>
        <v>5991662.0999999996</v>
      </c>
      <c r="X5030" s="13"/>
      <c r="Y5030" s="14">
        <f t="shared" si="630"/>
        <v>0</v>
      </c>
      <c r="Z5030" s="16">
        <f t="shared" si="633"/>
        <v>5991662.0999999996</v>
      </c>
      <c r="AA5030" s="14">
        <f t="shared" si="638"/>
        <v>119833.242</v>
      </c>
      <c r="AB5030" s="13">
        <f t="shared" ref="AB5030:AB5032" si="640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 hidden="1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4499</v>
      </c>
      <c r="S5031" s="13">
        <v>276260.26</v>
      </c>
      <c r="T5031" s="13">
        <v>0</v>
      </c>
      <c r="U5031" s="13">
        <v>276260.26</v>
      </c>
      <c r="V5031" s="13">
        <f t="shared" si="639"/>
        <v>0</v>
      </c>
      <c r="W5031" s="14">
        <f t="shared" si="636"/>
        <v>276260.26</v>
      </c>
      <c r="X5031" s="13"/>
      <c r="Y5031" s="14">
        <f t="shared" si="630"/>
        <v>0</v>
      </c>
      <c r="Z5031" s="16">
        <f t="shared" si="633"/>
        <v>276260.26</v>
      </c>
      <c r="AA5031" s="14">
        <f t="shared" si="638"/>
        <v>5525.2052000000003</v>
      </c>
      <c r="AB5031" s="13">
        <f t="shared" si="640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 hidden="1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4499</v>
      </c>
      <c r="S5032" s="13">
        <v>322634.03000000003</v>
      </c>
      <c r="T5032" s="13">
        <v>0</v>
      </c>
      <c r="U5032" s="13">
        <v>322634.03000000003</v>
      </c>
      <c r="V5032" s="13">
        <f t="shared" si="639"/>
        <v>0</v>
      </c>
      <c r="W5032" s="14">
        <f t="shared" si="636"/>
        <v>322634.03000000003</v>
      </c>
      <c r="X5032" s="13"/>
      <c r="Y5032" s="14">
        <f t="shared" si="630"/>
        <v>0</v>
      </c>
      <c r="Z5032" s="16">
        <f t="shared" si="633"/>
        <v>322634.03000000003</v>
      </c>
      <c r="AA5032" s="14">
        <f t="shared" si="638"/>
        <v>6452.6806000000006</v>
      </c>
      <c r="AB5032" s="13">
        <f t="shared" si="640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 hidden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3648</v>
      </c>
      <c r="J5033" s="73"/>
      <c r="K5033" s="73" t="s">
        <v>32</v>
      </c>
      <c r="L5033" s="102" t="s">
        <v>3649</v>
      </c>
      <c r="M5033" s="73"/>
      <c r="N5033" s="8" t="s">
        <v>40</v>
      </c>
      <c r="O5033" s="103" t="s">
        <v>80</v>
      </c>
      <c r="P5033" s="102">
        <v>0</v>
      </c>
      <c r="Q5033" s="104" t="s">
        <v>3650</v>
      </c>
      <c r="R5033" s="74"/>
      <c r="S5033" s="103">
        <v>1.1000000000000001</v>
      </c>
      <c r="T5033" s="16"/>
      <c r="U5033" s="16"/>
      <c r="V5033" s="16">
        <f t="shared" si="639"/>
        <v>1.1000000000000001</v>
      </c>
      <c r="W5033" s="14"/>
      <c r="X5033" s="16"/>
      <c r="Y5033" s="14">
        <f t="shared" si="630"/>
        <v>0</v>
      </c>
      <c r="Z5033" s="16">
        <f t="shared" si="633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 hidden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3648</v>
      </c>
      <c r="J5034" s="73"/>
      <c r="K5034" s="73" t="s">
        <v>32</v>
      </c>
      <c r="L5034" s="102" t="s">
        <v>3649</v>
      </c>
      <c r="M5034" s="73"/>
      <c r="N5034" s="8" t="s">
        <v>40</v>
      </c>
      <c r="O5034" s="103" t="s">
        <v>80</v>
      </c>
      <c r="P5034" s="102">
        <v>0</v>
      </c>
      <c r="Q5034" s="104" t="s">
        <v>4491</v>
      </c>
      <c r="R5034" s="74"/>
      <c r="S5034" s="103">
        <v>1.1000000000000001</v>
      </c>
      <c r="T5034" s="16"/>
      <c r="U5034" s="16"/>
      <c r="V5034" s="16">
        <f t="shared" si="639"/>
        <v>1.1000000000000001</v>
      </c>
      <c r="W5034" s="14"/>
      <c r="X5034" s="16"/>
      <c r="Y5034" s="14">
        <f t="shared" si="630"/>
        <v>0</v>
      </c>
      <c r="Z5034" s="16">
        <f t="shared" si="633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 hidden="1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3651</v>
      </c>
      <c r="F5035" s="133" t="s">
        <v>3652</v>
      </c>
      <c r="G5035" s="133" t="s">
        <v>3652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9"/>
        <v>-51017.42</v>
      </c>
      <c r="W5035" s="14">
        <f t="shared" ref="W5035:W5083" si="641">IF(O5035="返货",U5035/(1+P5035),IF(O5035="返现",U5035,IF(O5035="折扣",U5035*P5035,IF(O5035="无",U5035))))</f>
        <v>51017.42</v>
      </c>
      <c r="X5035" s="13"/>
      <c r="Y5035" s="14">
        <f t="shared" si="630"/>
        <v>0</v>
      </c>
      <c r="Z5035" s="16">
        <f t="shared" si="633"/>
        <v>51017.42</v>
      </c>
      <c r="AA5035" s="13">
        <f t="shared" ref="AA5035:AA5042" si="642">U5035-W5035</f>
        <v>0</v>
      </c>
      <c r="AB5035" s="13">
        <f t="shared" ref="AB5035:AB5036" si="643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 hidden="1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9"/>
        <v>90566.78</v>
      </c>
      <c r="W5036" s="14">
        <f t="shared" si="641"/>
        <v>0</v>
      </c>
      <c r="X5036" s="13"/>
      <c r="Y5036" s="14">
        <f t="shared" si="630"/>
        <v>0</v>
      </c>
      <c r="Z5036" s="16">
        <f t="shared" si="633"/>
        <v>0</v>
      </c>
      <c r="AA5036" s="13">
        <f t="shared" si="642"/>
        <v>0</v>
      </c>
      <c r="AB5036" s="13">
        <f t="shared" si="643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 t="s">
        <v>3722</v>
      </c>
      <c r="B5037" s="74" t="s">
        <v>32</v>
      </c>
      <c r="C5037" s="74" t="s">
        <v>52</v>
      </c>
      <c r="D5037" s="74" t="s">
        <v>53</v>
      </c>
      <c r="E5037" s="74" t="s">
        <v>3376</v>
      </c>
      <c r="F5037" s="74" t="s">
        <v>3376</v>
      </c>
      <c r="G5037" s="74" t="s">
        <v>3376</v>
      </c>
      <c r="H5037" s="74" t="s">
        <v>36</v>
      </c>
      <c r="I5037" s="74" t="s">
        <v>3723</v>
      </c>
      <c r="J5037" s="74" t="s">
        <v>3333</v>
      </c>
      <c r="K5037" s="74" t="s">
        <v>32</v>
      </c>
      <c r="L5037" s="74" t="s">
        <v>3377</v>
      </c>
      <c r="M5037" s="74"/>
      <c r="N5037" s="74" t="s">
        <v>57</v>
      </c>
      <c r="O5037" s="74" t="s">
        <v>80</v>
      </c>
      <c r="P5037" s="10">
        <v>0</v>
      </c>
      <c r="Q5037" s="12" t="s">
        <v>3724</v>
      </c>
      <c r="R5037" s="74" t="s">
        <v>3725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41"/>
        <v>0</v>
      </c>
      <c r="X5037" s="14"/>
      <c r="Y5037" s="14">
        <f t="shared" si="630"/>
        <v>0</v>
      </c>
      <c r="Z5037" s="16">
        <f t="shared" si="633"/>
        <v>0</v>
      </c>
      <c r="AA5037" s="14">
        <f t="shared" si="642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3274</v>
      </c>
      <c r="AI5037" t="e">
        <v>#N/A</v>
      </c>
    </row>
    <row r="5038" spans="1:35" ht="14.25">
      <c r="A5038" s="7" t="s">
        <v>3722</v>
      </c>
      <c r="B5038" s="74" t="s">
        <v>32</v>
      </c>
      <c r="C5038" s="74" t="s">
        <v>52</v>
      </c>
      <c r="D5038" s="74" t="s">
        <v>53</v>
      </c>
      <c r="E5038" s="74" t="s">
        <v>3726</v>
      </c>
      <c r="F5038" s="74" t="s">
        <v>3726</v>
      </c>
      <c r="G5038" s="74" t="s">
        <v>3726</v>
      </c>
      <c r="H5038" s="74" t="s">
        <v>36</v>
      </c>
      <c r="I5038" s="74" t="s">
        <v>3723</v>
      </c>
      <c r="J5038" s="74" t="s">
        <v>3333</v>
      </c>
      <c r="K5038" s="74" t="s">
        <v>32</v>
      </c>
      <c r="L5038" s="74" t="s">
        <v>3377</v>
      </c>
      <c r="M5038" s="74"/>
      <c r="N5038" s="74" t="s">
        <v>57</v>
      </c>
      <c r="O5038" s="74" t="s">
        <v>80</v>
      </c>
      <c r="P5038" s="10">
        <v>0</v>
      </c>
      <c r="Q5038" s="12" t="s">
        <v>3724</v>
      </c>
      <c r="R5038" s="74" t="s">
        <v>3727</v>
      </c>
      <c r="S5038" s="14">
        <v>0</v>
      </c>
      <c r="T5038" s="14">
        <v>100000</v>
      </c>
      <c r="U5038" s="14">
        <v>48630.91</v>
      </c>
      <c r="V5038" s="14">
        <f t="shared" ref="V5038:V5101" si="644">S5038+T5038-U5038</f>
        <v>51369.09</v>
      </c>
      <c r="W5038" s="14">
        <f t="shared" si="641"/>
        <v>48630.91</v>
      </c>
      <c r="X5038" s="14"/>
      <c r="Y5038" s="14">
        <f t="shared" si="630"/>
        <v>0</v>
      </c>
      <c r="Z5038" s="16">
        <f t="shared" si="633"/>
        <v>48630.91</v>
      </c>
      <c r="AA5038" s="14">
        <f t="shared" si="642"/>
        <v>0</v>
      </c>
      <c r="AB5038" s="14">
        <f t="shared" ref="AB5038:AB5101" si="645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3274</v>
      </c>
      <c r="AI5038" t="e">
        <v>#N/A</v>
      </c>
    </row>
    <row r="5039" spans="1:35" ht="14.25">
      <c r="A5039" s="7" t="s">
        <v>3722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3723</v>
      </c>
      <c r="J5039" s="74" t="s">
        <v>3333</v>
      </c>
      <c r="K5039" s="74" t="s">
        <v>32</v>
      </c>
      <c r="L5039" s="74" t="s">
        <v>3728</v>
      </c>
      <c r="M5039" s="74"/>
      <c r="N5039" s="74" t="s">
        <v>57</v>
      </c>
      <c r="O5039" s="74" t="s">
        <v>41</v>
      </c>
      <c r="P5039" s="10">
        <v>0.1</v>
      </c>
      <c r="Q5039" s="12" t="s">
        <v>3729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41"/>
        <v>0</v>
      </c>
      <c r="X5039" s="14"/>
      <c r="Y5039" s="14">
        <f t="shared" si="630"/>
        <v>0</v>
      </c>
      <c r="Z5039" s="16">
        <f t="shared" si="633"/>
        <v>0</v>
      </c>
      <c r="AA5039" s="14">
        <f t="shared" si="642"/>
        <v>0</v>
      </c>
      <c r="AB5039" s="14">
        <f t="shared" si="645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3274</v>
      </c>
      <c r="AI5039" t="e">
        <v>#N/A</v>
      </c>
    </row>
    <row r="5040" spans="1:35" ht="14.25">
      <c r="A5040" s="7" t="s">
        <v>3722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3723</v>
      </c>
      <c r="J5040" s="74" t="s">
        <v>3333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44"/>
        <v>0</v>
      </c>
      <c r="W5040" s="14">
        <f t="shared" si="641"/>
        <v>0</v>
      </c>
      <c r="X5040" s="14"/>
      <c r="Y5040" s="14">
        <f t="shared" si="630"/>
        <v>0</v>
      </c>
      <c r="Z5040" s="16">
        <f t="shared" si="633"/>
        <v>0</v>
      </c>
      <c r="AA5040" s="14">
        <f t="shared" si="642"/>
        <v>0</v>
      </c>
      <c r="AB5040" s="14">
        <f t="shared" si="645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3274</v>
      </c>
      <c r="AI5040" t="e">
        <v>#N/A</v>
      </c>
    </row>
    <row r="5041" spans="1:35" ht="14.25">
      <c r="A5041" s="7" t="s">
        <v>3722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3723</v>
      </c>
      <c r="J5041" s="74" t="s">
        <v>3333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3730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44"/>
        <v>92984.07</v>
      </c>
      <c r="W5041" s="14">
        <f t="shared" si="641"/>
        <v>404352.36999999988</v>
      </c>
      <c r="X5041" s="14"/>
      <c r="Y5041" s="14">
        <f t="shared" si="630"/>
        <v>0</v>
      </c>
      <c r="Z5041" s="16">
        <f t="shared" si="633"/>
        <v>404352.36999999988</v>
      </c>
      <c r="AA5041" s="14">
        <f t="shared" si="642"/>
        <v>0</v>
      </c>
      <c r="AB5041" s="14">
        <f t="shared" si="645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3274</v>
      </c>
      <c r="AI5041" t="e">
        <v>#N/A</v>
      </c>
    </row>
    <row r="5042" spans="1:35" ht="14.25">
      <c r="A5042" s="7" t="s">
        <v>3722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3723</v>
      </c>
      <c r="J5042" s="74" t="s">
        <v>3333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44"/>
        <v>49456.390000000021</v>
      </c>
      <c r="W5042" s="14">
        <f t="shared" si="641"/>
        <v>12947.710000000001</v>
      </c>
      <c r="X5042" s="14"/>
      <c r="Y5042" s="14">
        <f t="shared" si="630"/>
        <v>0</v>
      </c>
      <c r="Z5042" s="16">
        <f t="shared" si="633"/>
        <v>12947.710000000001</v>
      </c>
      <c r="AA5042" s="14">
        <f t="shared" si="642"/>
        <v>0</v>
      </c>
      <c r="AB5042" s="14">
        <f t="shared" si="645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3274</v>
      </c>
      <c r="AI5042" t="e">
        <v>#N/A</v>
      </c>
    </row>
    <row r="5043" spans="1:35" ht="14.25">
      <c r="A5043" s="7" t="s">
        <v>3722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3723</v>
      </c>
      <c r="J5043" s="74" t="s">
        <v>3333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44"/>
        <v>697.17000000000007</v>
      </c>
      <c r="W5043" s="14">
        <f t="shared" si="641"/>
        <v>6286.5</v>
      </c>
      <c r="X5043" s="14"/>
      <c r="Y5043" s="14">
        <f t="shared" si="630"/>
        <v>0</v>
      </c>
      <c r="Z5043" s="16">
        <f t="shared" si="633"/>
        <v>6286.5</v>
      </c>
      <c r="AA5043" s="139">
        <f>W5043*P5043</f>
        <v>125.73</v>
      </c>
      <c r="AB5043" s="14">
        <f t="shared" si="645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3274</v>
      </c>
      <c r="AI5043" t="e">
        <v>#N/A</v>
      </c>
    </row>
    <row r="5044" spans="1:35" ht="14.25">
      <c r="A5044" s="7" t="s">
        <v>3722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3723</v>
      </c>
      <c r="J5044" s="74" t="s">
        <v>3333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44"/>
        <v>5132.25</v>
      </c>
      <c r="W5044" s="14">
        <f t="shared" si="641"/>
        <v>0</v>
      </c>
      <c r="X5044" s="14"/>
      <c r="Y5044" s="14">
        <f t="shared" si="630"/>
        <v>0</v>
      </c>
      <c r="Z5044" s="16">
        <f t="shared" si="633"/>
        <v>0</v>
      </c>
      <c r="AA5044" s="139">
        <f>W5044*P5044</f>
        <v>0</v>
      </c>
      <c r="AB5044" s="14">
        <f t="shared" si="645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3274</v>
      </c>
      <c r="AI5044" t="e">
        <v>#N/A</v>
      </c>
    </row>
    <row r="5045" spans="1:35" ht="14.25">
      <c r="A5045" s="7" t="s">
        <v>3722</v>
      </c>
      <c r="B5045" s="74" t="s">
        <v>32</v>
      </c>
      <c r="C5045" s="74" t="s">
        <v>188</v>
      </c>
      <c r="D5045" s="74" t="s">
        <v>189</v>
      </c>
      <c r="E5045" s="74" t="s">
        <v>3731</v>
      </c>
      <c r="F5045" s="74" t="s">
        <v>3732</v>
      </c>
      <c r="G5045" s="74" t="s">
        <v>3731</v>
      </c>
      <c r="H5045" s="74" t="s">
        <v>36</v>
      </c>
      <c r="I5045" s="74" t="s">
        <v>3723</v>
      </c>
      <c r="J5045" s="74" t="s">
        <v>3333</v>
      </c>
      <c r="K5045" s="74" t="s">
        <v>32</v>
      </c>
      <c r="L5045" s="74" t="s">
        <v>3733</v>
      </c>
      <c r="M5045" s="74"/>
      <c r="N5045" s="74" t="s">
        <v>40</v>
      </c>
      <c r="O5045" s="74" t="s">
        <v>80</v>
      </c>
      <c r="P5045" s="10">
        <v>0</v>
      </c>
      <c r="Q5045" s="12" t="s">
        <v>3734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44"/>
        <v>13831.400000000001</v>
      </c>
      <c r="W5045" s="14">
        <f t="shared" si="641"/>
        <v>6168.5999999999995</v>
      </c>
      <c r="X5045" s="14"/>
      <c r="Y5045" s="14">
        <f t="shared" si="630"/>
        <v>0</v>
      </c>
      <c r="Z5045" s="16">
        <f t="shared" si="633"/>
        <v>6168.5999999999995</v>
      </c>
      <c r="AA5045" s="14">
        <f t="shared" ref="AA5045:AA5108" si="646">U5045-W5045</f>
        <v>0</v>
      </c>
      <c r="AB5045" s="14">
        <f t="shared" si="645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3274</v>
      </c>
      <c r="AI5045" t="e">
        <v>#N/A</v>
      </c>
    </row>
    <row r="5046" spans="1:35" ht="14.25">
      <c r="A5046" s="7" t="s">
        <v>3722</v>
      </c>
      <c r="B5046" s="74" t="s">
        <v>32</v>
      </c>
      <c r="C5046" s="74" t="s">
        <v>188</v>
      </c>
      <c r="D5046" s="74" t="s">
        <v>189</v>
      </c>
      <c r="E5046" s="74" t="s">
        <v>3735</v>
      </c>
      <c r="F5046" s="74" t="s">
        <v>3735</v>
      </c>
      <c r="G5046" s="74" t="s">
        <v>3735</v>
      </c>
      <c r="H5046" s="74" t="s">
        <v>36</v>
      </c>
      <c r="I5046" s="74" t="s">
        <v>3723</v>
      </c>
      <c r="J5046" s="74" t="s">
        <v>3333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3736</v>
      </c>
      <c r="S5046" s="14">
        <v>0</v>
      </c>
      <c r="T5046" s="14">
        <v>135000</v>
      </c>
      <c r="U5046" s="14">
        <v>124362.21999999991</v>
      </c>
      <c r="V5046" s="14">
        <f t="shared" si="644"/>
        <v>10637.780000000086</v>
      </c>
      <c r="W5046" s="14">
        <f t="shared" si="641"/>
        <v>121923.74509803913</v>
      </c>
      <c r="X5046" s="14"/>
      <c r="Y5046" s="14">
        <f t="shared" si="630"/>
        <v>0</v>
      </c>
      <c r="Z5046" s="16">
        <f t="shared" si="633"/>
        <v>121923.74509803913</v>
      </c>
      <c r="AA5046" s="14">
        <f t="shared" si="646"/>
        <v>2438.4749019607843</v>
      </c>
      <c r="AB5046" s="14">
        <f t="shared" si="645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3274</v>
      </c>
      <c r="AI5046" t="e">
        <v>#N/A</v>
      </c>
    </row>
    <row r="5047" spans="1:35" ht="14.25">
      <c r="A5047" s="7" t="s">
        <v>3722</v>
      </c>
      <c r="B5047" s="74" t="s">
        <v>32</v>
      </c>
      <c r="C5047" s="74" t="s">
        <v>188</v>
      </c>
      <c r="D5047" s="74" t="s">
        <v>189</v>
      </c>
      <c r="E5047" s="74" t="s">
        <v>3735</v>
      </c>
      <c r="F5047" s="74" t="s">
        <v>3735</v>
      </c>
      <c r="G5047" s="74" t="s">
        <v>3735</v>
      </c>
      <c r="H5047" s="74" t="s">
        <v>36</v>
      </c>
      <c r="I5047" s="74" t="s">
        <v>3723</v>
      </c>
      <c r="J5047" s="74" t="s">
        <v>3333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3736</v>
      </c>
      <c r="S5047" s="14">
        <v>0</v>
      </c>
      <c r="T5047" s="14">
        <v>30000</v>
      </c>
      <c r="U5047" s="14">
        <v>19385.61</v>
      </c>
      <c r="V5047" s="14">
        <f t="shared" si="644"/>
        <v>10614.39</v>
      </c>
      <c r="W5047" s="14">
        <f t="shared" si="641"/>
        <v>19005.5</v>
      </c>
      <c r="X5047" s="14"/>
      <c r="Y5047" s="14">
        <f t="shared" si="630"/>
        <v>0</v>
      </c>
      <c r="Z5047" s="16">
        <f t="shared" si="633"/>
        <v>19005.5</v>
      </c>
      <c r="AA5047" s="14">
        <f t="shared" si="646"/>
        <v>380.11000000000058</v>
      </c>
      <c r="AB5047" s="14">
        <f t="shared" si="645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3274</v>
      </c>
      <c r="AI5047" t="e">
        <v>#N/A</v>
      </c>
    </row>
    <row r="5048" spans="1:35" ht="14.25">
      <c r="A5048" s="7" t="s">
        <v>3722</v>
      </c>
      <c r="B5048" s="74" t="s">
        <v>32</v>
      </c>
      <c r="C5048" s="74" t="s">
        <v>188</v>
      </c>
      <c r="D5048" s="74" t="s">
        <v>189</v>
      </c>
      <c r="E5048" s="74" t="s">
        <v>3735</v>
      </c>
      <c r="F5048" s="74" t="s">
        <v>3737</v>
      </c>
      <c r="G5048" s="74" t="s">
        <v>3735</v>
      </c>
      <c r="H5048" s="74" t="s">
        <v>36</v>
      </c>
      <c r="I5048" s="74" t="s">
        <v>3723</v>
      </c>
      <c r="J5048" s="74" t="s">
        <v>3333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3738</v>
      </c>
      <c r="S5048" s="14">
        <v>0</v>
      </c>
      <c r="T5048" s="14">
        <v>70000</v>
      </c>
      <c r="U5048" s="14">
        <v>61702.070000000102</v>
      </c>
      <c r="V5048" s="14">
        <f t="shared" si="644"/>
        <v>8297.9299999998984</v>
      </c>
      <c r="W5048" s="14">
        <f t="shared" si="641"/>
        <v>61702.070000000102</v>
      </c>
      <c r="X5048" s="14"/>
      <c r="Y5048" s="14">
        <f t="shared" si="630"/>
        <v>0</v>
      </c>
      <c r="Z5048" s="16">
        <f t="shared" si="633"/>
        <v>61702.070000000102</v>
      </c>
      <c r="AA5048" s="14">
        <f t="shared" si="646"/>
        <v>0</v>
      </c>
      <c r="AB5048" s="14">
        <f t="shared" si="645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3274</v>
      </c>
      <c r="AI5048" t="e">
        <v>#N/A</v>
      </c>
    </row>
    <row r="5049" spans="1:35" ht="14.25">
      <c r="A5049" s="7" t="s">
        <v>3722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3723</v>
      </c>
      <c r="J5049" s="74" t="s">
        <v>3333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3739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44"/>
        <v>94064.809999999823</v>
      </c>
      <c r="W5049" s="14">
        <f t="shared" si="641"/>
        <v>455702.52000000025</v>
      </c>
      <c r="X5049" s="14"/>
      <c r="Y5049" s="14">
        <f t="shared" si="630"/>
        <v>0</v>
      </c>
      <c r="Z5049" s="16">
        <f t="shared" si="633"/>
        <v>455702.52000000025</v>
      </c>
      <c r="AA5049" s="14">
        <f t="shared" si="646"/>
        <v>0</v>
      </c>
      <c r="AB5049" s="14">
        <f t="shared" si="645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3274</v>
      </c>
      <c r="AI5049" t="e">
        <v>#N/A</v>
      </c>
    </row>
    <row r="5050" spans="1:35" ht="14.25">
      <c r="A5050" s="7" t="s">
        <v>3722</v>
      </c>
      <c r="B5050" s="74" t="s">
        <v>32</v>
      </c>
      <c r="C5050" s="74" t="s">
        <v>188</v>
      </c>
      <c r="D5050" s="74" t="s">
        <v>189</v>
      </c>
      <c r="E5050" s="74" t="s">
        <v>3740</v>
      </c>
      <c r="F5050" s="74" t="s">
        <v>3740</v>
      </c>
      <c r="G5050" s="74" t="s">
        <v>3740</v>
      </c>
      <c r="H5050" s="74" t="s">
        <v>36</v>
      </c>
      <c r="I5050" s="74" t="s">
        <v>3723</v>
      </c>
      <c r="J5050" s="74" t="s">
        <v>3333</v>
      </c>
      <c r="K5050" s="74" t="s">
        <v>32</v>
      </c>
      <c r="L5050" s="74" t="s">
        <v>3741</v>
      </c>
      <c r="M5050" s="74"/>
      <c r="N5050" s="74" t="s">
        <v>57</v>
      </c>
      <c r="O5050" s="74" t="s">
        <v>41</v>
      </c>
      <c r="P5050" s="10">
        <v>0.04</v>
      </c>
      <c r="Q5050" s="12" t="s">
        <v>3742</v>
      </c>
      <c r="R5050" s="74"/>
      <c r="S5050" s="14">
        <v>0</v>
      </c>
      <c r="T5050" s="14">
        <v>52000</v>
      </c>
      <c r="U5050" s="14">
        <v>0</v>
      </c>
      <c r="V5050" s="14">
        <f t="shared" si="644"/>
        <v>52000</v>
      </c>
      <c r="W5050" s="14">
        <f t="shared" si="641"/>
        <v>0</v>
      </c>
      <c r="X5050" s="14"/>
      <c r="Y5050" s="14">
        <f t="shared" si="630"/>
        <v>0</v>
      </c>
      <c r="Z5050" s="16">
        <f t="shared" si="633"/>
        <v>0</v>
      </c>
      <c r="AA5050" s="14">
        <f t="shared" si="646"/>
        <v>0</v>
      </c>
      <c r="AB5050" s="14">
        <f t="shared" si="645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3274</v>
      </c>
      <c r="AI5050" t="e">
        <v>#N/A</v>
      </c>
    </row>
    <row r="5051" spans="1:35" ht="14.25">
      <c r="A5051" s="7" t="s">
        <v>3722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3723</v>
      </c>
      <c r="J5051" s="74" t="s">
        <v>3333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44"/>
        <v>20612.15999999996</v>
      </c>
      <c r="W5051" s="14">
        <f t="shared" si="641"/>
        <v>92443.142857142884</v>
      </c>
      <c r="X5051" s="14"/>
      <c r="Y5051" s="14">
        <f t="shared" si="630"/>
        <v>0</v>
      </c>
      <c r="Z5051" s="14"/>
      <c r="AA5051" s="14">
        <f t="shared" si="646"/>
        <v>4622.1571428571478</v>
      </c>
      <c r="AB5051" s="14">
        <f t="shared" si="645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3274</v>
      </c>
      <c r="AI5051">
        <v>12</v>
      </c>
    </row>
    <row r="5052" spans="1:35" ht="14.25">
      <c r="A5052" s="7" t="s">
        <v>3722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3723</v>
      </c>
      <c r="J5052" s="74" t="s">
        <v>3333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3743</v>
      </c>
      <c r="R5052" s="74"/>
      <c r="S5052" s="14">
        <v>39870</v>
      </c>
      <c r="T5052" s="14">
        <v>140000</v>
      </c>
      <c r="U5052" s="14">
        <v>155300</v>
      </c>
      <c r="V5052" s="14">
        <f t="shared" si="644"/>
        <v>24570</v>
      </c>
      <c r="W5052" s="14">
        <f t="shared" si="641"/>
        <v>150776.6990291262</v>
      </c>
      <c r="X5052" s="14"/>
      <c r="Y5052" s="14">
        <f t="shared" si="630"/>
        <v>0</v>
      </c>
      <c r="Z5052" s="14"/>
      <c r="AA5052" s="14">
        <f t="shared" si="646"/>
        <v>4523.3009708737954</v>
      </c>
      <c r="AB5052" s="14">
        <f t="shared" si="645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3274</v>
      </c>
      <c r="AI5052">
        <v>12</v>
      </c>
    </row>
    <row r="5053" spans="1:35" ht="14.25">
      <c r="A5053" s="7" t="s">
        <v>3722</v>
      </c>
      <c r="B5053" s="74" t="s">
        <v>32</v>
      </c>
      <c r="C5053" s="74" t="s">
        <v>188</v>
      </c>
      <c r="D5053" s="74" t="s">
        <v>189</v>
      </c>
      <c r="E5053" s="74" t="s">
        <v>3744</v>
      </c>
      <c r="F5053" s="74" t="s">
        <v>3744</v>
      </c>
      <c r="G5053" s="74" t="s">
        <v>3744</v>
      </c>
      <c r="H5053" s="74" t="s">
        <v>36</v>
      </c>
      <c r="I5053" s="74" t="s">
        <v>3723</v>
      </c>
      <c r="J5053" s="74" t="s">
        <v>3333</v>
      </c>
      <c r="K5053" s="74" t="s">
        <v>32</v>
      </c>
      <c r="L5053" s="74" t="s">
        <v>3745</v>
      </c>
      <c r="M5053" s="74"/>
      <c r="N5053" s="74" t="s">
        <v>40</v>
      </c>
      <c r="O5053" s="74" t="s">
        <v>80</v>
      </c>
      <c r="P5053" s="10">
        <v>0</v>
      </c>
      <c r="Q5053" s="12" t="s">
        <v>3746</v>
      </c>
      <c r="R5053" s="74" t="s">
        <v>3747</v>
      </c>
      <c r="S5053" s="14">
        <v>0</v>
      </c>
      <c r="T5053" s="14">
        <v>510</v>
      </c>
      <c r="U5053" s="14">
        <v>510</v>
      </c>
      <c r="V5053" s="14">
        <f t="shared" si="644"/>
        <v>0</v>
      </c>
      <c r="W5053" s="14">
        <v>0</v>
      </c>
      <c r="X5053" s="14"/>
      <c r="Y5053" s="14">
        <f t="shared" si="630"/>
        <v>0</v>
      </c>
      <c r="Z5053" s="16">
        <f t="shared" ref="Z5053:Z5067" si="647">W5053+X5053</f>
        <v>0</v>
      </c>
      <c r="AA5053" s="14">
        <f t="shared" si="646"/>
        <v>510</v>
      </c>
      <c r="AB5053" s="14">
        <f t="shared" si="645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3274</v>
      </c>
      <c r="AI5053" t="e">
        <v>#N/A</v>
      </c>
    </row>
    <row r="5054" spans="1:35" ht="14.25">
      <c r="A5054" s="7" t="s">
        <v>3722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3723</v>
      </c>
      <c r="J5054" s="74" t="s">
        <v>3333</v>
      </c>
      <c r="K5054" s="74" t="s">
        <v>32</v>
      </c>
      <c r="L5054" s="74" t="s">
        <v>3381</v>
      </c>
      <c r="M5054" s="74"/>
      <c r="N5054" s="74" t="s">
        <v>57</v>
      </c>
      <c r="O5054" s="74" t="s">
        <v>41</v>
      </c>
      <c r="P5054" s="10">
        <v>0.04</v>
      </c>
      <c r="Q5054" s="12" t="s">
        <v>3748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44"/>
        <v>40680.220000000016</v>
      </c>
      <c r="W5054" s="14">
        <f t="shared" si="641"/>
        <v>75008.221153846142</v>
      </c>
      <c r="X5054" s="14"/>
      <c r="Y5054" s="14">
        <f t="shared" si="630"/>
        <v>0</v>
      </c>
      <c r="Z5054" s="16">
        <f t="shared" si="647"/>
        <v>75008.221153846142</v>
      </c>
      <c r="AA5054" s="14">
        <f t="shared" si="646"/>
        <v>3000.3288461538468</v>
      </c>
      <c r="AB5054" s="14">
        <f t="shared" si="645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3274</v>
      </c>
      <c r="AI5054" t="e">
        <v>#N/A</v>
      </c>
    </row>
    <row r="5055" spans="1:35" ht="14.25">
      <c r="A5055" s="7" t="s">
        <v>3722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3723</v>
      </c>
      <c r="J5055" s="74" t="s">
        <v>3333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44"/>
        <v>13447.699999999999</v>
      </c>
      <c r="W5055" s="14">
        <f t="shared" si="641"/>
        <v>15242.254901960785</v>
      </c>
      <c r="X5055" s="14"/>
      <c r="Y5055" s="14">
        <f t="shared" si="630"/>
        <v>0</v>
      </c>
      <c r="Z5055" s="16">
        <f t="shared" si="647"/>
        <v>15242.254901960785</v>
      </c>
      <c r="AA5055" s="14">
        <f t="shared" si="646"/>
        <v>304.84509803921537</v>
      </c>
      <c r="AB5055" s="14">
        <f t="shared" si="645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3274</v>
      </c>
      <c r="AI5055" t="e">
        <v>#N/A</v>
      </c>
    </row>
    <row r="5056" spans="1:35" ht="14.25">
      <c r="A5056" s="7" t="s">
        <v>3722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3723</v>
      </c>
      <c r="J5056" s="74" t="s">
        <v>3333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3749</v>
      </c>
      <c r="S5056" s="14">
        <v>0</v>
      </c>
      <c r="T5056" s="14">
        <v>40000</v>
      </c>
      <c r="U5056" s="14">
        <v>12872.3</v>
      </c>
      <c r="V5056" s="14">
        <f t="shared" si="644"/>
        <v>27127.7</v>
      </c>
      <c r="W5056" s="14">
        <f t="shared" si="641"/>
        <v>12872.3</v>
      </c>
      <c r="X5056" s="14"/>
      <c r="Y5056" s="14">
        <f t="shared" si="630"/>
        <v>0</v>
      </c>
      <c r="Z5056" s="16">
        <f t="shared" si="647"/>
        <v>12872.3</v>
      </c>
      <c r="AA5056" s="14">
        <f t="shared" si="646"/>
        <v>0</v>
      </c>
      <c r="AB5056" s="14">
        <f t="shared" si="645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3274</v>
      </c>
      <c r="AI5056" t="e">
        <v>#N/A</v>
      </c>
    </row>
    <row r="5057" spans="1:35" ht="14.25">
      <c r="A5057" s="7" t="s">
        <v>3722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3723</v>
      </c>
      <c r="J5057" s="74" t="s">
        <v>3333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3750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44"/>
        <v>52850.670000000042</v>
      </c>
      <c r="W5057" s="14">
        <f t="shared" si="641"/>
        <v>128183.42999999996</v>
      </c>
      <c r="X5057" s="14"/>
      <c r="Y5057" s="14">
        <f t="shared" si="630"/>
        <v>0</v>
      </c>
      <c r="Z5057" s="16">
        <f t="shared" si="647"/>
        <v>128183.42999999996</v>
      </c>
      <c r="AA5057" s="14">
        <f t="shared" si="646"/>
        <v>0</v>
      </c>
      <c r="AB5057" s="14">
        <f t="shared" si="645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3274</v>
      </c>
      <c r="AI5057" t="e">
        <v>#N/A</v>
      </c>
    </row>
    <row r="5058" spans="1:35" ht="14.25">
      <c r="A5058" s="7" t="s">
        <v>3722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3723</v>
      </c>
      <c r="J5058" s="74" t="s">
        <v>3333</v>
      </c>
      <c r="K5058" s="74" t="s">
        <v>32</v>
      </c>
      <c r="L5058" s="74" t="s">
        <v>3751</v>
      </c>
      <c r="M5058" s="74"/>
      <c r="N5058" s="74" t="s">
        <v>40</v>
      </c>
      <c r="O5058" s="74" t="s">
        <v>80</v>
      </c>
      <c r="P5058" s="10">
        <v>0</v>
      </c>
      <c r="Q5058" s="12" t="s">
        <v>3752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44"/>
        <v>7413.4800000000005</v>
      </c>
      <c r="W5058" s="14">
        <f t="shared" si="641"/>
        <v>2586.5199999999995</v>
      </c>
      <c r="X5058" s="14"/>
      <c r="Y5058" s="14">
        <f t="shared" si="630"/>
        <v>0</v>
      </c>
      <c r="Z5058" s="16">
        <f t="shared" si="647"/>
        <v>2586.5199999999995</v>
      </c>
      <c r="AA5058" s="14">
        <f t="shared" si="646"/>
        <v>0</v>
      </c>
      <c r="AB5058" s="14">
        <f t="shared" si="645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3274</v>
      </c>
      <c r="AI5058" t="e">
        <v>#N/A</v>
      </c>
    </row>
    <row r="5059" spans="1:35" ht="14.25">
      <c r="A5059" s="7" t="s">
        <v>3722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3723</v>
      </c>
      <c r="J5059" s="74" t="s">
        <v>3333</v>
      </c>
      <c r="K5059" s="74" t="s">
        <v>32</v>
      </c>
      <c r="L5059" s="74" t="s">
        <v>3753</v>
      </c>
      <c r="M5059" s="74"/>
      <c r="N5059" s="74" t="s">
        <v>40</v>
      </c>
      <c r="O5059" s="74" t="s">
        <v>41</v>
      </c>
      <c r="P5059" s="10">
        <v>0.02</v>
      </c>
      <c r="Q5059" s="12" t="s">
        <v>3754</v>
      </c>
      <c r="R5059" s="74" t="s">
        <v>3755</v>
      </c>
      <c r="S5059" s="14">
        <v>0</v>
      </c>
      <c r="T5059" s="14">
        <v>520</v>
      </c>
      <c r="U5059" s="14">
        <v>520</v>
      </c>
      <c r="V5059" s="14">
        <f t="shared" si="644"/>
        <v>0</v>
      </c>
      <c r="W5059" s="14">
        <v>0</v>
      </c>
      <c r="X5059" s="14"/>
      <c r="Y5059" s="14">
        <f t="shared" ref="Y5059:Y5122" si="648">IF(W5059-AB5059&lt;=0,0,IF(O5059="返现",MAX(W5059-AA5059-AB5059,0),MAX(W5059-AB5059,0)))</f>
        <v>0</v>
      </c>
      <c r="Z5059" s="16">
        <f t="shared" si="647"/>
        <v>0</v>
      </c>
      <c r="AA5059" s="14">
        <f t="shared" si="646"/>
        <v>520</v>
      </c>
      <c r="AB5059" s="14">
        <f t="shared" si="645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3274</v>
      </c>
      <c r="AI5059" t="e">
        <v>#N/A</v>
      </c>
    </row>
    <row r="5060" spans="1:35" ht="14.25">
      <c r="A5060" s="7" t="s">
        <v>3722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3723</v>
      </c>
      <c r="J5060" s="74" t="s">
        <v>3333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44"/>
        <v>288062.63999999966</v>
      </c>
      <c r="W5060" s="14">
        <f t="shared" si="641"/>
        <v>3377815.6500000013</v>
      </c>
      <c r="X5060" s="14"/>
      <c r="Y5060" s="14">
        <f t="shared" si="648"/>
        <v>0</v>
      </c>
      <c r="Z5060" s="16">
        <f t="shared" si="647"/>
        <v>3377815.6500000013</v>
      </c>
      <c r="AA5060" s="14">
        <f t="shared" si="646"/>
        <v>0</v>
      </c>
      <c r="AB5060" s="14">
        <f t="shared" si="645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3274</v>
      </c>
      <c r="AI5060" t="e">
        <v>#N/A</v>
      </c>
    </row>
    <row r="5061" spans="1:35" ht="14.25">
      <c r="A5061" s="7" t="s">
        <v>3722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3723</v>
      </c>
      <c r="J5061" s="74" t="s">
        <v>3333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44"/>
        <v>200000</v>
      </c>
      <c r="W5061" s="14">
        <f t="shared" si="641"/>
        <v>0</v>
      </c>
      <c r="X5061" s="14"/>
      <c r="Y5061" s="14">
        <f t="shared" si="648"/>
        <v>0</v>
      </c>
      <c r="Z5061" s="16">
        <f t="shared" si="647"/>
        <v>0</v>
      </c>
      <c r="AA5061" s="14">
        <f t="shared" si="646"/>
        <v>0</v>
      </c>
      <c r="AB5061" s="14">
        <f t="shared" si="645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3274</v>
      </c>
      <c r="AI5061" t="e">
        <v>#N/A</v>
      </c>
    </row>
    <row r="5062" spans="1:35" ht="14.25">
      <c r="A5062" s="7" t="s">
        <v>3722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3723</v>
      </c>
      <c r="J5062" s="74" t="s">
        <v>3333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3756</v>
      </c>
      <c r="R5062" s="74" t="s">
        <v>3757</v>
      </c>
      <c r="S5062" s="14">
        <v>0</v>
      </c>
      <c r="T5062" s="14">
        <v>27291.55</v>
      </c>
      <c r="U5062" s="14">
        <v>0</v>
      </c>
      <c r="V5062" s="14">
        <f t="shared" si="644"/>
        <v>27291.55</v>
      </c>
      <c r="W5062" s="14">
        <f t="shared" si="641"/>
        <v>0</v>
      </c>
      <c r="X5062" s="14"/>
      <c r="Y5062" s="14">
        <f t="shared" si="648"/>
        <v>0</v>
      </c>
      <c r="Z5062" s="16">
        <f t="shared" si="647"/>
        <v>0</v>
      </c>
      <c r="AA5062" s="14">
        <f t="shared" si="646"/>
        <v>0</v>
      </c>
      <c r="AB5062" s="14">
        <f t="shared" si="645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3274</v>
      </c>
      <c r="AI5062" t="e">
        <v>#N/A</v>
      </c>
    </row>
    <row r="5063" spans="1:35" ht="14.25">
      <c r="A5063" s="7" t="s">
        <v>3722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3723</v>
      </c>
      <c r="J5063" s="74" t="s">
        <v>3333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3756</v>
      </c>
      <c r="R5063" s="74" t="s">
        <v>3758</v>
      </c>
      <c r="S5063" s="14">
        <v>132832.54999999999</v>
      </c>
      <c r="T5063" s="14">
        <v>1400000</v>
      </c>
      <c r="U5063" s="14">
        <v>1530423.0000000002</v>
      </c>
      <c r="V5063" s="14">
        <f t="shared" si="644"/>
        <v>2409.5499999998137</v>
      </c>
      <c r="W5063" s="14">
        <f t="shared" si="641"/>
        <v>1530423.0000000002</v>
      </c>
      <c r="X5063" s="14"/>
      <c r="Y5063" s="14">
        <f t="shared" si="648"/>
        <v>0</v>
      </c>
      <c r="Z5063" s="16">
        <f t="shared" si="647"/>
        <v>1530423.0000000002</v>
      </c>
      <c r="AA5063" s="14">
        <f t="shared" si="646"/>
        <v>0</v>
      </c>
      <c r="AB5063" s="14">
        <f t="shared" si="645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3274</v>
      </c>
      <c r="AI5063" t="e">
        <v>#N/A</v>
      </c>
    </row>
    <row r="5064" spans="1:35" ht="14.25">
      <c r="A5064" s="7" t="s">
        <v>3722</v>
      </c>
      <c r="B5064" s="74" t="s">
        <v>32</v>
      </c>
      <c r="C5064" s="74" t="s">
        <v>188</v>
      </c>
      <c r="D5064" s="74" t="s">
        <v>189</v>
      </c>
      <c r="E5064" s="74" t="s">
        <v>3759</v>
      </c>
      <c r="F5064" s="74" t="s">
        <v>3760</v>
      </c>
      <c r="G5064" s="74" t="s">
        <v>3759</v>
      </c>
      <c r="H5064" s="74" t="s">
        <v>36</v>
      </c>
      <c r="I5064" s="74" t="s">
        <v>3723</v>
      </c>
      <c r="J5064" s="74" t="s">
        <v>3333</v>
      </c>
      <c r="K5064" s="74" t="s">
        <v>32</v>
      </c>
      <c r="L5064" s="74" t="s">
        <v>3761</v>
      </c>
      <c r="M5064" s="74"/>
      <c r="N5064" s="74" t="s">
        <v>40</v>
      </c>
      <c r="O5064" s="74" t="s">
        <v>80</v>
      </c>
      <c r="P5064" s="10">
        <v>0</v>
      </c>
      <c r="Q5064" s="12" t="s">
        <v>3762</v>
      </c>
      <c r="R5064" s="74"/>
      <c r="S5064" s="14">
        <v>0</v>
      </c>
      <c r="T5064" s="14">
        <v>10000</v>
      </c>
      <c r="U5064" s="14">
        <v>817</v>
      </c>
      <c r="V5064" s="14">
        <f t="shared" si="644"/>
        <v>9183</v>
      </c>
      <c r="W5064" s="14">
        <f t="shared" si="641"/>
        <v>817</v>
      </c>
      <c r="X5064" s="14"/>
      <c r="Y5064" s="14">
        <f t="shared" si="648"/>
        <v>0</v>
      </c>
      <c r="Z5064" s="16">
        <f t="shared" si="647"/>
        <v>817</v>
      </c>
      <c r="AA5064" s="14">
        <f t="shared" si="646"/>
        <v>0</v>
      </c>
      <c r="AB5064" s="14">
        <f t="shared" si="645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3274</v>
      </c>
      <c r="AI5064" t="e">
        <v>#N/A</v>
      </c>
    </row>
    <row r="5065" spans="1:35" ht="14.25">
      <c r="A5065" s="7" t="s">
        <v>3722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3723</v>
      </c>
      <c r="J5065" s="74" t="s">
        <v>3333</v>
      </c>
      <c r="K5065" s="74" t="s">
        <v>32</v>
      </c>
      <c r="L5065" s="74" t="s">
        <v>3763</v>
      </c>
      <c r="M5065" s="74"/>
      <c r="N5065" s="74" t="s">
        <v>40</v>
      </c>
      <c r="O5065" s="74" t="s">
        <v>80</v>
      </c>
      <c r="P5065" s="10">
        <v>0</v>
      </c>
      <c r="Q5065" s="12" t="s">
        <v>3764</v>
      </c>
      <c r="R5065" s="74" t="s">
        <v>3765</v>
      </c>
      <c r="S5065" s="14">
        <v>0</v>
      </c>
      <c r="T5065" s="14">
        <v>550</v>
      </c>
      <c r="U5065" s="14">
        <v>550</v>
      </c>
      <c r="V5065" s="14">
        <f t="shared" si="644"/>
        <v>0</v>
      </c>
      <c r="W5065" s="14">
        <v>0</v>
      </c>
      <c r="X5065" s="14"/>
      <c r="Y5065" s="14">
        <f t="shared" si="648"/>
        <v>0</v>
      </c>
      <c r="Z5065" s="16">
        <f t="shared" si="647"/>
        <v>0</v>
      </c>
      <c r="AA5065" s="14">
        <f t="shared" si="646"/>
        <v>550</v>
      </c>
      <c r="AB5065" s="14">
        <f t="shared" si="645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3274</v>
      </c>
      <c r="AI5065" t="e">
        <v>#N/A</v>
      </c>
    </row>
    <row r="5066" spans="1:35" ht="14.25">
      <c r="A5066" s="7" t="s">
        <v>3722</v>
      </c>
      <c r="B5066" s="74" t="s">
        <v>32</v>
      </c>
      <c r="C5066" s="74" t="s">
        <v>188</v>
      </c>
      <c r="D5066" s="74" t="s">
        <v>364</v>
      </c>
      <c r="E5066" s="74" t="s">
        <v>3766</v>
      </c>
      <c r="F5066" s="74" t="s">
        <v>3766</v>
      </c>
      <c r="G5066" s="74" t="s">
        <v>3766</v>
      </c>
      <c r="H5066" s="74" t="s">
        <v>36</v>
      </c>
      <c r="I5066" s="74" t="s">
        <v>3723</v>
      </c>
      <c r="J5066" s="74" t="s">
        <v>3333</v>
      </c>
      <c r="K5066" s="74" t="s">
        <v>32</v>
      </c>
      <c r="L5066" s="74" t="s">
        <v>3767</v>
      </c>
      <c r="M5066" s="74"/>
      <c r="N5066" s="74" t="s">
        <v>40</v>
      </c>
      <c r="O5066" s="74" t="s">
        <v>41</v>
      </c>
      <c r="P5066" s="10">
        <v>0.06</v>
      </c>
      <c r="Q5066" s="12" t="s">
        <v>3768</v>
      </c>
      <c r="R5066" s="74" t="s">
        <v>3765</v>
      </c>
      <c r="S5066" s="14">
        <v>0</v>
      </c>
      <c r="T5066" s="14">
        <v>540</v>
      </c>
      <c r="U5066" s="14">
        <v>540</v>
      </c>
      <c r="V5066" s="14">
        <f t="shared" si="644"/>
        <v>0</v>
      </c>
      <c r="W5066" s="14">
        <v>0</v>
      </c>
      <c r="X5066" s="14"/>
      <c r="Y5066" s="14">
        <f t="shared" si="648"/>
        <v>0</v>
      </c>
      <c r="Z5066" s="16">
        <f t="shared" si="647"/>
        <v>0</v>
      </c>
      <c r="AA5066" s="14">
        <f t="shared" si="646"/>
        <v>540</v>
      </c>
      <c r="AB5066" s="14">
        <f t="shared" si="645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3274</v>
      </c>
      <c r="AI5066" t="e">
        <v>#N/A</v>
      </c>
    </row>
    <row r="5067" spans="1:35" ht="14.25">
      <c r="A5067" s="7" t="s">
        <v>3722</v>
      </c>
      <c r="B5067" s="74" t="s">
        <v>32</v>
      </c>
      <c r="C5067" s="74" t="s">
        <v>188</v>
      </c>
      <c r="D5067" s="74" t="s">
        <v>364</v>
      </c>
      <c r="E5067" s="74" t="s">
        <v>3769</v>
      </c>
      <c r="F5067" s="74" t="s">
        <v>3769</v>
      </c>
      <c r="G5067" s="74" t="s">
        <v>3769</v>
      </c>
      <c r="H5067" s="74" t="s">
        <v>36</v>
      </c>
      <c r="I5067" s="74" t="s">
        <v>3723</v>
      </c>
      <c r="J5067" s="74" t="s">
        <v>3333</v>
      </c>
      <c r="K5067" s="74" t="s">
        <v>32</v>
      </c>
      <c r="L5067" s="74" t="s">
        <v>3770</v>
      </c>
      <c r="M5067" s="74"/>
      <c r="N5067" s="74" t="s">
        <v>40</v>
      </c>
      <c r="O5067" s="74" t="s">
        <v>80</v>
      </c>
      <c r="P5067" s="10">
        <v>0</v>
      </c>
      <c r="Q5067" s="12" t="s">
        <v>3771</v>
      </c>
      <c r="R5067" s="74" t="s">
        <v>3755</v>
      </c>
      <c r="S5067" s="14">
        <v>0</v>
      </c>
      <c r="T5067" s="14">
        <v>530</v>
      </c>
      <c r="U5067" s="14">
        <v>530</v>
      </c>
      <c r="V5067" s="14">
        <f t="shared" si="644"/>
        <v>0</v>
      </c>
      <c r="W5067" s="14">
        <v>0</v>
      </c>
      <c r="X5067" s="14"/>
      <c r="Y5067" s="14">
        <f t="shared" si="648"/>
        <v>0</v>
      </c>
      <c r="Z5067" s="16">
        <f t="shared" si="647"/>
        <v>0</v>
      </c>
      <c r="AA5067" s="14">
        <f t="shared" si="646"/>
        <v>530</v>
      </c>
      <c r="AB5067" s="14">
        <f t="shared" si="645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3274</v>
      </c>
      <c r="AI5067" t="e">
        <v>#N/A</v>
      </c>
    </row>
    <row r="5068" spans="1:35" ht="14.25">
      <c r="A5068" s="7" t="s">
        <v>3722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3723</v>
      </c>
      <c r="J5068" s="74" t="s">
        <v>3333</v>
      </c>
      <c r="K5068" s="74" t="s">
        <v>32</v>
      </c>
      <c r="L5068" s="74" t="s">
        <v>3772</v>
      </c>
      <c r="M5068" s="74"/>
      <c r="N5068" s="74" t="s">
        <v>57</v>
      </c>
      <c r="O5068" s="74" t="s">
        <v>41</v>
      </c>
      <c r="P5068" s="10">
        <v>0.08</v>
      </c>
      <c r="Q5068" s="12" t="s">
        <v>3773</v>
      </c>
      <c r="R5068" s="74" t="s">
        <v>3755</v>
      </c>
      <c r="S5068" s="14">
        <v>0</v>
      </c>
      <c r="T5068" s="14">
        <v>500</v>
      </c>
      <c r="U5068" s="14">
        <v>500</v>
      </c>
      <c r="V5068" s="14">
        <f t="shared" si="644"/>
        <v>0</v>
      </c>
      <c r="W5068" s="14">
        <v>0</v>
      </c>
      <c r="X5068" s="14"/>
      <c r="Y5068" s="14">
        <f t="shared" si="648"/>
        <v>0</v>
      </c>
      <c r="Z5068" s="14"/>
      <c r="AA5068" s="14">
        <f t="shared" si="646"/>
        <v>500</v>
      </c>
      <c r="AB5068" s="14">
        <f t="shared" si="645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3274</v>
      </c>
      <c r="AI5068">
        <v>72</v>
      </c>
    </row>
    <row r="5069" spans="1:35" ht="14.25">
      <c r="A5069" s="7" t="s">
        <v>3722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3723</v>
      </c>
      <c r="J5069" s="74" t="s">
        <v>3333</v>
      </c>
      <c r="K5069" s="74" t="s">
        <v>32</v>
      </c>
      <c r="L5069" s="74" t="s">
        <v>3774</v>
      </c>
      <c r="M5069" s="74"/>
      <c r="N5069" s="74" t="s">
        <v>57</v>
      </c>
      <c r="O5069" s="74" t="s">
        <v>41</v>
      </c>
      <c r="P5069" s="10">
        <v>0.08</v>
      </c>
      <c r="Q5069" s="12" t="s">
        <v>3775</v>
      </c>
      <c r="R5069" s="74" t="s">
        <v>3755</v>
      </c>
      <c r="S5069" s="14">
        <v>0</v>
      </c>
      <c r="T5069" s="14">
        <v>500</v>
      </c>
      <c r="U5069" s="14">
        <v>500</v>
      </c>
      <c r="V5069" s="14">
        <f t="shared" si="644"/>
        <v>0</v>
      </c>
      <c r="W5069" s="14">
        <v>0</v>
      </c>
      <c r="X5069" s="14"/>
      <c r="Y5069" s="14">
        <f t="shared" si="648"/>
        <v>0</v>
      </c>
      <c r="Z5069" s="14"/>
      <c r="AA5069" s="14">
        <f t="shared" si="646"/>
        <v>500</v>
      </c>
      <c r="AB5069" s="14">
        <f t="shared" si="645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3274</v>
      </c>
      <c r="AI5069">
        <v>72</v>
      </c>
    </row>
    <row r="5070" spans="1:35" ht="14.25">
      <c r="A5070" s="7" t="s">
        <v>3722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3723</v>
      </c>
      <c r="J5070" s="74" t="s">
        <v>3333</v>
      </c>
      <c r="K5070" s="74" t="s">
        <v>32</v>
      </c>
      <c r="L5070" s="74" t="s">
        <v>3776</v>
      </c>
      <c r="M5070" s="74"/>
      <c r="N5070" s="74" t="s">
        <v>57</v>
      </c>
      <c r="O5070" s="74" t="s">
        <v>41</v>
      </c>
      <c r="P5070" s="10">
        <v>0.08</v>
      </c>
      <c r="Q5070" s="12" t="s">
        <v>3777</v>
      </c>
      <c r="R5070" s="74" t="s">
        <v>3778</v>
      </c>
      <c r="S5070" s="14">
        <v>0</v>
      </c>
      <c r="T5070" s="14">
        <v>500</v>
      </c>
      <c r="U5070" s="14">
        <v>500</v>
      </c>
      <c r="V5070" s="14">
        <f t="shared" si="644"/>
        <v>0</v>
      </c>
      <c r="W5070" s="14">
        <v>0</v>
      </c>
      <c r="X5070" s="14"/>
      <c r="Y5070" s="14">
        <f t="shared" si="648"/>
        <v>0</v>
      </c>
      <c r="Z5070" s="14"/>
      <c r="AA5070" s="14">
        <f t="shared" si="646"/>
        <v>500</v>
      </c>
      <c r="AB5070" s="14">
        <f t="shared" si="645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3274</v>
      </c>
      <c r="AI5070">
        <v>72</v>
      </c>
    </row>
    <row r="5071" spans="1:35" ht="14.25">
      <c r="A5071" s="7" t="s">
        <v>3722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3723</v>
      </c>
      <c r="J5071" s="74" t="s">
        <v>3333</v>
      </c>
      <c r="K5071" s="74" t="s">
        <v>32</v>
      </c>
      <c r="L5071" s="74" t="s">
        <v>3779</v>
      </c>
      <c r="M5071" s="74"/>
      <c r="N5071" s="74" t="s">
        <v>57</v>
      </c>
      <c r="O5071" s="74" t="s">
        <v>41</v>
      </c>
      <c r="P5071" s="10">
        <v>0.08</v>
      </c>
      <c r="Q5071" s="12" t="s">
        <v>3780</v>
      </c>
      <c r="R5071" s="74" t="s">
        <v>3755</v>
      </c>
      <c r="S5071" s="14">
        <v>0</v>
      </c>
      <c r="T5071" s="14">
        <v>0</v>
      </c>
      <c r="U5071" s="14">
        <v>0</v>
      </c>
      <c r="V5071" s="14">
        <f t="shared" si="644"/>
        <v>0</v>
      </c>
      <c r="W5071" s="14">
        <f t="shared" si="641"/>
        <v>0</v>
      </c>
      <c r="X5071" s="14"/>
      <c r="Y5071" s="14">
        <f t="shared" si="648"/>
        <v>0</v>
      </c>
      <c r="Z5071" s="14"/>
      <c r="AA5071" s="14">
        <f t="shared" si="646"/>
        <v>0</v>
      </c>
      <c r="AB5071" s="14">
        <f t="shared" si="645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3274</v>
      </c>
      <c r="AI5071">
        <v>72</v>
      </c>
    </row>
    <row r="5072" spans="1:35" ht="14.25">
      <c r="A5072" s="7" t="s">
        <v>3722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3723</v>
      </c>
      <c r="J5072" s="74" t="s">
        <v>3333</v>
      </c>
      <c r="K5072" s="74" t="s">
        <v>32</v>
      </c>
      <c r="L5072" s="74" t="s">
        <v>3781</v>
      </c>
      <c r="M5072" s="74"/>
      <c r="N5072" s="74" t="s">
        <v>57</v>
      </c>
      <c r="O5072" s="74" t="s">
        <v>41</v>
      </c>
      <c r="P5072" s="10">
        <v>0.08</v>
      </c>
      <c r="Q5072" s="12" t="s">
        <v>3782</v>
      </c>
      <c r="R5072" s="74" t="s">
        <v>3778</v>
      </c>
      <c r="S5072" s="14">
        <v>0</v>
      </c>
      <c r="T5072" s="14">
        <v>0</v>
      </c>
      <c r="U5072" s="14">
        <v>0</v>
      </c>
      <c r="V5072" s="14">
        <f t="shared" si="644"/>
        <v>0</v>
      </c>
      <c r="W5072" s="14">
        <f t="shared" si="641"/>
        <v>0</v>
      </c>
      <c r="X5072" s="14"/>
      <c r="Y5072" s="14">
        <f t="shared" si="648"/>
        <v>0</v>
      </c>
      <c r="Z5072" s="14"/>
      <c r="AA5072" s="14">
        <f t="shared" si="646"/>
        <v>0</v>
      </c>
      <c r="AB5072" s="14">
        <f t="shared" si="645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3274</v>
      </c>
      <c r="AI5072">
        <v>72</v>
      </c>
    </row>
    <row r="5073" spans="1:35" ht="14.25">
      <c r="A5073" s="7" t="s">
        <v>3722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3723</v>
      </c>
      <c r="J5073" s="74" t="s">
        <v>3333</v>
      </c>
      <c r="K5073" s="74" t="s">
        <v>32</v>
      </c>
      <c r="L5073" s="74" t="s">
        <v>3783</v>
      </c>
      <c r="M5073" s="74"/>
      <c r="N5073" s="74" t="s">
        <v>57</v>
      </c>
      <c r="O5073" s="74" t="s">
        <v>41</v>
      </c>
      <c r="P5073" s="10">
        <v>0.08</v>
      </c>
      <c r="Q5073" s="12" t="s">
        <v>3784</v>
      </c>
      <c r="R5073" s="74" t="s">
        <v>3747</v>
      </c>
      <c r="S5073" s="14">
        <v>0</v>
      </c>
      <c r="T5073" s="14">
        <v>0</v>
      </c>
      <c r="U5073" s="14">
        <v>0</v>
      </c>
      <c r="V5073" s="14">
        <f t="shared" si="644"/>
        <v>0</v>
      </c>
      <c r="W5073" s="14">
        <f t="shared" si="641"/>
        <v>0</v>
      </c>
      <c r="X5073" s="14"/>
      <c r="Y5073" s="14">
        <f t="shared" si="648"/>
        <v>0</v>
      </c>
      <c r="Z5073" s="14"/>
      <c r="AA5073" s="14">
        <f t="shared" si="646"/>
        <v>0</v>
      </c>
      <c r="AB5073" s="14">
        <f t="shared" si="645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3274</v>
      </c>
      <c r="AI5073">
        <v>72</v>
      </c>
    </row>
    <row r="5074" spans="1:35" ht="14.25">
      <c r="A5074" s="7" t="s">
        <v>3722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3723</v>
      </c>
      <c r="J5074" s="74" t="s">
        <v>3333</v>
      </c>
      <c r="K5074" s="74" t="s">
        <v>32</v>
      </c>
      <c r="L5074" s="74" t="s">
        <v>3785</v>
      </c>
      <c r="M5074" s="74"/>
      <c r="N5074" s="74" t="s">
        <v>57</v>
      </c>
      <c r="O5074" s="74" t="s">
        <v>41</v>
      </c>
      <c r="P5074" s="10">
        <v>0.08</v>
      </c>
      <c r="Q5074" s="12" t="s">
        <v>3786</v>
      </c>
      <c r="R5074" s="74" t="s">
        <v>3778</v>
      </c>
      <c r="S5074" s="14">
        <v>0</v>
      </c>
      <c r="T5074" s="14">
        <v>0</v>
      </c>
      <c r="U5074" s="14">
        <v>0</v>
      </c>
      <c r="V5074" s="14">
        <f t="shared" si="644"/>
        <v>0</v>
      </c>
      <c r="W5074" s="14">
        <f t="shared" si="641"/>
        <v>0</v>
      </c>
      <c r="X5074" s="14"/>
      <c r="Y5074" s="14">
        <f t="shared" si="648"/>
        <v>0</v>
      </c>
      <c r="Z5074" s="14"/>
      <c r="AA5074" s="14">
        <f t="shared" si="646"/>
        <v>0</v>
      </c>
      <c r="AB5074" s="14">
        <f t="shared" si="645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3274</v>
      </c>
      <c r="AI5074">
        <v>72</v>
      </c>
    </row>
    <row r="5075" spans="1:35" ht="14.25">
      <c r="A5075" s="7" t="s">
        <v>3722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3723</v>
      </c>
      <c r="J5075" s="74" t="s">
        <v>3333</v>
      </c>
      <c r="K5075" s="74" t="s">
        <v>32</v>
      </c>
      <c r="L5075" s="74" t="s">
        <v>3787</v>
      </c>
      <c r="M5075" s="74"/>
      <c r="N5075" s="74" t="s">
        <v>57</v>
      </c>
      <c r="O5075" s="74" t="s">
        <v>41</v>
      </c>
      <c r="P5075" s="10">
        <v>0.08</v>
      </c>
      <c r="Q5075" s="12" t="s">
        <v>3788</v>
      </c>
      <c r="R5075" s="74" t="s">
        <v>3755</v>
      </c>
      <c r="S5075" s="14">
        <v>0</v>
      </c>
      <c r="T5075" s="14">
        <v>0</v>
      </c>
      <c r="U5075" s="14">
        <v>0</v>
      </c>
      <c r="V5075" s="14">
        <f t="shared" si="644"/>
        <v>0</v>
      </c>
      <c r="W5075" s="14">
        <f t="shared" si="641"/>
        <v>0</v>
      </c>
      <c r="X5075" s="14"/>
      <c r="Y5075" s="14">
        <f t="shared" si="648"/>
        <v>0</v>
      </c>
      <c r="Z5075" s="14"/>
      <c r="AA5075" s="14">
        <f t="shared" si="646"/>
        <v>0</v>
      </c>
      <c r="AB5075" s="14">
        <f t="shared" si="645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3274</v>
      </c>
      <c r="AI5075">
        <v>72</v>
      </c>
    </row>
    <row r="5076" spans="1:35" ht="14.25">
      <c r="A5076" s="7" t="s">
        <v>3722</v>
      </c>
      <c r="B5076" s="74" t="s">
        <v>32</v>
      </c>
      <c r="C5076" s="74" t="s">
        <v>470</v>
      </c>
      <c r="D5076" s="74" t="s">
        <v>471</v>
      </c>
      <c r="E5076" s="74" t="s">
        <v>3789</v>
      </c>
      <c r="F5076" s="74" t="s">
        <v>3789</v>
      </c>
      <c r="G5076" s="74" t="s">
        <v>3789</v>
      </c>
      <c r="H5076" s="74" t="s">
        <v>36</v>
      </c>
      <c r="I5076" s="74" t="s">
        <v>3723</v>
      </c>
      <c r="J5076" s="74" t="s">
        <v>3333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3736</v>
      </c>
      <c r="S5076" s="14">
        <v>0</v>
      </c>
      <c r="T5076" s="14">
        <v>120600</v>
      </c>
      <c r="U5076" s="14">
        <v>91130.57</v>
      </c>
      <c r="V5076" s="14">
        <f t="shared" si="644"/>
        <v>29469.429999999993</v>
      </c>
      <c r="W5076" s="14">
        <f t="shared" si="641"/>
        <v>87625.548076923078</v>
      </c>
      <c r="X5076" s="14"/>
      <c r="Y5076" s="14">
        <f t="shared" si="648"/>
        <v>0</v>
      </c>
      <c r="Z5076" s="16">
        <f t="shared" ref="Z5076:Z5096" si="649">W5076+X5076</f>
        <v>87625.548076923078</v>
      </c>
      <c r="AA5076" s="14">
        <f t="shared" si="646"/>
        <v>3505.0219230769289</v>
      </c>
      <c r="AB5076" s="14">
        <f t="shared" si="645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3274</v>
      </c>
      <c r="AI5076" t="e">
        <v>#N/A</v>
      </c>
    </row>
    <row r="5077" spans="1:35" ht="14.25">
      <c r="A5077" s="7" t="s">
        <v>3722</v>
      </c>
      <c r="B5077" s="74" t="s">
        <v>32</v>
      </c>
      <c r="C5077" s="74" t="s">
        <v>470</v>
      </c>
      <c r="D5077" s="74" t="s">
        <v>471</v>
      </c>
      <c r="E5077" s="74" t="s">
        <v>3789</v>
      </c>
      <c r="F5077" s="74" t="s">
        <v>3789</v>
      </c>
      <c r="G5077" s="74" t="s">
        <v>3789</v>
      </c>
      <c r="H5077" s="74" t="s">
        <v>36</v>
      </c>
      <c r="I5077" s="74" t="s">
        <v>3723</v>
      </c>
      <c r="J5077" s="74" t="s">
        <v>3333</v>
      </c>
      <c r="K5077" s="74" t="s">
        <v>32</v>
      </c>
      <c r="L5077" s="74" t="s">
        <v>3790</v>
      </c>
      <c r="M5077" s="74"/>
      <c r="N5077" s="74" t="s">
        <v>40</v>
      </c>
      <c r="O5077" s="74" t="s">
        <v>41</v>
      </c>
      <c r="P5077" s="10">
        <v>0.04</v>
      </c>
      <c r="Q5077" s="12" t="s">
        <v>3791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44"/>
        <v>201044.99999999997</v>
      </c>
      <c r="W5077" s="14">
        <f t="shared" si="641"/>
        <v>173899.0384615385</v>
      </c>
      <c r="X5077" s="14"/>
      <c r="Y5077" s="14">
        <f t="shared" si="648"/>
        <v>0</v>
      </c>
      <c r="Z5077" s="16">
        <f t="shared" si="649"/>
        <v>173899.0384615385</v>
      </c>
      <c r="AA5077" s="14">
        <f t="shared" si="646"/>
        <v>6955.9615384615317</v>
      </c>
      <c r="AB5077" s="14">
        <f t="shared" si="645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3274</v>
      </c>
      <c r="AI5077" t="e">
        <v>#N/A</v>
      </c>
    </row>
    <row r="5078" spans="1:35" ht="14.25">
      <c r="A5078" s="7" t="s">
        <v>3722</v>
      </c>
      <c r="B5078" s="74" t="s">
        <v>32</v>
      </c>
      <c r="C5078" s="74" t="s">
        <v>470</v>
      </c>
      <c r="D5078" s="74" t="s">
        <v>471</v>
      </c>
      <c r="E5078" s="74" t="s">
        <v>3391</v>
      </c>
      <c r="F5078" s="74" t="s">
        <v>3391</v>
      </c>
      <c r="G5078" s="74" t="s">
        <v>3391</v>
      </c>
      <c r="H5078" s="74" t="s">
        <v>36</v>
      </c>
      <c r="I5078" s="74" t="s">
        <v>3723</v>
      </c>
      <c r="J5078" s="74" t="s">
        <v>3333</v>
      </c>
      <c r="K5078" s="74" t="s">
        <v>32</v>
      </c>
      <c r="L5078" s="74" t="s">
        <v>3392</v>
      </c>
      <c r="M5078" s="74"/>
      <c r="N5078" s="74" t="s">
        <v>40</v>
      </c>
      <c r="O5078" s="74" t="s">
        <v>80</v>
      </c>
      <c r="P5078" s="10">
        <v>0</v>
      </c>
      <c r="Q5078" s="12" t="s">
        <v>3792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44"/>
        <v>29132.259999999987</v>
      </c>
      <c r="W5078" s="14">
        <f t="shared" si="641"/>
        <v>39747.760000000002</v>
      </c>
      <c r="X5078" s="14"/>
      <c r="Y5078" s="14">
        <f t="shared" si="648"/>
        <v>0</v>
      </c>
      <c r="Z5078" s="16">
        <f t="shared" si="649"/>
        <v>39747.760000000002</v>
      </c>
      <c r="AA5078" s="14">
        <f t="shared" si="646"/>
        <v>0</v>
      </c>
      <c r="AB5078" s="14">
        <f t="shared" si="645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3274</v>
      </c>
      <c r="AI5078" t="e">
        <v>#N/A</v>
      </c>
    </row>
    <row r="5079" spans="1:35" ht="14.25">
      <c r="A5079" s="7" t="s">
        <v>3722</v>
      </c>
      <c r="B5079" s="74" t="s">
        <v>32</v>
      </c>
      <c r="C5079" s="74" t="s">
        <v>470</v>
      </c>
      <c r="D5079" s="74" t="s">
        <v>471</v>
      </c>
      <c r="E5079" s="74" t="s">
        <v>3391</v>
      </c>
      <c r="F5079" s="74" t="s">
        <v>3391</v>
      </c>
      <c r="G5079" s="74" t="s">
        <v>3391</v>
      </c>
      <c r="H5079" s="74" t="s">
        <v>36</v>
      </c>
      <c r="I5079" s="74" t="s">
        <v>3723</v>
      </c>
      <c r="J5079" s="74" t="s">
        <v>3333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3793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44"/>
        <v>42604.9</v>
      </c>
      <c r="W5079" s="14">
        <f t="shared" si="641"/>
        <v>31701.629999999997</v>
      </c>
      <c r="X5079" s="14"/>
      <c r="Y5079" s="14">
        <f t="shared" si="648"/>
        <v>0</v>
      </c>
      <c r="Z5079" s="16">
        <f t="shared" si="649"/>
        <v>31701.629999999997</v>
      </c>
      <c r="AA5079" s="14">
        <f t="shared" si="646"/>
        <v>0</v>
      </c>
      <c r="AB5079" s="14">
        <f t="shared" si="645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3274</v>
      </c>
      <c r="AI5079" t="e">
        <v>#N/A</v>
      </c>
    </row>
    <row r="5080" spans="1:35" ht="14.25">
      <c r="A5080" s="7" t="s">
        <v>3722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3723</v>
      </c>
      <c r="J5080" s="74" t="s">
        <v>3333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44"/>
        <v>1191627.7299999997</v>
      </c>
      <c r="W5080" s="14">
        <f t="shared" si="641"/>
        <v>278768.19000000012</v>
      </c>
      <c r="X5080" s="14"/>
      <c r="Y5080" s="14">
        <f t="shared" si="648"/>
        <v>0</v>
      </c>
      <c r="Z5080" s="16">
        <f t="shared" si="649"/>
        <v>278768.19000000012</v>
      </c>
      <c r="AA5080" s="14">
        <f t="shared" si="646"/>
        <v>0</v>
      </c>
      <c r="AB5080" s="14">
        <f t="shared" si="645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3274</v>
      </c>
      <c r="AI5080" t="e">
        <v>#N/A</v>
      </c>
    </row>
    <row r="5081" spans="1:35" ht="14.25">
      <c r="A5081" s="7" t="s">
        <v>3722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3794</v>
      </c>
      <c r="G5081" s="74" t="s">
        <v>273</v>
      </c>
      <c r="H5081" s="74" t="s">
        <v>36</v>
      </c>
      <c r="I5081" s="74" t="s">
        <v>3723</v>
      </c>
      <c r="J5081" s="74" t="s">
        <v>3333</v>
      </c>
      <c r="K5081" s="74" t="s">
        <v>32</v>
      </c>
      <c r="L5081" s="74" t="s">
        <v>3795</v>
      </c>
      <c r="M5081" s="74"/>
      <c r="N5081" s="74" t="s">
        <v>40</v>
      </c>
      <c r="O5081" s="74" t="s">
        <v>41</v>
      </c>
      <c r="P5081" s="10">
        <v>0.02</v>
      </c>
      <c r="Q5081" s="12" t="s">
        <v>3796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44"/>
        <v>24997.82</v>
      </c>
      <c r="W5081" s="14">
        <f t="shared" si="641"/>
        <v>4904.0980392156853</v>
      </c>
      <c r="X5081" s="14"/>
      <c r="Y5081" s="14">
        <f t="shared" si="648"/>
        <v>0</v>
      </c>
      <c r="Z5081" s="16">
        <f t="shared" si="649"/>
        <v>4904.0980392156853</v>
      </c>
      <c r="AA5081" s="14">
        <f t="shared" si="646"/>
        <v>98.081960784314106</v>
      </c>
      <c r="AB5081" s="14">
        <f t="shared" si="645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3274</v>
      </c>
      <c r="AI5081" t="e">
        <v>#N/A</v>
      </c>
    </row>
    <row r="5082" spans="1:35" ht="14.25">
      <c r="A5082" s="7" t="s">
        <v>3722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3723</v>
      </c>
      <c r="J5082" s="74" t="s">
        <v>3333</v>
      </c>
      <c r="K5082" s="74" t="s">
        <v>32</v>
      </c>
      <c r="L5082" s="74" t="s">
        <v>3393</v>
      </c>
      <c r="M5082" s="74"/>
      <c r="N5082" s="74" t="s">
        <v>40</v>
      </c>
      <c r="O5082" s="74" t="s">
        <v>41</v>
      </c>
      <c r="P5082" s="10">
        <v>0.02</v>
      </c>
      <c r="Q5082" s="12" t="s">
        <v>3797</v>
      </c>
      <c r="R5082" s="74"/>
      <c r="S5082" s="14">
        <v>15.2</v>
      </c>
      <c r="T5082" s="14">
        <v>-15.2</v>
      </c>
      <c r="U5082" s="14">
        <v>0</v>
      </c>
      <c r="V5082" s="14">
        <f t="shared" si="644"/>
        <v>0</v>
      </c>
      <c r="W5082" s="14">
        <f t="shared" si="641"/>
        <v>0</v>
      </c>
      <c r="X5082" s="14"/>
      <c r="Y5082" s="14">
        <f t="shared" si="648"/>
        <v>0</v>
      </c>
      <c r="Z5082" s="16">
        <f t="shared" si="649"/>
        <v>0</v>
      </c>
      <c r="AA5082" s="14">
        <f t="shared" si="646"/>
        <v>0</v>
      </c>
      <c r="AB5082" s="14">
        <f t="shared" si="645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3274</v>
      </c>
      <c r="AI5082" t="e">
        <v>#N/A</v>
      </c>
    </row>
    <row r="5083" spans="1:35" ht="14.25">
      <c r="A5083" s="7" t="s">
        <v>3722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3723</v>
      </c>
      <c r="J5083" s="74" t="s">
        <v>3333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3798</v>
      </c>
      <c r="R5083" s="74"/>
      <c r="S5083" s="14">
        <v>38.5</v>
      </c>
      <c r="T5083" s="14">
        <v>-38.5</v>
      </c>
      <c r="U5083" s="14">
        <v>0</v>
      </c>
      <c r="V5083" s="14">
        <f t="shared" si="644"/>
        <v>0</v>
      </c>
      <c r="W5083" s="14">
        <f t="shared" si="641"/>
        <v>0</v>
      </c>
      <c r="X5083" s="14"/>
      <c r="Y5083" s="14">
        <f t="shared" si="648"/>
        <v>0</v>
      </c>
      <c r="Z5083" s="16">
        <f t="shared" si="649"/>
        <v>0</v>
      </c>
      <c r="AA5083" s="14">
        <f t="shared" si="646"/>
        <v>0</v>
      </c>
      <c r="AB5083" s="14">
        <f t="shared" si="645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3274</v>
      </c>
      <c r="AI5083" t="e">
        <v>#N/A</v>
      </c>
    </row>
    <row r="5084" spans="1:35" ht="14.25">
      <c r="A5084" s="7" t="s">
        <v>3722</v>
      </c>
      <c r="B5084" s="74" t="s">
        <v>32</v>
      </c>
      <c r="C5084" s="74" t="s">
        <v>470</v>
      </c>
      <c r="D5084" s="74" t="s">
        <v>471</v>
      </c>
      <c r="E5084" s="74" t="s">
        <v>2995</v>
      </c>
      <c r="F5084" s="74" t="s">
        <v>2995</v>
      </c>
      <c r="G5084" s="74" t="s">
        <v>2995</v>
      </c>
      <c r="H5084" s="74" t="s">
        <v>36</v>
      </c>
      <c r="I5084" s="74" t="s">
        <v>3723</v>
      </c>
      <c r="J5084" s="74" t="s">
        <v>3333</v>
      </c>
      <c r="K5084" s="74" t="s">
        <v>32</v>
      </c>
      <c r="L5084" s="74" t="s">
        <v>3799</v>
      </c>
      <c r="M5084" s="74"/>
      <c r="N5084" s="74" t="s">
        <v>40</v>
      </c>
      <c r="O5084" s="74" t="s">
        <v>41</v>
      </c>
      <c r="P5084" s="10">
        <v>0.02</v>
      </c>
      <c r="Q5084" s="12" t="s">
        <v>3800</v>
      </c>
      <c r="R5084" s="74" t="s">
        <v>3801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48"/>
        <v>682.07400000000007</v>
      </c>
      <c r="Z5084" s="16">
        <f t="shared" si="649"/>
        <v>-36.28</v>
      </c>
      <c r="AA5084" s="14">
        <f t="shared" si="646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3274</v>
      </c>
      <c r="AI5084" t="e">
        <v>#N/A</v>
      </c>
    </row>
    <row r="5085" spans="1:35" ht="14.25">
      <c r="A5085" s="7" t="s">
        <v>3722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3723</v>
      </c>
      <c r="J5085" s="74" t="s">
        <v>3333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44"/>
        <v>46073.039999999994</v>
      </c>
      <c r="W5085" s="14">
        <f t="shared" ref="W5085:W5102" si="650">IF(O5085="返货",U5085/(1+P5085),IF(O5085="返现",U5085,IF(O5085="折扣",U5085*P5085,IF(O5085="无",U5085))))</f>
        <v>103639.96078431372</v>
      </c>
      <c r="X5085" s="14"/>
      <c r="Y5085" s="14">
        <f t="shared" si="648"/>
        <v>0</v>
      </c>
      <c r="Z5085" s="16">
        <f t="shared" si="649"/>
        <v>103639.96078431372</v>
      </c>
      <c r="AA5085" s="14">
        <f t="shared" si="646"/>
        <v>2072.7992156862747</v>
      </c>
      <c r="AB5085" s="14">
        <f t="shared" si="645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3274</v>
      </c>
      <c r="AI5085" t="e">
        <v>#N/A</v>
      </c>
    </row>
    <row r="5086" spans="1:35" ht="14.25">
      <c r="A5086" s="7" t="s">
        <v>3722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3723</v>
      </c>
      <c r="J5086" s="74" t="s">
        <v>3333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44"/>
        <v>50000</v>
      </c>
      <c r="W5086" s="14">
        <f t="shared" si="650"/>
        <v>0</v>
      </c>
      <c r="X5086" s="14"/>
      <c r="Y5086" s="14">
        <f t="shared" si="648"/>
        <v>0</v>
      </c>
      <c r="Z5086" s="16">
        <f t="shared" si="649"/>
        <v>0</v>
      </c>
      <c r="AA5086" s="14">
        <f t="shared" si="646"/>
        <v>0</v>
      </c>
      <c r="AB5086" s="14">
        <f t="shared" si="645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3274</v>
      </c>
      <c r="AI5086" t="e">
        <v>#N/A</v>
      </c>
    </row>
    <row r="5087" spans="1:35" ht="14.25">
      <c r="A5087" s="7" t="s">
        <v>3722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3723</v>
      </c>
      <c r="J5087" s="74" t="s">
        <v>3333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3802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44"/>
        <v>77043.5</v>
      </c>
      <c r="W5087" s="14">
        <f t="shared" si="650"/>
        <v>235407.76699029125</v>
      </c>
      <c r="X5087" s="14"/>
      <c r="Y5087" s="14">
        <f t="shared" si="648"/>
        <v>0</v>
      </c>
      <c r="Z5087" s="16">
        <f t="shared" si="649"/>
        <v>235407.76699029125</v>
      </c>
      <c r="AA5087" s="14">
        <f t="shared" si="646"/>
        <v>7062.2330097087543</v>
      </c>
      <c r="AB5087" s="14">
        <f t="shared" si="645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3274</v>
      </c>
      <c r="AI5087" t="e">
        <v>#N/A</v>
      </c>
    </row>
    <row r="5088" spans="1:35" ht="14.25">
      <c r="A5088" s="7" t="s">
        <v>3722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3723</v>
      </c>
      <c r="J5088" s="74" t="s">
        <v>3333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3803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44"/>
        <v>29236.300000000003</v>
      </c>
      <c r="W5088" s="14">
        <f t="shared" si="650"/>
        <v>29150.980392156864</v>
      </c>
      <c r="X5088" s="14"/>
      <c r="Y5088" s="14">
        <f t="shared" si="648"/>
        <v>0</v>
      </c>
      <c r="Z5088" s="16">
        <f t="shared" si="649"/>
        <v>29150.980392156864</v>
      </c>
      <c r="AA5088" s="14">
        <f t="shared" si="646"/>
        <v>583.01960784313633</v>
      </c>
      <c r="AB5088" s="14">
        <f t="shared" si="645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3274</v>
      </c>
      <c r="AI5088" t="e">
        <v>#N/A</v>
      </c>
    </row>
    <row r="5089" spans="1:35" ht="14.25">
      <c r="A5089" s="7" t="s">
        <v>3722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3723</v>
      </c>
      <c r="J5089" s="74" t="s">
        <v>3333</v>
      </c>
      <c r="K5089" s="74" t="s">
        <v>32</v>
      </c>
      <c r="L5089" s="74" t="s">
        <v>3396</v>
      </c>
      <c r="M5089" s="74"/>
      <c r="N5089" s="74" t="s">
        <v>40</v>
      </c>
      <c r="O5089" s="74" t="s">
        <v>80</v>
      </c>
      <c r="P5089" s="10">
        <v>0</v>
      </c>
      <c r="Q5089" s="12" t="s">
        <v>3804</v>
      </c>
      <c r="R5089" s="74"/>
      <c r="S5089" s="14">
        <v>29.3</v>
      </c>
      <c r="T5089" s="14">
        <v>-29.3</v>
      </c>
      <c r="U5089" s="14">
        <v>0</v>
      </c>
      <c r="V5089" s="14">
        <f t="shared" si="644"/>
        <v>0</v>
      </c>
      <c r="W5089" s="14">
        <f t="shared" si="650"/>
        <v>0</v>
      </c>
      <c r="X5089" s="14"/>
      <c r="Y5089" s="14">
        <f t="shared" si="648"/>
        <v>0</v>
      </c>
      <c r="Z5089" s="16">
        <f t="shared" si="649"/>
        <v>0</v>
      </c>
      <c r="AA5089" s="14">
        <f t="shared" si="646"/>
        <v>0</v>
      </c>
      <c r="AB5089" s="14">
        <f t="shared" si="645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3274</v>
      </c>
      <c r="AI5089" t="e">
        <v>#N/A</v>
      </c>
    </row>
    <row r="5090" spans="1:35" ht="14.25">
      <c r="A5090" s="7" t="s">
        <v>3722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3723</v>
      </c>
      <c r="J5090" s="74" t="s">
        <v>3333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44"/>
        <v>11408.5</v>
      </c>
      <c r="W5090" s="14">
        <f t="shared" si="650"/>
        <v>10955.7</v>
      </c>
      <c r="X5090" s="14"/>
      <c r="Y5090" s="14">
        <f t="shared" si="648"/>
        <v>0</v>
      </c>
      <c r="Z5090" s="16">
        <f t="shared" si="649"/>
        <v>10955.7</v>
      </c>
      <c r="AA5090" s="14">
        <f t="shared" si="646"/>
        <v>0</v>
      </c>
      <c r="AB5090" s="14">
        <f t="shared" si="645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3274</v>
      </c>
      <c r="AI5090" t="e">
        <v>#N/A</v>
      </c>
    </row>
    <row r="5091" spans="1:35" ht="14.25">
      <c r="A5091" s="7" t="s">
        <v>3722</v>
      </c>
      <c r="B5091" s="74" t="s">
        <v>32</v>
      </c>
      <c r="C5091" s="74" t="s">
        <v>470</v>
      </c>
      <c r="D5091" s="74" t="s">
        <v>531</v>
      </c>
      <c r="E5091" s="74" t="s">
        <v>3398</v>
      </c>
      <c r="F5091" s="74" t="s">
        <v>3398</v>
      </c>
      <c r="G5091" s="74" t="s">
        <v>3398</v>
      </c>
      <c r="H5091" s="74" t="s">
        <v>36</v>
      </c>
      <c r="I5091" s="74" t="s">
        <v>3723</v>
      </c>
      <c r="J5091" s="74" t="s">
        <v>3333</v>
      </c>
      <c r="K5091" s="74" t="s">
        <v>32</v>
      </c>
      <c r="L5091" s="74" t="s">
        <v>3399</v>
      </c>
      <c r="M5091" s="74"/>
      <c r="N5091" s="74" t="s">
        <v>40</v>
      </c>
      <c r="O5091" s="74" t="s">
        <v>80</v>
      </c>
      <c r="P5091" s="10">
        <v>0</v>
      </c>
      <c r="Q5091" s="12" t="s">
        <v>3805</v>
      </c>
      <c r="R5091" s="74"/>
      <c r="S5091" s="14">
        <v>0</v>
      </c>
      <c r="T5091" s="14">
        <v>30000</v>
      </c>
      <c r="U5091" s="14">
        <v>22090.76</v>
      </c>
      <c r="V5091" s="14">
        <f t="shared" si="644"/>
        <v>7909.2400000000016</v>
      </c>
      <c r="W5091" s="14">
        <f t="shared" si="650"/>
        <v>22090.76</v>
      </c>
      <c r="X5091" s="14"/>
      <c r="Y5091" s="14">
        <f t="shared" si="648"/>
        <v>0</v>
      </c>
      <c r="Z5091" s="16">
        <f t="shared" si="649"/>
        <v>22090.76</v>
      </c>
      <c r="AA5091" s="14">
        <f t="shared" si="646"/>
        <v>0</v>
      </c>
      <c r="AB5091" s="14">
        <f t="shared" si="645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3274</v>
      </c>
      <c r="AI5091" t="e">
        <v>#N/A</v>
      </c>
    </row>
    <row r="5092" spans="1:35" ht="14.25">
      <c r="A5092" s="7" t="s">
        <v>3722</v>
      </c>
      <c r="B5092" s="74" t="s">
        <v>32</v>
      </c>
      <c r="C5092" s="74" t="s">
        <v>470</v>
      </c>
      <c r="D5092" s="74" t="s">
        <v>586</v>
      </c>
      <c r="E5092" s="74" t="s">
        <v>3806</v>
      </c>
      <c r="F5092" s="74" t="s">
        <v>3806</v>
      </c>
      <c r="G5092" s="74" t="s">
        <v>3806</v>
      </c>
      <c r="H5092" s="74" t="s">
        <v>36</v>
      </c>
      <c r="I5092" s="74" t="s">
        <v>3723</v>
      </c>
      <c r="J5092" s="74" t="s">
        <v>3333</v>
      </c>
      <c r="K5092" s="74" t="s">
        <v>32</v>
      </c>
      <c r="L5092" s="74" t="s">
        <v>3807</v>
      </c>
      <c r="M5092" s="74"/>
      <c r="N5092" s="74" t="s">
        <v>40</v>
      </c>
      <c r="O5092" s="74" t="s">
        <v>80</v>
      </c>
      <c r="P5092" s="10">
        <v>0</v>
      </c>
      <c r="Q5092" s="12" t="s">
        <v>3808</v>
      </c>
      <c r="R5092" s="74" t="s">
        <v>3765</v>
      </c>
      <c r="S5092" s="14">
        <v>0</v>
      </c>
      <c r="T5092" s="14">
        <v>600</v>
      </c>
      <c r="U5092" s="14">
        <v>600</v>
      </c>
      <c r="V5092" s="14">
        <f t="shared" si="644"/>
        <v>0</v>
      </c>
      <c r="W5092" s="14">
        <v>0</v>
      </c>
      <c r="X5092" s="14"/>
      <c r="Y5092" s="14">
        <f t="shared" si="648"/>
        <v>0</v>
      </c>
      <c r="Z5092" s="16">
        <f t="shared" si="649"/>
        <v>0</v>
      </c>
      <c r="AA5092" s="14">
        <f t="shared" si="646"/>
        <v>600</v>
      </c>
      <c r="AB5092" s="14">
        <f t="shared" si="645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3274</v>
      </c>
      <c r="AI5092" t="e">
        <v>#N/A</v>
      </c>
    </row>
    <row r="5093" spans="1:35" ht="14.25">
      <c r="A5093" s="7" t="s">
        <v>3722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3723</v>
      </c>
      <c r="J5093" s="74" t="s">
        <v>3333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3809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44"/>
        <v>37870.499999999825</v>
      </c>
      <c r="W5093" s="14">
        <f t="shared" si="650"/>
        <v>356790.50000000006</v>
      </c>
      <c r="X5093" s="14"/>
      <c r="Y5093" s="14">
        <f t="shared" si="648"/>
        <v>0</v>
      </c>
      <c r="Z5093" s="16">
        <f t="shared" si="649"/>
        <v>356790.50000000006</v>
      </c>
      <c r="AA5093" s="14">
        <f t="shared" si="646"/>
        <v>0</v>
      </c>
      <c r="AB5093" s="14">
        <f t="shared" si="645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3274</v>
      </c>
      <c r="AI5093" t="e">
        <v>#N/A</v>
      </c>
    </row>
    <row r="5094" spans="1:35" ht="14.25">
      <c r="A5094" s="7" t="s">
        <v>3722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3723</v>
      </c>
      <c r="J5094" s="74" t="s">
        <v>3333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3810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44"/>
        <v>2965.7199999999866</v>
      </c>
      <c r="W5094" s="14">
        <f t="shared" si="650"/>
        <v>81859.49000000002</v>
      </c>
      <c r="X5094" s="14"/>
      <c r="Y5094" s="14">
        <f t="shared" si="648"/>
        <v>0</v>
      </c>
      <c r="Z5094" s="16">
        <f t="shared" si="649"/>
        <v>81859.49000000002</v>
      </c>
      <c r="AA5094" s="14">
        <f t="shared" si="646"/>
        <v>0</v>
      </c>
      <c r="AB5094" s="14">
        <f t="shared" si="645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3274</v>
      </c>
      <c r="AI5094" t="e">
        <v>#N/A</v>
      </c>
    </row>
    <row r="5095" spans="1:35" ht="14.25">
      <c r="A5095" s="7" t="s">
        <v>3722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3723</v>
      </c>
      <c r="J5095" s="74" t="s">
        <v>3333</v>
      </c>
      <c r="K5095" s="74" t="s">
        <v>32</v>
      </c>
      <c r="L5095" s="74" t="s">
        <v>3811</v>
      </c>
      <c r="M5095" s="74"/>
      <c r="N5095" s="74" t="s">
        <v>40</v>
      </c>
      <c r="O5095" s="74" t="s">
        <v>80</v>
      </c>
      <c r="P5095" s="10">
        <v>0</v>
      </c>
      <c r="Q5095" s="12" t="s">
        <v>3812</v>
      </c>
      <c r="R5095" s="74"/>
      <c r="S5095" s="14">
        <v>0</v>
      </c>
      <c r="T5095" s="14">
        <v>8500</v>
      </c>
      <c r="U5095" s="14">
        <v>2698.5</v>
      </c>
      <c r="V5095" s="14">
        <f t="shared" si="644"/>
        <v>5801.5</v>
      </c>
      <c r="W5095" s="14">
        <f t="shared" si="650"/>
        <v>2698.5</v>
      </c>
      <c r="X5095" s="14"/>
      <c r="Y5095" s="14">
        <f t="shared" si="648"/>
        <v>0</v>
      </c>
      <c r="Z5095" s="16">
        <f t="shared" si="649"/>
        <v>2698.5</v>
      </c>
      <c r="AA5095" s="14">
        <f t="shared" si="646"/>
        <v>0</v>
      </c>
      <c r="AB5095" s="14">
        <f t="shared" si="645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3274</v>
      </c>
      <c r="AI5095" t="e">
        <v>#N/A</v>
      </c>
    </row>
    <row r="5096" spans="1:35" ht="14.25">
      <c r="A5096" s="7" t="s">
        <v>3722</v>
      </c>
      <c r="B5096" s="74" t="s">
        <v>32</v>
      </c>
      <c r="C5096" s="74" t="s">
        <v>470</v>
      </c>
      <c r="D5096" s="74" t="s">
        <v>586</v>
      </c>
      <c r="E5096" s="74" t="s">
        <v>3813</v>
      </c>
      <c r="F5096" s="74" t="s">
        <v>3813</v>
      </c>
      <c r="G5096" s="74" t="s">
        <v>3813</v>
      </c>
      <c r="H5096" s="74" t="s">
        <v>36</v>
      </c>
      <c r="I5096" s="74" t="s">
        <v>3723</v>
      </c>
      <c r="J5096" s="74" t="s">
        <v>3333</v>
      </c>
      <c r="K5096" s="74" t="s">
        <v>32</v>
      </c>
      <c r="L5096" s="74" t="s">
        <v>3814</v>
      </c>
      <c r="M5096" s="74"/>
      <c r="N5096" s="74" t="s">
        <v>57</v>
      </c>
      <c r="O5096" s="74" t="s">
        <v>80</v>
      </c>
      <c r="P5096" s="10">
        <v>0</v>
      </c>
      <c r="Q5096" s="12" t="s">
        <v>3815</v>
      </c>
      <c r="R5096" s="74" t="s">
        <v>3778</v>
      </c>
      <c r="S5096" s="14">
        <v>0</v>
      </c>
      <c r="T5096" s="14">
        <v>0</v>
      </c>
      <c r="U5096" s="14">
        <v>0</v>
      </c>
      <c r="V5096" s="14">
        <f t="shared" si="644"/>
        <v>0</v>
      </c>
      <c r="W5096" s="14">
        <f t="shared" si="650"/>
        <v>0</v>
      </c>
      <c r="X5096" s="14"/>
      <c r="Y5096" s="14">
        <f t="shared" si="648"/>
        <v>0</v>
      </c>
      <c r="Z5096" s="16">
        <f t="shared" si="649"/>
        <v>0</v>
      </c>
      <c r="AA5096" s="14">
        <f t="shared" si="646"/>
        <v>0</v>
      </c>
      <c r="AB5096" s="14">
        <f t="shared" si="645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3274</v>
      </c>
      <c r="AI5096" t="e">
        <v>#N/A</v>
      </c>
    </row>
    <row r="5097" spans="1:35" ht="14.25">
      <c r="A5097" s="7" t="s">
        <v>3722</v>
      </c>
      <c r="B5097" s="74" t="s">
        <v>32</v>
      </c>
      <c r="C5097" s="74" t="s">
        <v>470</v>
      </c>
      <c r="D5097" s="74" t="s">
        <v>609</v>
      </c>
      <c r="E5097" s="74" t="s">
        <v>3406</v>
      </c>
      <c r="F5097" s="74" t="s">
        <v>3406</v>
      </c>
      <c r="G5097" s="74" t="s">
        <v>3406</v>
      </c>
      <c r="H5097" s="74" t="s">
        <v>36</v>
      </c>
      <c r="I5097" s="74" t="s">
        <v>3723</v>
      </c>
      <c r="J5097" s="74" t="s">
        <v>3333</v>
      </c>
      <c r="K5097" s="74" t="s">
        <v>32</v>
      </c>
      <c r="L5097" s="74" t="s">
        <v>3407</v>
      </c>
      <c r="M5097" s="74"/>
      <c r="N5097" s="74" t="s">
        <v>40</v>
      </c>
      <c r="O5097" s="74" t="s">
        <v>80</v>
      </c>
      <c r="P5097" s="10">
        <v>0</v>
      </c>
      <c r="Q5097" s="12" t="s">
        <v>3816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44"/>
        <v>0</v>
      </c>
      <c r="W5097" s="14">
        <f t="shared" si="650"/>
        <v>14547.1</v>
      </c>
      <c r="X5097" s="14"/>
      <c r="Y5097" s="14">
        <f t="shared" si="648"/>
        <v>0</v>
      </c>
      <c r="Z5097" s="14"/>
      <c r="AA5097" s="14">
        <f t="shared" si="646"/>
        <v>0</v>
      </c>
      <c r="AB5097" s="14">
        <f t="shared" si="645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3274</v>
      </c>
      <c r="AI5097">
        <v>45</v>
      </c>
    </row>
    <row r="5098" spans="1:35" ht="14.25">
      <c r="A5098" s="7" t="s">
        <v>3722</v>
      </c>
      <c r="B5098" s="74" t="s">
        <v>32</v>
      </c>
      <c r="C5098" s="74" t="s">
        <v>470</v>
      </c>
      <c r="D5098" s="74" t="s">
        <v>609</v>
      </c>
      <c r="E5098" s="74" t="s">
        <v>3400</v>
      </c>
      <c r="F5098" s="74" t="s">
        <v>3400</v>
      </c>
      <c r="G5098" s="74" t="s">
        <v>3400</v>
      </c>
      <c r="H5098" s="74" t="s">
        <v>36</v>
      </c>
      <c r="I5098" s="74" t="s">
        <v>3723</v>
      </c>
      <c r="J5098" s="74" t="s">
        <v>3333</v>
      </c>
      <c r="K5098" s="74" t="s">
        <v>32</v>
      </c>
      <c r="L5098" s="74" t="s">
        <v>3401</v>
      </c>
      <c r="M5098" s="74"/>
      <c r="N5098" s="74" t="s">
        <v>40</v>
      </c>
      <c r="O5098" s="74" t="s">
        <v>41</v>
      </c>
      <c r="P5098" s="10">
        <v>0.03</v>
      </c>
      <c r="Q5098" s="12" t="s">
        <v>3817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44"/>
        <v>0</v>
      </c>
      <c r="W5098" s="14">
        <f t="shared" si="650"/>
        <v>0</v>
      </c>
      <c r="X5098" s="14"/>
      <c r="Y5098" s="14">
        <f t="shared" si="648"/>
        <v>0</v>
      </c>
      <c r="Z5098" s="16">
        <f t="shared" ref="Z5098:Z5109" si="651">W5098+X5098</f>
        <v>0</v>
      </c>
      <c r="AA5098" s="14">
        <f t="shared" si="646"/>
        <v>0</v>
      </c>
      <c r="AB5098" s="14">
        <f t="shared" si="645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3274</v>
      </c>
      <c r="AI5098" t="e">
        <v>#N/A</v>
      </c>
    </row>
    <row r="5099" spans="1:35" ht="14.25">
      <c r="A5099" s="7" t="s">
        <v>3722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3723</v>
      </c>
      <c r="J5099" s="74" t="s">
        <v>3333</v>
      </c>
      <c r="K5099" s="74" t="s">
        <v>32</v>
      </c>
      <c r="L5099" s="74" t="s">
        <v>3403</v>
      </c>
      <c r="M5099" s="74"/>
      <c r="N5099" s="74" t="s">
        <v>40</v>
      </c>
      <c r="O5099" s="74" t="s">
        <v>80</v>
      </c>
      <c r="P5099" s="10">
        <v>0</v>
      </c>
      <c r="Q5099" s="12" t="s">
        <v>3818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44"/>
        <v>3930.4799999999959</v>
      </c>
      <c r="W5099" s="14">
        <f t="shared" si="650"/>
        <v>26069.520000000004</v>
      </c>
      <c r="X5099" s="14"/>
      <c r="Y5099" s="14">
        <f t="shared" si="648"/>
        <v>0</v>
      </c>
      <c r="Z5099" s="16">
        <f t="shared" si="651"/>
        <v>26069.520000000004</v>
      </c>
      <c r="AA5099" s="14">
        <f t="shared" si="646"/>
        <v>0</v>
      </c>
      <c r="AB5099" s="14">
        <f t="shared" si="645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3274</v>
      </c>
      <c r="AI5099" t="e">
        <v>#N/A</v>
      </c>
    </row>
    <row r="5100" spans="1:35" ht="14.25">
      <c r="A5100" s="7" t="s">
        <v>3722</v>
      </c>
      <c r="B5100" s="74" t="s">
        <v>32</v>
      </c>
      <c r="C5100" s="74" t="s">
        <v>470</v>
      </c>
      <c r="D5100" s="74" t="s">
        <v>609</v>
      </c>
      <c r="E5100" s="74" t="s">
        <v>3404</v>
      </c>
      <c r="F5100" s="74" t="s">
        <v>3404</v>
      </c>
      <c r="G5100" s="74" t="s">
        <v>3404</v>
      </c>
      <c r="H5100" s="74" t="s">
        <v>36</v>
      </c>
      <c r="I5100" s="74" t="s">
        <v>3723</v>
      </c>
      <c r="J5100" s="74" t="s">
        <v>3333</v>
      </c>
      <c r="K5100" s="74" t="s">
        <v>32</v>
      </c>
      <c r="L5100" s="74" t="s">
        <v>3405</v>
      </c>
      <c r="M5100" s="74"/>
      <c r="N5100" s="74" t="s">
        <v>40</v>
      </c>
      <c r="O5100" s="74" t="s">
        <v>41</v>
      </c>
      <c r="P5100" s="10">
        <v>0.03</v>
      </c>
      <c r="Q5100" s="12" t="s">
        <v>3819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44"/>
        <v>11695.499999999978</v>
      </c>
      <c r="W5100" s="14">
        <f t="shared" si="650"/>
        <v>56606.31067961167</v>
      </c>
      <c r="X5100" s="14"/>
      <c r="Y5100" s="14">
        <f t="shared" si="648"/>
        <v>0</v>
      </c>
      <c r="Z5100" s="16">
        <f t="shared" si="651"/>
        <v>56606.31067961167</v>
      </c>
      <c r="AA5100" s="14">
        <f t="shared" si="646"/>
        <v>1698.1893203883519</v>
      </c>
      <c r="AB5100" s="14">
        <f t="shared" si="645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3274</v>
      </c>
      <c r="AI5100" t="e">
        <v>#N/A</v>
      </c>
    </row>
    <row r="5101" spans="1:35" ht="14.25">
      <c r="A5101" s="7" t="s">
        <v>3722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3723</v>
      </c>
      <c r="J5101" s="74" t="s">
        <v>3333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3820</v>
      </c>
      <c r="R5101" s="74" t="s">
        <v>3755</v>
      </c>
      <c r="S5101" s="14">
        <v>3375.21</v>
      </c>
      <c r="T5101" s="14">
        <v>-3375.21</v>
      </c>
      <c r="U5101" s="14">
        <v>0</v>
      </c>
      <c r="V5101" s="14">
        <f t="shared" si="644"/>
        <v>0</v>
      </c>
      <c r="W5101" s="14">
        <f t="shared" si="650"/>
        <v>0</v>
      </c>
      <c r="X5101" s="14"/>
      <c r="Y5101" s="14">
        <f t="shared" si="648"/>
        <v>0</v>
      </c>
      <c r="Z5101" s="16">
        <f t="shared" si="651"/>
        <v>0</v>
      </c>
      <c r="AA5101" s="14">
        <f t="shared" si="646"/>
        <v>0</v>
      </c>
      <c r="AB5101" s="14">
        <f t="shared" si="645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3274</v>
      </c>
      <c r="AI5101" t="e">
        <v>#N/A</v>
      </c>
    </row>
    <row r="5102" spans="1:35" ht="14.25">
      <c r="A5102" s="7" t="s">
        <v>3722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3723</v>
      </c>
      <c r="J5102" s="74" t="s">
        <v>3333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3820</v>
      </c>
      <c r="R5102" s="74" t="s">
        <v>3765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50"/>
        <v>0</v>
      </c>
      <c r="X5102" s="14"/>
      <c r="Y5102" s="14">
        <f t="shared" si="648"/>
        <v>0</v>
      </c>
      <c r="Z5102" s="16">
        <f t="shared" si="651"/>
        <v>0</v>
      </c>
      <c r="AA5102" s="14">
        <f t="shared" si="646"/>
        <v>0</v>
      </c>
      <c r="AB5102" s="14">
        <f t="shared" ref="AB5102:AB5165" si="652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3274</v>
      </c>
      <c r="AI5102" t="e">
        <v>#N/A</v>
      </c>
    </row>
    <row r="5103" spans="1:35" ht="14.25">
      <c r="A5103" s="7" t="s">
        <v>3722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3723</v>
      </c>
      <c r="J5103" s="74" t="s">
        <v>3333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3821</v>
      </c>
      <c r="R5103" s="74" t="s">
        <v>3822</v>
      </c>
      <c r="S5103" s="14">
        <v>0</v>
      </c>
      <c r="T5103" s="14">
        <v>2659.36</v>
      </c>
      <c r="U5103" s="14">
        <v>2659.36</v>
      </c>
      <c r="V5103" s="14">
        <f t="shared" ref="V5103:V5166" si="653">S5103+T5103-U5103</f>
        <v>0</v>
      </c>
      <c r="W5103" s="14">
        <v>3309.03</v>
      </c>
      <c r="X5103" s="14"/>
      <c r="Y5103" s="14">
        <f t="shared" si="648"/>
        <v>649.67000000000007</v>
      </c>
      <c r="Z5103" s="16">
        <f t="shared" si="651"/>
        <v>3309.03</v>
      </c>
      <c r="AA5103" s="14">
        <f t="shared" si="646"/>
        <v>-649.67000000000007</v>
      </c>
      <c r="AB5103" s="14">
        <f t="shared" si="652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3274</v>
      </c>
      <c r="AI5103" t="e">
        <v>#N/A</v>
      </c>
    </row>
    <row r="5104" spans="1:35" ht="14.25">
      <c r="A5104" s="7" t="s">
        <v>3722</v>
      </c>
      <c r="B5104" s="74" t="s">
        <v>32</v>
      </c>
      <c r="C5104" s="74" t="s">
        <v>470</v>
      </c>
      <c r="D5104" s="74" t="s">
        <v>609</v>
      </c>
      <c r="E5104" s="74" t="s">
        <v>3823</v>
      </c>
      <c r="F5104" s="74" t="s">
        <v>3823</v>
      </c>
      <c r="G5104" s="74" t="s">
        <v>3823</v>
      </c>
      <c r="H5104" s="74" t="s">
        <v>36</v>
      </c>
      <c r="I5104" s="74" t="s">
        <v>3723</v>
      </c>
      <c r="J5104" s="74" t="s">
        <v>3333</v>
      </c>
      <c r="K5104" s="74" t="s">
        <v>32</v>
      </c>
      <c r="L5104" s="74" t="s">
        <v>3824</v>
      </c>
      <c r="M5104" s="74"/>
      <c r="N5104" s="74" t="s">
        <v>40</v>
      </c>
      <c r="O5104" s="74" t="s">
        <v>41</v>
      </c>
      <c r="P5104" s="10">
        <v>0.03</v>
      </c>
      <c r="Q5104" s="12" t="s">
        <v>3825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53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48"/>
        <v>0</v>
      </c>
      <c r="Z5104" s="16">
        <f t="shared" si="651"/>
        <v>35201.165048543706</v>
      </c>
      <c r="AA5104" s="14">
        <f t="shared" si="646"/>
        <v>1056.0349514563131</v>
      </c>
      <c r="AB5104" s="14">
        <f t="shared" si="652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3274</v>
      </c>
      <c r="AI5104" t="e">
        <v>#N/A</v>
      </c>
    </row>
    <row r="5105" spans="1:35" ht="14.25">
      <c r="A5105" s="7" t="s">
        <v>3722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3723</v>
      </c>
      <c r="J5105" s="74" t="s">
        <v>3333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3826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53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48"/>
        <v>0</v>
      </c>
      <c r="Z5105" s="16">
        <f t="shared" si="651"/>
        <v>2087234.7647058826</v>
      </c>
      <c r="AA5105" s="14">
        <f t="shared" si="646"/>
        <v>41744.695294117788</v>
      </c>
      <c r="AB5105" s="14">
        <f t="shared" si="652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3274</v>
      </c>
      <c r="AI5105" t="e">
        <v>#N/A</v>
      </c>
    </row>
    <row r="5106" spans="1:35" ht="14.25">
      <c r="A5106" s="7" t="s">
        <v>3722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3723</v>
      </c>
      <c r="J5106" s="74" t="s">
        <v>3333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3827</v>
      </c>
      <c r="S5106" s="14">
        <v>0</v>
      </c>
      <c r="T5106" s="14">
        <v>178379.83</v>
      </c>
      <c r="U5106" s="14">
        <v>161286.20000000001</v>
      </c>
      <c r="V5106" s="14">
        <f t="shared" si="653"/>
        <v>17093.629999999976</v>
      </c>
      <c r="W5106" s="14">
        <f>(U5106-1979.83)/(1+P5106)</f>
        <v>156182.71568627452</v>
      </c>
      <c r="X5106" s="14"/>
      <c r="Y5106" s="14">
        <f t="shared" si="648"/>
        <v>0</v>
      </c>
      <c r="Z5106" s="16">
        <f t="shared" si="651"/>
        <v>156182.71568627452</v>
      </c>
      <c r="AA5106" s="14">
        <f t="shared" si="646"/>
        <v>5103.4843137254938</v>
      </c>
      <c r="AB5106" s="14">
        <f t="shared" si="652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3274</v>
      </c>
      <c r="AI5106" t="e">
        <v>#N/A</v>
      </c>
    </row>
    <row r="5107" spans="1:35" ht="14.25">
      <c r="A5107" s="7" t="s">
        <v>3722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3723</v>
      </c>
      <c r="J5107" s="74" t="s">
        <v>3333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53"/>
        <v>36263.37000000001</v>
      </c>
      <c r="W5107" s="14">
        <f t="shared" ref="W5107:W5168" si="654">IF(O5107="返货",U5107/(1+P5107),IF(O5107="返现",U5107,IF(O5107="折扣",U5107*P5107,IF(O5107="无",U5107))))</f>
        <v>77630.05799999999</v>
      </c>
      <c r="X5107" s="14"/>
      <c r="Y5107" s="14">
        <f t="shared" si="648"/>
        <v>0</v>
      </c>
      <c r="Z5107" s="16">
        <f t="shared" si="651"/>
        <v>77630.05799999999</v>
      </c>
      <c r="AA5107" s="14">
        <f t="shared" si="646"/>
        <v>784.1420000000071</v>
      </c>
      <c r="AB5107" s="14">
        <f t="shared" si="652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3274</v>
      </c>
      <c r="AI5107" t="e">
        <v>#N/A</v>
      </c>
    </row>
    <row r="5108" spans="1:35" ht="14.25">
      <c r="A5108" s="7" t="s">
        <v>3722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3411</v>
      </c>
      <c r="G5108" s="74" t="s">
        <v>667</v>
      </c>
      <c r="H5108" s="74" t="s">
        <v>36</v>
      </c>
      <c r="I5108" s="74" t="s">
        <v>3723</v>
      </c>
      <c r="J5108" s="74" t="s">
        <v>3333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3828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53"/>
        <v>306292.60999999987</v>
      </c>
      <c r="W5108" s="14">
        <f t="shared" si="654"/>
        <v>1360353.4263000002</v>
      </c>
      <c r="X5108" s="14"/>
      <c r="Y5108" s="14">
        <f t="shared" si="648"/>
        <v>0</v>
      </c>
      <c r="Z5108" s="16">
        <f t="shared" si="651"/>
        <v>1360353.4263000002</v>
      </c>
      <c r="AA5108" s="14">
        <f t="shared" si="646"/>
        <v>13740.943699999945</v>
      </c>
      <c r="AB5108" s="14">
        <f t="shared" si="652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3274</v>
      </c>
      <c r="AI5108" t="e">
        <v>#N/A</v>
      </c>
    </row>
    <row r="5109" spans="1:35" ht="14.25">
      <c r="A5109" s="7" t="s">
        <v>3722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3723</v>
      </c>
      <c r="J5109" s="74" t="s">
        <v>3333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53"/>
        <v>4294.8100000000013</v>
      </c>
      <c r="W5109" s="14">
        <f t="shared" si="654"/>
        <v>23995.71</v>
      </c>
      <c r="X5109" s="14"/>
      <c r="Y5109" s="14">
        <f t="shared" si="648"/>
        <v>0</v>
      </c>
      <c r="Z5109" s="16">
        <f t="shared" si="651"/>
        <v>23995.71</v>
      </c>
      <c r="AA5109" s="14">
        <f t="shared" ref="AA5109:AA5172" si="655">U5109-W5109</f>
        <v>0</v>
      </c>
      <c r="AB5109" s="14">
        <f t="shared" si="652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3274</v>
      </c>
      <c r="AI5109" t="e">
        <v>#N/A</v>
      </c>
    </row>
    <row r="5110" spans="1:35" ht="14.25">
      <c r="A5110" s="7" t="s">
        <v>3722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3723</v>
      </c>
      <c r="J5110" s="74" t="s">
        <v>3333</v>
      </c>
      <c r="K5110" s="74" t="s">
        <v>32</v>
      </c>
      <c r="L5110" s="74" t="s">
        <v>3829</v>
      </c>
      <c r="M5110" s="74"/>
      <c r="N5110" s="74" t="s">
        <v>57</v>
      </c>
      <c r="O5110" s="74" t="s">
        <v>41</v>
      </c>
      <c r="P5110" s="10">
        <v>0.08</v>
      </c>
      <c r="Q5110" s="12" t="s">
        <v>3830</v>
      </c>
      <c r="R5110" s="74" t="s">
        <v>3765</v>
      </c>
      <c r="S5110" s="14">
        <v>0</v>
      </c>
      <c r="T5110" s="14">
        <v>550</v>
      </c>
      <c r="U5110" s="14">
        <v>550</v>
      </c>
      <c r="V5110" s="14">
        <f t="shared" si="653"/>
        <v>0</v>
      </c>
      <c r="W5110" s="14">
        <v>0</v>
      </c>
      <c r="X5110" s="14"/>
      <c r="Y5110" s="14">
        <f t="shared" si="648"/>
        <v>0</v>
      </c>
      <c r="Z5110" s="14"/>
      <c r="AA5110" s="14">
        <f t="shared" si="655"/>
        <v>550</v>
      </c>
      <c r="AB5110" s="14">
        <f t="shared" si="652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3274</v>
      </c>
      <c r="AI5110">
        <v>34</v>
      </c>
    </row>
    <row r="5111" spans="1:35" ht="14.25">
      <c r="A5111" s="7" t="s">
        <v>3722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3723</v>
      </c>
      <c r="J5111" s="74" t="s">
        <v>3333</v>
      </c>
      <c r="K5111" s="74" t="s">
        <v>32</v>
      </c>
      <c r="L5111" s="74" t="s">
        <v>3831</v>
      </c>
      <c r="M5111" s="74"/>
      <c r="N5111" s="74" t="s">
        <v>57</v>
      </c>
      <c r="O5111" s="74" t="s">
        <v>41</v>
      </c>
      <c r="P5111" s="10">
        <v>0.08</v>
      </c>
      <c r="Q5111" s="12" t="s">
        <v>3832</v>
      </c>
      <c r="R5111" s="74" t="s">
        <v>3765</v>
      </c>
      <c r="S5111" s="14">
        <v>0</v>
      </c>
      <c r="T5111" s="14">
        <v>550</v>
      </c>
      <c r="U5111" s="14">
        <v>550</v>
      </c>
      <c r="V5111" s="14">
        <f t="shared" si="653"/>
        <v>0</v>
      </c>
      <c r="W5111" s="14">
        <v>0</v>
      </c>
      <c r="X5111" s="14"/>
      <c r="Y5111" s="14">
        <f t="shared" si="648"/>
        <v>0</v>
      </c>
      <c r="Z5111" s="14"/>
      <c r="AA5111" s="14">
        <f t="shared" si="655"/>
        <v>550</v>
      </c>
      <c r="AB5111" s="14">
        <f t="shared" si="652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3274</v>
      </c>
      <c r="AI5111">
        <v>34</v>
      </c>
    </row>
    <row r="5112" spans="1:35" ht="14.25">
      <c r="A5112" s="7" t="s">
        <v>3722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3723</v>
      </c>
      <c r="J5112" s="74" t="s">
        <v>3333</v>
      </c>
      <c r="K5112" s="74" t="s">
        <v>32</v>
      </c>
      <c r="L5112" s="74" t="s">
        <v>3833</v>
      </c>
      <c r="M5112" s="74"/>
      <c r="N5112" s="74" t="s">
        <v>40</v>
      </c>
      <c r="O5112" s="74" t="s">
        <v>41</v>
      </c>
      <c r="P5112" s="10">
        <v>0.03</v>
      </c>
      <c r="Q5112" s="12" t="s">
        <v>3834</v>
      </c>
      <c r="R5112" s="74"/>
      <c r="S5112" s="14">
        <v>0</v>
      </c>
      <c r="T5112" s="14">
        <v>10000</v>
      </c>
      <c r="U5112" s="14">
        <v>10000</v>
      </c>
      <c r="V5112" s="14">
        <f t="shared" si="653"/>
        <v>0</v>
      </c>
      <c r="W5112" s="14">
        <f t="shared" si="654"/>
        <v>9708.7378640776697</v>
      </c>
      <c r="X5112" s="14"/>
      <c r="Y5112" s="14">
        <f t="shared" si="648"/>
        <v>0</v>
      </c>
      <c r="Z5112" s="14"/>
      <c r="AA5112" s="14">
        <f t="shared" si="655"/>
        <v>291.26213592233034</v>
      </c>
      <c r="AB5112" s="14">
        <f t="shared" si="652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3274</v>
      </c>
      <c r="AI5112">
        <v>3</v>
      </c>
    </row>
    <row r="5113" spans="1:35" ht="14.25">
      <c r="A5113" s="7" t="s">
        <v>3722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3723</v>
      </c>
      <c r="J5113" s="74" t="s">
        <v>3333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3835</v>
      </c>
      <c r="R5113" s="74"/>
      <c r="S5113" s="14">
        <v>14312.48</v>
      </c>
      <c r="T5113" s="14">
        <v>-14312.48</v>
      </c>
      <c r="U5113" s="14">
        <v>0</v>
      </c>
      <c r="V5113" s="14">
        <f t="shared" si="653"/>
        <v>0</v>
      </c>
      <c r="W5113" s="14">
        <f t="shared" si="654"/>
        <v>0</v>
      </c>
      <c r="X5113" s="14"/>
      <c r="Y5113" s="14">
        <f t="shared" si="648"/>
        <v>0</v>
      </c>
      <c r="Z5113" s="16">
        <f t="shared" ref="Z5113:Z5171" si="656">W5113+X5113</f>
        <v>0</v>
      </c>
      <c r="AA5113" s="14">
        <f t="shared" si="655"/>
        <v>0</v>
      </c>
      <c r="AB5113" s="14">
        <f t="shared" si="652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3274</v>
      </c>
      <c r="AI5113" t="e">
        <v>#N/A</v>
      </c>
    </row>
    <row r="5114" spans="1:35" ht="14.25">
      <c r="A5114" s="7" t="s">
        <v>3722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3723</v>
      </c>
      <c r="J5114" s="74" t="s">
        <v>3333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53"/>
        <v>102737.19999999995</v>
      </c>
      <c r="W5114" s="14">
        <f t="shared" si="654"/>
        <v>379717.12000000005</v>
      </c>
      <c r="X5114" s="14"/>
      <c r="Y5114" s="14">
        <f t="shared" si="648"/>
        <v>0</v>
      </c>
      <c r="Z5114" s="16">
        <f t="shared" si="656"/>
        <v>379717.12000000005</v>
      </c>
      <c r="AA5114" s="14">
        <f t="shared" si="655"/>
        <v>0</v>
      </c>
      <c r="AB5114" s="14">
        <f t="shared" si="652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3274</v>
      </c>
      <c r="AI5114" t="e">
        <v>#N/A</v>
      </c>
    </row>
    <row r="5115" spans="1:35" ht="14.25">
      <c r="A5115" s="7" t="s">
        <v>3722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3723</v>
      </c>
      <c r="J5115" s="74" t="s">
        <v>3333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3836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53"/>
        <v>200901.64000000153</v>
      </c>
      <c r="W5115" s="14">
        <f t="shared" si="654"/>
        <v>2581556.4818999986</v>
      </c>
      <c r="X5115" s="14"/>
      <c r="Y5115" s="14">
        <f t="shared" si="648"/>
        <v>0</v>
      </c>
      <c r="Z5115" s="16">
        <f t="shared" si="656"/>
        <v>2581556.4818999986</v>
      </c>
      <c r="AA5115" s="14">
        <f t="shared" si="655"/>
        <v>26076.328100000042</v>
      </c>
      <c r="AB5115" s="14">
        <f t="shared" si="652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3274</v>
      </c>
      <c r="AI5115" t="e">
        <v>#N/A</v>
      </c>
    </row>
    <row r="5116" spans="1:35" ht="14.25">
      <c r="A5116" s="7" t="s">
        <v>3722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3723</v>
      </c>
      <c r="J5116" s="74" t="s">
        <v>3333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3837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53"/>
        <v>131452.38000000006</v>
      </c>
      <c r="W5116" s="14">
        <f t="shared" si="654"/>
        <v>119085.29999999994</v>
      </c>
      <c r="X5116" s="14"/>
      <c r="Y5116" s="14">
        <f t="shared" si="648"/>
        <v>0</v>
      </c>
      <c r="Z5116" s="16">
        <f t="shared" si="656"/>
        <v>119085.29999999994</v>
      </c>
      <c r="AA5116" s="14">
        <f t="shared" si="655"/>
        <v>0</v>
      </c>
      <c r="AB5116" s="14">
        <f t="shared" si="652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3274</v>
      </c>
      <c r="AI5116" t="e">
        <v>#N/A</v>
      </c>
    </row>
    <row r="5117" spans="1:35" ht="14.25">
      <c r="A5117" s="7" t="s">
        <v>3722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3723</v>
      </c>
      <c r="J5117" s="74" t="s">
        <v>3333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54"/>
        <v>0</v>
      </c>
      <c r="X5117" s="14"/>
      <c r="Y5117" s="14">
        <f t="shared" si="648"/>
        <v>0</v>
      </c>
      <c r="Z5117" s="16">
        <f t="shared" si="656"/>
        <v>0</v>
      </c>
      <c r="AA5117" s="14">
        <f t="shared" si="655"/>
        <v>0</v>
      </c>
      <c r="AB5117" s="14">
        <f t="shared" si="652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3274</v>
      </c>
      <c r="AI5117" t="e">
        <v>#N/A</v>
      </c>
    </row>
    <row r="5118" spans="1:35" ht="14.25">
      <c r="A5118" s="7" t="s">
        <v>3722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3723</v>
      </c>
      <c r="J5118" s="74" t="s">
        <v>3333</v>
      </c>
      <c r="K5118" s="74" t="s">
        <v>32</v>
      </c>
      <c r="L5118" s="74" t="s">
        <v>3838</v>
      </c>
      <c r="M5118" s="74"/>
      <c r="N5118" s="74" t="s">
        <v>40</v>
      </c>
      <c r="O5118" s="74" t="s">
        <v>72</v>
      </c>
      <c r="P5118" s="10">
        <v>0.96</v>
      </c>
      <c r="Q5118" s="12" t="s">
        <v>3839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54"/>
        <v>0</v>
      </c>
      <c r="X5118" s="14"/>
      <c r="Y5118" s="14">
        <f t="shared" si="648"/>
        <v>0</v>
      </c>
      <c r="Z5118" s="16">
        <f t="shared" si="656"/>
        <v>0</v>
      </c>
      <c r="AA5118" s="14">
        <f t="shared" si="655"/>
        <v>0</v>
      </c>
      <c r="AB5118" s="14">
        <f t="shared" si="652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3274</v>
      </c>
      <c r="AI5118" t="e">
        <v>#N/A</v>
      </c>
    </row>
    <row r="5119" spans="1:35" ht="14.25">
      <c r="A5119" s="7" t="s">
        <v>3722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3723</v>
      </c>
      <c r="J5119" s="74" t="s">
        <v>3333</v>
      </c>
      <c r="K5119" s="74" t="s">
        <v>32</v>
      </c>
      <c r="L5119" s="74" t="s">
        <v>3840</v>
      </c>
      <c r="M5119" s="74"/>
      <c r="N5119" s="74" t="s">
        <v>40</v>
      </c>
      <c r="O5119" s="74" t="s">
        <v>72</v>
      </c>
      <c r="P5119" s="10">
        <v>0.96</v>
      </c>
      <c r="Q5119" s="12" t="s">
        <v>3841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54"/>
        <v>0</v>
      </c>
      <c r="X5119" s="14"/>
      <c r="Y5119" s="14">
        <f t="shared" si="648"/>
        <v>0</v>
      </c>
      <c r="Z5119" s="16">
        <f t="shared" si="656"/>
        <v>0</v>
      </c>
      <c r="AA5119" s="14">
        <f t="shared" si="655"/>
        <v>0</v>
      </c>
      <c r="AB5119" s="14">
        <f t="shared" si="652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3274</v>
      </c>
      <c r="AI5119" t="e">
        <v>#N/A</v>
      </c>
    </row>
    <row r="5120" spans="1:35" ht="14.25">
      <c r="A5120" s="7" t="s">
        <v>3722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3723</v>
      </c>
      <c r="J5120" s="74" t="s">
        <v>3333</v>
      </c>
      <c r="K5120" s="74" t="s">
        <v>32</v>
      </c>
      <c r="L5120" s="74" t="s">
        <v>3842</v>
      </c>
      <c r="M5120" s="74"/>
      <c r="N5120" s="74" t="s">
        <v>40</v>
      </c>
      <c r="O5120" s="74" t="s">
        <v>72</v>
      </c>
      <c r="P5120" s="10">
        <v>0.96</v>
      </c>
      <c r="Q5120" s="12" t="s">
        <v>3843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54"/>
        <v>0</v>
      </c>
      <c r="X5120" s="14"/>
      <c r="Y5120" s="14">
        <f t="shared" si="648"/>
        <v>0</v>
      </c>
      <c r="Z5120" s="16">
        <f t="shared" si="656"/>
        <v>0</v>
      </c>
      <c r="AA5120" s="14">
        <f t="shared" si="655"/>
        <v>0</v>
      </c>
      <c r="AB5120" s="14">
        <f t="shared" si="652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3274</v>
      </c>
      <c r="AI5120" t="e">
        <v>#N/A</v>
      </c>
    </row>
    <row r="5121" spans="1:35" ht="14.25">
      <c r="A5121" s="7" t="s">
        <v>3722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3723</v>
      </c>
      <c r="J5121" s="74" t="s">
        <v>3333</v>
      </c>
      <c r="K5121" s="74" t="s">
        <v>32</v>
      </c>
      <c r="L5121" s="74" t="s">
        <v>3844</v>
      </c>
      <c r="M5121" s="74"/>
      <c r="N5121" s="74" t="s">
        <v>40</v>
      </c>
      <c r="O5121" s="74" t="s">
        <v>72</v>
      </c>
      <c r="P5121" s="10">
        <v>0.96</v>
      </c>
      <c r="Q5121" s="12" t="s">
        <v>3845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54"/>
        <v>0</v>
      </c>
      <c r="X5121" s="14"/>
      <c r="Y5121" s="14">
        <f t="shared" si="648"/>
        <v>0</v>
      </c>
      <c r="Z5121" s="16">
        <f t="shared" si="656"/>
        <v>0</v>
      </c>
      <c r="AA5121" s="14">
        <f t="shared" si="655"/>
        <v>0</v>
      </c>
      <c r="AB5121" s="14">
        <f t="shared" si="652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3274</v>
      </c>
      <c r="AI5121" t="e">
        <v>#N/A</v>
      </c>
    </row>
    <row r="5122" spans="1:35" ht="14.25">
      <c r="A5122" s="7" t="s">
        <v>3722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3723</v>
      </c>
      <c r="J5122" s="74" t="s">
        <v>3333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3846</v>
      </c>
      <c r="R5122" s="74"/>
      <c r="S5122" s="14">
        <v>48103.46</v>
      </c>
      <c r="T5122" s="14">
        <v>-48103.46</v>
      </c>
      <c r="U5122" s="14">
        <v>0</v>
      </c>
      <c r="V5122" s="14">
        <f t="shared" si="653"/>
        <v>0</v>
      </c>
      <c r="W5122" s="14">
        <f t="shared" si="654"/>
        <v>0</v>
      </c>
      <c r="X5122" s="14"/>
      <c r="Y5122" s="14">
        <f t="shared" si="648"/>
        <v>0</v>
      </c>
      <c r="Z5122" s="16">
        <f t="shared" si="656"/>
        <v>0</v>
      </c>
      <c r="AA5122" s="14">
        <f t="shared" si="655"/>
        <v>0</v>
      </c>
      <c r="AB5122" s="14">
        <f t="shared" si="652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3274</v>
      </c>
      <c r="AI5122" t="e">
        <v>#N/A</v>
      </c>
    </row>
    <row r="5123" spans="1:35" ht="14.25">
      <c r="A5123" s="7" t="s">
        <v>3722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3723</v>
      </c>
      <c r="J5123" s="74" t="s">
        <v>3333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3847</v>
      </c>
      <c r="R5123" s="74"/>
      <c r="S5123" s="14">
        <v>49675.87</v>
      </c>
      <c r="T5123" s="14">
        <v>-49675.87</v>
      </c>
      <c r="U5123" s="14">
        <v>0</v>
      </c>
      <c r="V5123" s="14">
        <f t="shared" si="653"/>
        <v>0</v>
      </c>
      <c r="W5123" s="14">
        <f t="shared" si="654"/>
        <v>0</v>
      </c>
      <c r="X5123" s="14"/>
      <c r="Y5123" s="14">
        <f t="shared" ref="Y5123:Y5186" si="657">IF(W5123-AB5123&lt;=0,0,IF(O5123="返现",MAX(W5123-AA5123-AB5123,0),MAX(W5123-AB5123,0)))</f>
        <v>0</v>
      </c>
      <c r="Z5123" s="16">
        <f t="shared" si="656"/>
        <v>0</v>
      </c>
      <c r="AA5123" s="14">
        <f t="shared" si="655"/>
        <v>0</v>
      </c>
      <c r="AB5123" s="14">
        <f t="shared" si="652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3274</v>
      </c>
      <c r="AI5123" t="e">
        <v>#N/A</v>
      </c>
    </row>
    <row r="5124" spans="1:35" ht="14.25">
      <c r="A5124" s="7" t="s">
        <v>3722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3723</v>
      </c>
      <c r="J5124" s="74" t="s">
        <v>3333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3848</v>
      </c>
      <c r="R5124" s="74"/>
      <c r="S5124" s="14">
        <v>14567.92</v>
      </c>
      <c r="T5124" s="14">
        <v>-14567.92</v>
      </c>
      <c r="U5124" s="14">
        <v>0</v>
      </c>
      <c r="V5124" s="14">
        <f t="shared" si="653"/>
        <v>0</v>
      </c>
      <c r="W5124" s="14">
        <f t="shared" si="654"/>
        <v>0</v>
      </c>
      <c r="X5124" s="14"/>
      <c r="Y5124" s="14">
        <f t="shared" si="657"/>
        <v>0</v>
      </c>
      <c r="Z5124" s="16">
        <f t="shared" si="656"/>
        <v>0</v>
      </c>
      <c r="AA5124" s="14">
        <f t="shared" si="655"/>
        <v>0</v>
      </c>
      <c r="AB5124" s="14">
        <f t="shared" si="652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3274</v>
      </c>
      <c r="AI5124" t="e">
        <v>#N/A</v>
      </c>
    </row>
    <row r="5125" spans="1:35" ht="14.25">
      <c r="A5125" s="7" t="s">
        <v>3722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3723</v>
      </c>
      <c r="J5125" s="74" t="s">
        <v>3333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3849</v>
      </c>
      <c r="R5125" s="74"/>
      <c r="S5125" s="14">
        <v>1228.95</v>
      </c>
      <c r="T5125" s="14">
        <v>-1228.95</v>
      </c>
      <c r="U5125" s="14">
        <v>0</v>
      </c>
      <c r="V5125" s="14">
        <f t="shared" si="653"/>
        <v>0</v>
      </c>
      <c r="W5125" s="14">
        <f t="shared" si="654"/>
        <v>0</v>
      </c>
      <c r="X5125" s="14"/>
      <c r="Y5125" s="14">
        <f t="shared" si="657"/>
        <v>0</v>
      </c>
      <c r="Z5125" s="16">
        <f t="shared" si="656"/>
        <v>0</v>
      </c>
      <c r="AA5125" s="14">
        <f t="shared" si="655"/>
        <v>0</v>
      </c>
      <c r="AB5125" s="14">
        <f t="shared" si="652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3274</v>
      </c>
      <c r="AI5125" t="e">
        <v>#N/A</v>
      </c>
    </row>
    <row r="5126" spans="1:35" ht="14.25">
      <c r="A5126" s="7" t="s">
        <v>3722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3723</v>
      </c>
      <c r="J5126" s="74" t="s">
        <v>3333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3850</v>
      </c>
      <c r="R5126" s="74"/>
      <c r="S5126" s="14">
        <v>4636.29</v>
      </c>
      <c r="T5126" s="14">
        <v>-4636.29</v>
      </c>
      <c r="U5126" s="14">
        <v>0</v>
      </c>
      <c r="V5126" s="14">
        <f t="shared" si="653"/>
        <v>0</v>
      </c>
      <c r="W5126" s="14">
        <f t="shared" si="654"/>
        <v>0</v>
      </c>
      <c r="X5126" s="14"/>
      <c r="Y5126" s="14">
        <f t="shared" si="657"/>
        <v>0</v>
      </c>
      <c r="Z5126" s="16">
        <f t="shared" si="656"/>
        <v>0</v>
      </c>
      <c r="AA5126" s="14">
        <f t="shared" si="655"/>
        <v>0</v>
      </c>
      <c r="AB5126" s="14">
        <f t="shared" si="652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3274</v>
      </c>
      <c r="AI5126" t="e">
        <v>#N/A</v>
      </c>
    </row>
    <row r="5127" spans="1:35" ht="14.25">
      <c r="A5127" s="7" t="s">
        <v>3722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3723</v>
      </c>
      <c r="J5127" s="74" t="s">
        <v>3333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3851</v>
      </c>
      <c r="R5127" s="74"/>
      <c r="S5127" s="14">
        <v>11181.98</v>
      </c>
      <c r="T5127" s="14">
        <v>-11181.98</v>
      </c>
      <c r="U5127" s="14">
        <v>0</v>
      </c>
      <c r="V5127" s="14">
        <f t="shared" si="653"/>
        <v>0</v>
      </c>
      <c r="W5127" s="14">
        <f t="shared" si="654"/>
        <v>0</v>
      </c>
      <c r="X5127" s="14"/>
      <c r="Y5127" s="14">
        <f t="shared" si="657"/>
        <v>0</v>
      </c>
      <c r="Z5127" s="16">
        <f t="shared" si="656"/>
        <v>0</v>
      </c>
      <c r="AA5127" s="14">
        <f t="shared" si="655"/>
        <v>0</v>
      </c>
      <c r="AB5127" s="14">
        <f t="shared" si="652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3274</v>
      </c>
      <c r="AI5127" t="e">
        <v>#N/A</v>
      </c>
    </row>
    <row r="5128" spans="1:35" ht="14.25">
      <c r="A5128" s="7" t="s">
        <v>3722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3723</v>
      </c>
      <c r="J5128" s="74" t="s">
        <v>3333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3852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54"/>
        <v>0</v>
      </c>
      <c r="X5128" s="14"/>
      <c r="Y5128" s="14">
        <f t="shared" si="657"/>
        <v>0</v>
      </c>
      <c r="Z5128" s="16">
        <f t="shared" si="656"/>
        <v>0</v>
      </c>
      <c r="AA5128" s="14">
        <f t="shared" si="655"/>
        <v>0</v>
      </c>
      <c r="AB5128" s="14">
        <f t="shared" si="652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3274</v>
      </c>
      <c r="AI5128" t="e">
        <v>#N/A</v>
      </c>
    </row>
    <row r="5129" spans="1:35" ht="14.25">
      <c r="A5129" s="7" t="s">
        <v>3722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3723</v>
      </c>
      <c r="J5129" s="74" t="s">
        <v>3333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3853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54"/>
        <v>0</v>
      </c>
      <c r="X5129" s="14"/>
      <c r="Y5129" s="14">
        <f t="shared" si="657"/>
        <v>0</v>
      </c>
      <c r="Z5129" s="16">
        <f t="shared" si="656"/>
        <v>0</v>
      </c>
      <c r="AA5129" s="14">
        <f t="shared" si="655"/>
        <v>0</v>
      </c>
      <c r="AB5129" s="14">
        <f t="shared" si="652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3274</v>
      </c>
      <c r="AI5129" t="e">
        <v>#N/A</v>
      </c>
    </row>
    <row r="5130" spans="1:35" ht="14.25">
      <c r="A5130" s="7" t="s">
        <v>3722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3723</v>
      </c>
      <c r="J5130" s="74" t="s">
        <v>3333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3854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54"/>
        <v>0</v>
      </c>
      <c r="X5130" s="14"/>
      <c r="Y5130" s="14">
        <f t="shared" si="657"/>
        <v>0</v>
      </c>
      <c r="Z5130" s="16">
        <f t="shared" si="656"/>
        <v>0</v>
      </c>
      <c r="AA5130" s="14">
        <f t="shared" si="655"/>
        <v>0</v>
      </c>
      <c r="AB5130" s="14">
        <f t="shared" si="652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3274</v>
      </c>
      <c r="AI5130" t="e">
        <v>#N/A</v>
      </c>
    </row>
    <row r="5131" spans="1:35" ht="14.25">
      <c r="A5131" s="7" t="s">
        <v>3722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3723</v>
      </c>
      <c r="J5131" s="74" t="s">
        <v>3333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3855</v>
      </c>
      <c r="R5131" s="74"/>
      <c r="S5131" s="14">
        <v>3449.62</v>
      </c>
      <c r="T5131" s="14">
        <v>-3449.62</v>
      </c>
      <c r="U5131" s="14">
        <v>0</v>
      </c>
      <c r="V5131" s="14">
        <f t="shared" si="653"/>
        <v>0</v>
      </c>
      <c r="W5131" s="14">
        <f t="shared" si="654"/>
        <v>0</v>
      </c>
      <c r="X5131" s="14"/>
      <c r="Y5131" s="14">
        <f t="shared" si="657"/>
        <v>0</v>
      </c>
      <c r="Z5131" s="16">
        <f t="shared" si="656"/>
        <v>0</v>
      </c>
      <c r="AA5131" s="14">
        <f t="shared" si="655"/>
        <v>0</v>
      </c>
      <c r="AB5131" s="14">
        <f t="shared" si="652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3274</v>
      </c>
      <c r="AI5131" t="e">
        <v>#N/A</v>
      </c>
    </row>
    <row r="5132" spans="1:35" ht="14.25">
      <c r="A5132" s="7" t="s">
        <v>3722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3723</v>
      </c>
      <c r="J5132" s="74" t="s">
        <v>3333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3856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54"/>
        <v>0</v>
      </c>
      <c r="X5132" s="14"/>
      <c r="Y5132" s="14">
        <f t="shared" si="657"/>
        <v>0</v>
      </c>
      <c r="Z5132" s="16">
        <f t="shared" si="656"/>
        <v>0</v>
      </c>
      <c r="AA5132" s="14">
        <f t="shared" si="655"/>
        <v>0</v>
      </c>
      <c r="AB5132" s="14">
        <f t="shared" si="652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3274</v>
      </c>
      <c r="AI5132" t="e">
        <v>#N/A</v>
      </c>
    </row>
    <row r="5133" spans="1:35" ht="14.25">
      <c r="A5133" s="7" t="s">
        <v>3722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3723</v>
      </c>
      <c r="J5133" s="74" t="s">
        <v>3333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3857</v>
      </c>
      <c r="R5133" s="74"/>
      <c r="S5133" s="14">
        <v>8679.14</v>
      </c>
      <c r="T5133" s="14">
        <v>-8679.14</v>
      </c>
      <c r="U5133" s="14">
        <v>0</v>
      </c>
      <c r="V5133" s="14">
        <f t="shared" si="653"/>
        <v>0</v>
      </c>
      <c r="W5133" s="14">
        <f t="shared" si="654"/>
        <v>0</v>
      </c>
      <c r="X5133" s="14"/>
      <c r="Y5133" s="14">
        <f t="shared" si="657"/>
        <v>0</v>
      </c>
      <c r="Z5133" s="16">
        <f t="shared" si="656"/>
        <v>0</v>
      </c>
      <c r="AA5133" s="14">
        <f t="shared" si="655"/>
        <v>0</v>
      </c>
      <c r="AB5133" s="14">
        <f t="shared" si="652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3274</v>
      </c>
      <c r="AI5133" t="e">
        <v>#N/A</v>
      </c>
    </row>
    <row r="5134" spans="1:35" ht="14.25">
      <c r="A5134" s="7" t="s">
        <v>3722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3723</v>
      </c>
      <c r="J5134" s="74" t="s">
        <v>3333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3858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54"/>
        <v>0</v>
      </c>
      <c r="X5134" s="14"/>
      <c r="Y5134" s="14">
        <f t="shared" si="657"/>
        <v>0</v>
      </c>
      <c r="Z5134" s="16">
        <f t="shared" si="656"/>
        <v>0</v>
      </c>
      <c r="AA5134" s="14">
        <f t="shared" si="655"/>
        <v>0</v>
      </c>
      <c r="AB5134" s="14">
        <f t="shared" si="652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3274</v>
      </c>
      <c r="AI5134" t="e">
        <v>#N/A</v>
      </c>
    </row>
    <row r="5135" spans="1:35" ht="14.25">
      <c r="A5135" s="7" t="s">
        <v>3722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3723</v>
      </c>
      <c r="J5135" s="74" t="s">
        <v>3333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3859</v>
      </c>
      <c r="R5135" s="74"/>
      <c r="S5135" s="14">
        <v>7443.73</v>
      </c>
      <c r="T5135" s="14">
        <v>-7443.73</v>
      </c>
      <c r="U5135" s="14">
        <v>0</v>
      </c>
      <c r="V5135" s="14">
        <f t="shared" si="653"/>
        <v>0</v>
      </c>
      <c r="W5135" s="14">
        <f t="shared" si="654"/>
        <v>0</v>
      </c>
      <c r="X5135" s="14"/>
      <c r="Y5135" s="14">
        <f t="shared" si="657"/>
        <v>0</v>
      </c>
      <c r="Z5135" s="16">
        <f t="shared" si="656"/>
        <v>0</v>
      </c>
      <c r="AA5135" s="14">
        <f t="shared" si="655"/>
        <v>0</v>
      </c>
      <c r="AB5135" s="14">
        <f t="shared" si="652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3274</v>
      </c>
      <c r="AI5135" t="e">
        <v>#N/A</v>
      </c>
    </row>
    <row r="5136" spans="1:35" ht="14.25">
      <c r="A5136" s="7" t="s">
        <v>3722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3723</v>
      </c>
      <c r="J5136" s="74" t="s">
        <v>3333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3860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54"/>
        <v>0</v>
      </c>
      <c r="X5136" s="14"/>
      <c r="Y5136" s="14">
        <f t="shared" si="657"/>
        <v>0</v>
      </c>
      <c r="Z5136" s="16">
        <f t="shared" si="656"/>
        <v>0</v>
      </c>
      <c r="AA5136" s="14">
        <f t="shared" si="655"/>
        <v>0</v>
      </c>
      <c r="AB5136" s="14">
        <f t="shared" si="652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3274</v>
      </c>
      <c r="AI5136" t="e">
        <v>#N/A</v>
      </c>
    </row>
    <row r="5137" spans="1:35" ht="14.25">
      <c r="A5137" s="7" t="s">
        <v>3722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3723</v>
      </c>
      <c r="J5137" s="74" t="s">
        <v>3333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3861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54"/>
        <v>0</v>
      </c>
      <c r="X5137" s="14"/>
      <c r="Y5137" s="14">
        <f t="shared" si="657"/>
        <v>0</v>
      </c>
      <c r="Z5137" s="16">
        <f t="shared" si="656"/>
        <v>0</v>
      </c>
      <c r="AA5137" s="14">
        <f t="shared" si="655"/>
        <v>0</v>
      </c>
      <c r="AB5137" s="14">
        <f t="shared" si="652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3274</v>
      </c>
      <c r="AI5137" t="e">
        <v>#N/A</v>
      </c>
    </row>
    <row r="5138" spans="1:35" ht="14.25">
      <c r="A5138" s="7" t="s">
        <v>3722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3723</v>
      </c>
      <c r="J5138" s="74" t="s">
        <v>3333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3862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54"/>
        <v>0</v>
      </c>
      <c r="X5138" s="14"/>
      <c r="Y5138" s="14">
        <f t="shared" si="657"/>
        <v>0</v>
      </c>
      <c r="Z5138" s="16">
        <f t="shared" si="656"/>
        <v>0</v>
      </c>
      <c r="AA5138" s="14">
        <f t="shared" si="655"/>
        <v>0</v>
      </c>
      <c r="AB5138" s="14">
        <f t="shared" si="652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3274</v>
      </c>
      <c r="AI5138" t="e">
        <v>#N/A</v>
      </c>
    </row>
    <row r="5139" spans="1:35" ht="14.25">
      <c r="A5139" s="7" t="s">
        <v>3722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3723</v>
      </c>
      <c r="J5139" s="74" t="s">
        <v>3333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3863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54"/>
        <v>0</v>
      </c>
      <c r="X5139" s="14"/>
      <c r="Y5139" s="14">
        <f t="shared" si="657"/>
        <v>0</v>
      </c>
      <c r="Z5139" s="16">
        <f t="shared" si="656"/>
        <v>0</v>
      </c>
      <c r="AA5139" s="14">
        <f t="shared" si="655"/>
        <v>0</v>
      </c>
      <c r="AB5139" s="14">
        <f t="shared" si="652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3274</v>
      </c>
      <c r="AI5139" t="e">
        <v>#N/A</v>
      </c>
    </row>
    <row r="5140" spans="1:35" ht="14.25">
      <c r="A5140" s="7" t="s">
        <v>3722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3723</v>
      </c>
      <c r="J5140" s="74" t="s">
        <v>3333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3864</v>
      </c>
      <c r="R5140" s="74"/>
      <c r="S5140" s="14">
        <v>51460.18</v>
      </c>
      <c r="T5140" s="14">
        <v>-51460.18</v>
      </c>
      <c r="U5140" s="14">
        <v>0</v>
      </c>
      <c r="V5140" s="14">
        <f t="shared" si="653"/>
        <v>0</v>
      </c>
      <c r="W5140" s="14">
        <f t="shared" si="654"/>
        <v>0</v>
      </c>
      <c r="X5140" s="14"/>
      <c r="Y5140" s="14">
        <f t="shared" si="657"/>
        <v>0</v>
      </c>
      <c r="Z5140" s="16">
        <f t="shared" si="656"/>
        <v>0</v>
      </c>
      <c r="AA5140" s="14">
        <f t="shared" si="655"/>
        <v>0</v>
      </c>
      <c r="AB5140" s="14">
        <f t="shared" si="652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3274</v>
      </c>
      <c r="AI5140" t="e">
        <v>#N/A</v>
      </c>
    </row>
    <row r="5141" spans="1:35" ht="14.25">
      <c r="A5141" s="7" t="s">
        <v>3722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3723</v>
      </c>
      <c r="J5141" s="74" t="s">
        <v>3333</v>
      </c>
      <c r="K5141" s="74" t="s">
        <v>32</v>
      </c>
      <c r="L5141" s="74" t="s">
        <v>3865</v>
      </c>
      <c r="M5141" s="74"/>
      <c r="N5141" s="74" t="s">
        <v>40</v>
      </c>
      <c r="O5141" s="74" t="s">
        <v>72</v>
      </c>
      <c r="P5141" s="10">
        <v>0.96</v>
      </c>
      <c r="Q5141" s="12" t="s">
        <v>3866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54"/>
        <v>0</v>
      </c>
      <c r="X5141" s="14"/>
      <c r="Y5141" s="14">
        <f t="shared" si="657"/>
        <v>0</v>
      </c>
      <c r="Z5141" s="16">
        <f t="shared" si="656"/>
        <v>0</v>
      </c>
      <c r="AA5141" s="14">
        <f t="shared" si="655"/>
        <v>0</v>
      </c>
      <c r="AB5141" s="14">
        <f t="shared" si="652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3274</v>
      </c>
      <c r="AI5141" t="e">
        <v>#N/A</v>
      </c>
    </row>
    <row r="5142" spans="1:35" ht="14.25">
      <c r="A5142" s="7" t="s">
        <v>3722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3723</v>
      </c>
      <c r="J5142" s="74" t="s">
        <v>3333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3867</v>
      </c>
      <c r="R5142" s="74"/>
      <c r="S5142" s="14">
        <v>45802.78</v>
      </c>
      <c r="T5142" s="14">
        <v>-45802.78</v>
      </c>
      <c r="U5142" s="14">
        <v>0</v>
      </c>
      <c r="V5142" s="14">
        <f t="shared" si="653"/>
        <v>0</v>
      </c>
      <c r="W5142" s="14">
        <f t="shared" si="654"/>
        <v>0</v>
      </c>
      <c r="X5142" s="14"/>
      <c r="Y5142" s="14">
        <f t="shared" si="657"/>
        <v>0</v>
      </c>
      <c r="Z5142" s="16">
        <f t="shared" si="656"/>
        <v>0</v>
      </c>
      <c r="AA5142" s="14">
        <f t="shared" si="655"/>
        <v>0</v>
      </c>
      <c r="AB5142" s="14">
        <f t="shared" si="652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3274</v>
      </c>
      <c r="AI5142" t="e">
        <v>#N/A</v>
      </c>
    </row>
    <row r="5143" spans="1:35" ht="14.25">
      <c r="A5143" s="7" t="s">
        <v>3722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3723</v>
      </c>
      <c r="J5143" s="74" t="s">
        <v>3333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3868</v>
      </c>
      <c r="R5143" s="74"/>
      <c r="S5143" s="14">
        <v>9902.91</v>
      </c>
      <c r="T5143" s="14">
        <v>-9902.91</v>
      </c>
      <c r="U5143" s="14">
        <v>0</v>
      </c>
      <c r="V5143" s="14">
        <f t="shared" si="653"/>
        <v>0</v>
      </c>
      <c r="W5143" s="14">
        <f t="shared" si="654"/>
        <v>0</v>
      </c>
      <c r="X5143" s="14"/>
      <c r="Y5143" s="14">
        <f t="shared" si="657"/>
        <v>0</v>
      </c>
      <c r="Z5143" s="16">
        <f t="shared" si="656"/>
        <v>0</v>
      </c>
      <c r="AA5143" s="14">
        <f t="shared" si="655"/>
        <v>0</v>
      </c>
      <c r="AB5143" s="14">
        <f t="shared" si="652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3274</v>
      </c>
      <c r="AI5143" t="e">
        <v>#N/A</v>
      </c>
    </row>
    <row r="5144" spans="1:35" ht="14.25">
      <c r="A5144" s="7" t="s">
        <v>3722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3723</v>
      </c>
      <c r="J5144" s="74" t="s">
        <v>3333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3869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54"/>
        <v>0</v>
      </c>
      <c r="X5144" s="14"/>
      <c r="Y5144" s="14">
        <f t="shared" si="657"/>
        <v>0</v>
      </c>
      <c r="Z5144" s="16">
        <f t="shared" si="656"/>
        <v>0</v>
      </c>
      <c r="AA5144" s="14">
        <f t="shared" si="655"/>
        <v>0</v>
      </c>
      <c r="AB5144" s="14">
        <f t="shared" si="652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3274</v>
      </c>
      <c r="AI5144" t="e">
        <v>#N/A</v>
      </c>
    </row>
    <row r="5145" spans="1:35" ht="14.25">
      <c r="A5145" s="7" t="s">
        <v>3722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3723</v>
      </c>
      <c r="J5145" s="74" t="s">
        <v>3333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3870</v>
      </c>
      <c r="R5145" s="74"/>
      <c r="S5145" s="14">
        <v>7440.88</v>
      </c>
      <c r="T5145" s="14">
        <v>-7440.88</v>
      </c>
      <c r="U5145" s="14">
        <v>0</v>
      </c>
      <c r="V5145" s="14">
        <f t="shared" si="653"/>
        <v>0</v>
      </c>
      <c r="W5145" s="14">
        <f t="shared" si="654"/>
        <v>0</v>
      </c>
      <c r="X5145" s="14"/>
      <c r="Y5145" s="14">
        <f t="shared" si="657"/>
        <v>0</v>
      </c>
      <c r="Z5145" s="16">
        <f t="shared" si="656"/>
        <v>0</v>
      </c>
      <c r="AA5145" s="14">
        <f t="shared" si="655"/>
        <v>0</v>
      </c>
      <c r="AB5145" s="14">
        <f t="shared" si="652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3274</v>
      </c>
      <c r="AI5145" t="e">
        <v>#N/A</v>
      </c>
    </row>
    <row r="5146" spans="1:35" ht="14.25">
      <c r="A5146" s="7" t="s">
        <v>3722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3723</v>
      </c>
      <c r="J5146" s="74" t="s">
        <v>3333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3871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54"/>
        <v>0</v>
      </c>
      <c r="X5146" s="14"/>
      <c r="Y5146" s="14">
        <f t="shared" si="657"/>
        <v>0</v>
      </c>
      <c r="Z5146" s="16">
        <f t="shared" si="656"/>
        <v>0</v>
      </c>
      <c r="AA5146" s="14">
        <f t="shared" si="655"/>
        <v>0</v>
      </c>
      <c r="AB5146" s="14">
        <f t="shared" si="652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3274</v>
      </c>
      <c r="AI5146" t="e">
        <v>#N/A</v>
      </c>
    </row>
    <row r="5147" spans="1:35" ht="14.25">
      <c r="A5147" s="7" t="s">
        <v>3722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3723</v>
      </c>
      <c r="J5147" s="74" t="s">
        <v>3333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3872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53"/>
        <v>0</v>
      </c>
      <c r="W5147" s="14">
        <f t="shared" si="654"/>
        <v>0</v>
      </c>
      <c r="X5147" s="14"/>
      <c r="Y5147" s="14">
        <f t="shared" si="657"/>
        <v>0</v>
      </c>
      <c r="Z5147" s="16">
        <f t="shared" si="656"/>
        <v>0</v>
      </c>
      <c r="AA5147" s="14">
        <f t="shared" si="655"/>
        <v>0</v>
      </c>
      <c r="AB5147" s="14">
        <f t="shared" si="652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3274</v>
      </c>
      <c r="AI5147" t="e">
        <v>#N/A</v>
      </c>
    </row>
    <row r="5148" spans="1:35" ht="14.25">
      <c r="A5148" s="7" t="s">
        <v>3722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3723</v>
      </c>
      <c r="J5148" s="74" t="s">
        <v>3333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3873</v>
      </c>
      <c r="R5148" s="74"/>
      <c r="S5148" s="14">
        <v>3525.29</v>
      </c>
      <c r="T5148" s="14">
        <v>-3525.29</v>
      </c>
      <c r="U5148" s="14">
        <v>0</v>
      </c>
      <c r="V5148" s="14">
        <f t="shared" si="653"/>
        <v>0</v>
      </c>
      <c r="W5148" s="14">
        <f t="shared" si="654"/>
        <v>0</v>
      </c>
      <c r="X5148" s="14"/>
      <c r="Y5148" s="14">
        <f t="shared" si="657"/>
        <v>0</v>
      </c>
      <c r="Z5148" s="16">
        <f t="shared" si="656"/>
        <v>0</v>
      </c>
      <c r="AA5148" s="14">
        <f t="shared" si="655"/>
        <v>0</v>
      </c>
      <c r="AB5148" s="14">
        <f t="shared" si="652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3274</v>
      </c>
      <c r="AI5148" t="e">
        <v>#N/A</v>
      </c>
    </row>
    <row r="5149" spans="1:35" ht="14.25">
      <c r="A5149" s="7" t="s">
        <v>3722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3723</v>
      </c>
      <c r="J5149" s="74" t="s">
        <v>3333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3874</v>
      </c>
      <c r="R5149" s="74"/>
      <c r="S5149" s="14">
        <v>14679.7</v>
      </c>
      <c r="T5149" s="14">
        <v>-14679.7</v>
      </c>
      <c r="U5149" s="14">
        <v>0</v>
      </c>
      <c r="V5149" s="14">
        <f t="shared" si="653"/>
        <v>0</v>
      </c>
      <c r="W5149" s="14">
        <f t="shared" si="654"/>
        <v>0</v>
      </c>
      <c r="X5149" s="14"/>
      <c r="Y5149" s="14">
        <f t="shared" si="657"/>
        <v>0</v>
      </c>
      <c r="Z5149" s="16">
        <f t="shared" si="656"/>
        <v>0</v>
      </c>
      <c r="AA5149" s="14">
        <f t="shared" si="655"/>
        <v>0</v>
      </c>
      <c r="AB5149" s="14">
        <f t="shared" si="652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3274</v>
      </c>
      <c r="AI5149" t="e">
        <v>#N/A</v>
      </c>
    </row>
    <row r="5150" spans="1:35" ht="14.25">
      <c r="A5150" s="7" t="s">
        <v>3722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3723</v>
      </c>
      <c r="J5150" s="74" t="s">
        <v>3333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3875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54"/>
        <v>0</v>
      </c>
      <c r="X5150" s="14"/>
      <c r="Y5150" s="14">
        <f t="shared" si="657"/>
        <v>0</v>
      </c>
      <c r="Z5150" s="16">
        <f t="shared" si="656"/>
        <v>0</v>
      </c>
      <c r="AA5150" s="14">
        <f t="shared" si="655"/>
        <v>0</v>
      </c>
      <c r="AB5150" s="14">
        <f t="shared" si="652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3274</v>
      </c>
      <c r="AI5150" t="e">
        <v>#N/A</v>
      </c>
    </row>
    <row r="5151" spans="1:35" ht="14.25">
      <c r="A5151" s="7" t="s">
        <v>3722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3723</v>
      </c>
      <c r="J5151" s="74" t="s">
        <v>3333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3876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53"/>
        <v>2902.600000000024</v>
      </c>
      <c r="W5151" s="14">
        <f t="shared" si="654"/>
        <v>15253.235294117643</v>
      </c>
      <c r="X5151" s="14"/>
      <c r="Y5151" s="14">
        <f t="shared" si="657"/>
        <v>0</v>
      </c>
      <c r="Z5151" s="16">
        <f t="shared" si="656"/>
        <v>15253.235294117643</v>
      </c>
      <c r="AA5151" s="14">
        <f t="shared" si="655"/>
        <v>305.06470588235243</v>
      </c>
      <c r="AB5151" s="14">
        <f t="shared" si="652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3274</v>
      </c>
      <c r="AI5151" t="e">
        <v>#N/A</v>
      </c>
    </row>
    <row r="5152" spans="1:35" ht="14.25">
      <c r="A5152" s="7" t="s">
        <v>3722</v>
      </c>
      <c r="B5152" s="74" t="s">
        <v>32</v>
      </c>
      <c r="C5152" s="74" t="s">
        <v>648</v>
      </c>
      <c r="D5152" s="74" t="s">
        <v>712</v>
      </c>
      <c r="E5152" s="74" t="s">
        <v>3143</v>
      </c>
      <c r="F5152" s="74" t="s">
        <v>3143</v>
      </c>
      <c r="G5152" s="74" t="s">
        <v>3143</v>
      </c>
      <c r="H5152" s="74" t="s">
        <v>36</v>
      </c>
      <c r="I5152" s="74" t="s">
        <v>3723</v>
      </c>
      <c r="J5152" s="74" t="s">
        <v>3333</v>
      </c>
      <c r="K5152" s="74" t="s">
        <v>32</v>
      </c>
      <c r="L5152" s="74" t="s">
        <v>3415</v>
      </c>
      <c r="M5152" s="74"/>
      <c r="N5152" s="74" t="s">
        <v>40</v>
      </c>
      <c r="O5152" s="74" t="s">
        <v>80</v>
      </c>
      <c r="P5152" s="10">
        <v>0</v>
      </c>
      <c r="Q5152" s="12" t="s">
        <v>3877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54"/>
        <v>75007.23</v>
      </c>
      <c r="X5152" s="14"/>
      <c r="Y5152" s="14">
        <f t="shared" si="657"/>
        <v>0</v>
      </c>
      <c r="Z5152" s="16">
        <f t="shared" si="656"/>
        <v>75007.23</v>
      </c>
      <c r="AA5152" s="14">
        <f t="shared" si="655"/>
        <v>0</v>
      </c>
      <c r="AB5152" s="14">
        <f t="shared" si="652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3274</v>
      </c>
      <c r="AI5152" t="e">
        <v>#N/A</v>
      </c>
    </row>
    <row r="5153" spans="1:35" ht="14.25">
      <c r="A5153" s="7" t="s">
        <v>3722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3723</v>
      </c>
      <c r="J5153" s="74" t="s">
        <v>3333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3878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53"/>
        <v>27776.6</v>
      </c>
      <c r="W5153" s="14">
        <f t="shared" si="654"/>
        <v>14722.970000000001</v>
      </c>
      <c r="X5153" s="14"/>
      <c r="Y5153" s="14">
        <f t="shared" si="657"/>
        <v>0</v>
      </c>
      <c r="Z5153" s="16">
        <f t="shared" si="656"/>
        <v>14722.970000000001</v>
      </c>
      <c r="AA5153" s="14">
        <f t="shared" si="655"/>
        <v>0</v>
      </c>
      <c r="AB5153" s="14">
        <f t="shared" si="652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3274</v>
      </c>
      <c r="AI5153" t="e">
        <v>#N/A</v>
      </c>
    </row>
    <row r="5154" spans="1:35" ht="14.25">
      <c r="A5154" s="7" t="s">
        <v>3722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3723</v>
      </c>
      <c r="J5154" s="74" t="s">
        <v>3333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3879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53"/>
        <v>7600.8999999999942</v>
      </c>
      <c r="W5154" s="14">
        <f t="shared" si="654"/>
        <v>39128.068000000007</v>
      </c>
      <c r="X5154" s="14"/>
      <c r="Y5154" s="14">
        <f t="shared" si="657"/>
        <v>0</v>
      </c>
      <c r="Z5154" s="16">
        <f t="shared" si="656"/>
        <v>39128.068000000007</v>
      </c>
      <c r="AA5154" s="14">
        <f t="shared" si="655"/>
        <v>798.53199999999924</v>
      </c>
      <c r="AB5154" s="14">
        <f t="shared" si="652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3274</v>
      </c>
      <c r="AI5154" t="e">
        <v>#N/A</v>
      </c>
    </row>
    <row r="5155" spans="1:35" ht="14.25">
      <c r="A5155" s="7" t="s">
        <v>3722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3723</v>
      </c>
      <c r="J5155" s="74" t="s">
        <v>3333</v>
      </c>
      <c r="K5155" s="74" t="s">
        <v>32</v>
      </c>
      <c r="L5155" s="74" t="s">
        <v>3880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3881</v>
      </c>
      <c r="R5155" s="74"/>
      <c r="S5155" s="14">
        <v>0</v>
      </c>
      <c r="T5155" s="14">
        <v>20000</v>
      </c>
      <c r="U5155" s="14">
        <v>20000</v>
      </c>
      <c r="V5155" s="14">
        <f t="shared" si="653"/>
        <v>0</v>
      </c>
      <c r="W5155" s="14">
        <f t="shared" si="654"/>
        <v>18691.588785046726</v>
      </c>
      <c r="X5155" s="14"/>
      <c r="Y5155" s="14">
        <f t="shared" si="657"/>
        <v>0</v>
      </c>
      <c r="Z5155" s="16">
        <f t="shared" si="656"/>
        <v>18691.588785046726</v>
      </c>
      <c r="AA5155" s="14">
        <f t="shared" si="655"/>
        <v>1308.4112149532739</v>
      </c>
      <c r="AB5155" s="14">
        <f t="shared" si="652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 t="s">
        <v>3722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3723</v>
      </c>
      <c r="J5156" s="74" t="s">
        <v>3333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3736</v>
      </c>
      <c r="S5156" s="14">
        <v>693166.74</v>
      </c>
      <c r="T5156" s="14">
        <v>1200000</v>
      </c>
      <c r="U5156" s="14">
        <v>1893166.7400000002</v>
      </c>
      <c r="V5156" s="14">
        <f t="shared" si="653"/>
        <v>0</v>
      </c>
      <c r="W5156" s="14">
        <f t="shared" si="654"/>
        <v>1874422.5148514854</v>
      </c>
      <c r="X5156" s="14"/>
      <c r="Y5156" s="14">
        <f t="shared" si="657"/>
        <v>0</v>
      </c>
      <c r="Z5156" s="16">
        <f t="shared" si="656"/>
        <v>1874422.5148514854</v>
      </c>
      <c r="AA5156" s="14">
        <f t="shared" si="655"/>
        <v>18744.225148514844</v>
      </c>
      <c r="AB5156" s="14">
        <f t="shared" si="652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3274</v>
      </c>
      <c r="AI5156" t="e">
        <v>#N/A</v>
      </c>
    </row>
    <row r="5157" spans="1:35" ht="14.25">
      <c r="A5157" s="7" t="s">
        <v>3722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3882</v>
      </c>
      <c r="G5157" s="74" t="s">
        <v>867</v>
      </c>
      <c r="H5157" s="74" t="s">
        <v>36</v>
      </c>
      <c r="I5157" s="74" t="s">
        <v>3723</v>
      </c>
      <c r="J5157" s="74" t="s">
        <v>3333</v>
      </c>
      <c r="K5157" s="74" t="s">
        <v>32</v>
      </c>
      <c r="L5157" s="74" t="s">
        <v>3883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3738</v>
      </c>
      <c r="S5157" s="14">
        <v>0</v>
      </c>
      <c r="T5157" s="14">
        <v>1500000</v>
      </c>
      <c r="U5157" s="14">
        <v>266180.13</v>
      </c>
      <c r="V5157" s="14">
        <f t="shared" si="653"/>
        <v>1233819.8700000001</v>
      </c>
      <c r="W5157" s="14">
        <f t="shared" si="654"/>
        <v>263544.68316831684</v>
      </c>
      <c r="X5157" s="14"/>
      <c r="Y5157" s="14">
        <f t="shared" si="657"/>
        <v>0</v>
      </c>
      <c r="Z5157" s="16">
        <f t="shared" si="656"/>
        <v>263544.68316831684</v>
      </c>
      <c r="AA5157" s="14">
        <f t="shared" si="655"/>
        <v>2635.4468316831626</v>
      </c>
      <c r="AB5157" s="14">
        <f t="shared" si="652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3274</v>
      </c>
      <c r="AI5157" t="e">
        <v>#N/A</v>
      </c>
    </row>
    <row r="5158" spans="1:35" ht="14.25">
      <c r="A5158" s="7" t="s">
        <v>3722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3723</v>
      </c>
      <c r="J5158" s="74" t="s">
        <v>3333</v>
      </c>
      <c r="K5158" s="74" t="s">
        <v>32</v>
      </c>
      <c r="L5158" s="74" t="s">
        <v>3884</v>
      </c>
      <c r="M5158" s="74"/>
      <c r="N5158" s="74" t="s">
        <v>40</v>
      </c>
      <c r="O5158" s="74" t="s">
        <v>80</v>
      </c>
      <c r="P5158" s="10">
        <v>0</v>
      </c>
      <c r="Q5158" s="12" t="s">
        <v>3885</v>
      </c>
      <c r="R5158" s="74" t="s">
        <v>3755</v>
      </c>
      <c r="S5158" s="14">
        <v>0</v>
      </c>
      <c r="T5158" s="14">
        <v>600</v>
      </c>
      <c r="U5158" s="14">
        <v>600</v>
      </c>
      <c r="V5158" s="14">
        <f t="shared" si="653"/>
        <v>0</v>
      </c>
      <c r="W5158" s="14">
        <v>0</v>
      </c>
      <c r="X5158" s="14"/>
      <c r="Y5158" s="14">
        <f t="shared" si="657"/>
        <v>0</v>
      </c>
      <c r="Z5158" s="16">
        <f t="shared" si="656"/>
        <v>0</v>
      </c>
      <c r="AA5158" s="14">
        <f t="shared" si="655"/>
        <v>600</v>
      </c>
      <c r="AB5158" s="14">
        <f t="shared" si="652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3274</v>
      </c>
      <c r="AI5158" t="e">
        <v>#N/A</v>
      </c>
    </row>
    <row r="5159" spans="1:35" ht="14.25">
      <c r="A5159" s="7" t="s">
        <v>3722</v>
      </c>
      <c r="B5159" s="74" t="s">
        <v>32</v>
      </c>
      <c r="C5159" s="74" t="s">
        <v>648</v>
      </c>
      <c r="D5159" s="74" t="s">
        <v>857</v>
      </c>
      <c r="E5159" s="74" t="s">
        <v>3886</v>
      </c>
      <c r="F5159" s="74" t="s">
        <v>3886</v>
      </c>
      <c r="G5159" s="74" t="s">
        <v>3886</v>
      </c>
      <c r="H5159" s="74" t="s">
        <v>36</v>
      </c>
      <c r="I5159" s="74" t="s">
        <v>3723</v>
      </c>
      <c r="J5159" s="74" t="s">
        <v>3333</v>
      </c>
      <c r="K5159" s="74" t="s">
        <v>32</v>
      </c>
      <c r="L5159" s="74" t="s">
        <v>3887</v>
      </c>
      <c r="M5159" s="74"/>
      <c r="N5159" s="74" t="s">
        <v>40</v>
      </c>
      <c r="O5159" s="74" t="s">
        <v>41</v>
      </c>
      <c r="P5159" s="10">
        <v>0.03</v>
      </c>
      <c r="Q5159" s="12" t="s">
        <v>3888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53"/>
        <v>2318.6299999999983</v>
      </c>
      <c r="W5159" s="14">
        <f t="shared" si="654"/>
        <v>7457.6407766990305</v>
      </c>
      <c r="X5159" s="14"/>
      <c r="Y5159" s="14">
        <f t="shared" si="657"/>
        <v>0</v>
      </c>
      <c r="Z5159" s="16">
        <f t="shared" si="656"/>
        <v>7457.6407766990305</v>
      </c>
      <c r="AA5159" s="14">
        <f t="shared" si="655"/>
        <v>223.72922330097117</v>
      </c>
      <c r="AB5159" s="14">
        <f t="shared" si="652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3274</v>
      </c>
      <c r="AI5159" t="e">
        <v>#N/A</v>
      </c>
    </row>
    <row r="5160" spans="1:35" ht="14.25">
      <c r="A5160" s="7" t="s">
        <v>3722</v>
      </c>
      <c r="B5160" s="74" t="s">
        <v>32</v>
      </c>
      <c r="C5160" s="74" t="s">
        <v>648</v>
      </c>
      <c r="D5160" s="74" t="s">
        <v>857</v>
      </c>
      <c r="E5160" s="74" t="s">
        <v>3416</v>
      </c>
      <c r="F5160" s="74" t="s">
        <v>3416</v>
      </c>
      <c r="G5160" s="74" t="s">
        <v>3416</v>
      </c>
      <c r="H5160" s="74" t="s">
        <v>36</v>
      </c>
      <c r="I5160" s="74" t="s">
        <v>3723</v>
      </c>
      <c r="J5160" s="74" t="s">
        <v>3333</v>
      </c>
      <c r="K5160" s="74" t="s">
        <v>32</v>
      </c>
      <c r="L5160" s="74" t="s">
        <v>3889</v>
      </c>
      <c r="M5160" s="74"/>
      <c r="N5160" s="74" t="s">
        <v>40</v>
      </c>
      <c r="O5160" s="74" t="s">
        <v>80</v>
      </c>
      <c r="P5160" s="10">
        <v>0</v>
      </c>
      <c r="Q5160" s="12" t="s">
        <v>3890</v>
      </c>
      <c r="R5160" s="74" t="s">
        <v>3755</v>
      </c>
      <c r="S5160" s="14">
        <v>0</v>
      </c>
      <c r="T5160" s="14">
        <v>600</v>
      </c>
      <c r="U5160" s="14">
        <v>600</v>
      </c>
      <c r="V5160" s="14">
        <f t="shared" si="653"/>
        <v>0</v>
      </c>
      <c r="W5160" s="14">
        <v>0</v>
      </c>
      <c r="X5160" s="14"/>
      <c r="Y5160" s="14">
        <f t="shared" si="657"/>
        <v>0</v>
      </c>
      <c r="Z5160" s="16">
        <f t="shared" si="656"/>
        <v>0</v>
      </c>
      <c r="AA5160" s="14">
        <f t="shared" si="655"/>
        <v>600</v>
      </c>
      <c r="AB5160" s="14">
        <f t="shared" si="652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3274</v>
      </c>
      <c r="AI5160" t="e">
        <v>#N/A</v>
      </c>
    </row>
    <row r="5161" spans="1:35" ht="14.25">
      <c r="A5161" s="7" t="s">
        <v>3722</v>
      </c>
      <c r="B5161" s="74" t="s">
        <v>32</v>
      </c>
      <c r="C5161" s="74" t="s">
        <v>648</v>
      </c>
      <c r="D5161" s="74" t="s">
        <v>857</v>
      </c>
      <c r="E5161" s="74" t="s">
        <v>3891</v>
      </c>
      <c r="F5161" s="74" t="s">
        <v>3891</v>
      </c>
      <c r="G5161" s="74" t="s">
        <v>3891</v>
      </c>
      <c r="H5161" s="74" t="s">
        <v>36</v>
      </c>
      <c r="I5161" s="74" t="s">
        <v>3723</v>
      </c>
      <c r="J5161" s="74" t="s">
        <v>3333</v>
      </c>
      <c r="K5161" s="74" t="s">
        <v>32</v>
      </c>
      <c r="L5161" s="74" t="s">
        <v>3892</v>
      </c>
      <c r="M5161" s="74"/>
      <c r="N5161" s="74" t="s">
        <v>40</v>
      </c>
      <c r="O5161" s="74" t="s">
        <v>80</v>
      </c>
      <c r="P5161" s="10">
        <v>0</v>
      </c>
      <c r="Q5161" s="12" t="s">
        <v>3893</v>
      </c>
      <c r="R5161" s="74" t="s">
        <v>3765</v>
      </c>
      <c r="S5161" s="14">
        <v>0</v>
      </c>
      <c r="T5161" s="14">
        <v>600</v>
      </c>
      <c r="U5161" s="14">
        <v>600</v>
      </c>
      <c r="V5161" s="14">
        <f t="shared" si="653"/>
        <v>0</v>
      </c>
      <c r="W5161" s="14">
        <v>0</v>
      </c>
      <c r="X5161" s="14"/>
      <c r="Y5161" s="14">
        <f t="shared" si="657"/>
        <v>0</v>
      </c>
      <c r="Z5161" s="16">
        <f t="shared" si="656"/>
        <v>0</v>
      </c>
      <c r="AA5161" s="14">
        <f t="shared" si="655"/>
        <v>600</v>
      </c>
      <c r="AB5161" s="14">
        <f t="shared" si="652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3274</v>
      </c>
      <c r="AI5161" t="e">
        <v>#N/A</v>
      </c>
    </row>
    <row r="5162" spans="1:35" ht="14.25">
      <c r="A5162" s="7" t="s">
        <v>3722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3723</v>
      </c>
      <c r="J5162" s="74" t="s">
        <v>3333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3758</v>
      </c>
      <c r="S5162" s="14">
        <v>20000</v>
      </c>
      <c r="T5162" s="14">
        <v>80000</v>
      </c>
      <c r="U5162" s="14">
        <v>56566.11000000003</v>
      </c>
      <c r="V5162" s="14">
        <f t="shared" si="653"/>
        <v>43433.88999999997</v>
      </c>
      <c r="W5162" s="14">
        <f t="shared" si="654"/>
        <v>55456.970588235323</v>
      </c>
      <c r="X5162" s="14"/>
      <c r="Y5162" s="14">
        <f t="shared" si="657"/>
        <v>0</v>
      </c>
      <c r="Z5162" s="16">
        <f t="shared" si="656"/>
        <v>55456.970588235323</v>
      </c>
      <c r="AA5162" s="14">
        <f t="shared" si="655"/>
        <v>1109.1394117647069</v>
      </c>
      <c r="AB5162" s="14">
        <f t="shared" si="652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3274</v>
      </c>
      <c r="AI5162" t="e">
        <v>#N/A</v>
      </c>
    </row>
    <row r="5163" spans="1:35" ht="14.25">
      <c r="A5163" s="7" t="s">
        <v>3722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3723</v>
      </c>
      <c r="J5163" s="74" t="s">
        <v>3333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3894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53"/>
        <v>116287.62999999998</v>
      </c>
      <c r="W5163" s="14">
        <f t="shared" si="654"/>
        <v>204423.52941176473</v>
      </c>
      <c r="X5163" s="14"/>
      <c r="Y5163" s="14">
        <f t="shared" si="657"/>
        <v>0</v>
      </c>
      <c r="Z5163" s="16">
        <f t="shared" si="656"/>
        <v>204423.52941176473</v>
      </c>
      <c r="AA5163" s="14">
        <f t="shared" si="655"/>
        <v>4088.470588235301</v>
      </c>
      <c r="AB5163" s="14">
        <f t="shared" si="652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3274</v>
      </c>
      <c r="AI5163" t="e">
        <v>#N/A</v>
      </c>
    </row>
    <row r="5164" spans="1:35" ht="14.25">
      <c r="A5164" s="7" t="s">
        <v>3722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3723</v>
      </c>
      <c r="J5164" s="74" t="s">
        <v>3333</v>
      </c>
      <c r="K5164" s="74" t="s">
        <v>32</v>
      </c>
      <c r="L5164" s="74" t="s">
        <v>3895</v>
      </c>
      <c r="M5164" s="74"/>
      <c r="N5164" s="74" t="s">
        <v>40</v>
      </c>
      <c r="O5164" s="74" t="s">
        <v>41</v>
      </c>
      <c r="P5164" s="10">
        <v>0.02</v>
      </c>
      <c r="Q5164" s="12" t="s">
        <v>3896</v>
      </c>
      <c r="R5164" s="74" t="s">
        <v>3765</v>
      </c>
      <c r="S5164" s="14">
        <v>0</v>
      </c>
      <c r="T5164" s="14">
        <v>0</v>
      </c>
      <c r="U5164" s="14">
        <v>0</v>
      </c>
      <c r="V5164" s="14">
        <f t="shared" si="653"/>
        <v>0</v>
      </c>
      <c r="W5164" s="14">
        <f t="shared" si="654"/>
        <v>0</v>
      </c>
      <c r="X5164" s="14"/>
      <c r="Y5164" s="14">
        <f t="shared" si="657"/>
        <v>0</v>
      </c>
      <c r="Z5164" s="16">
        <f t="shared" si="656"/>
        <v>0</v>
      </c>
      <c r="AA5164" s="14">
        <f t="shared" si="655"/>
        <v>0</v>
      </c>
      <c r="AB5164" s="14">
        <f t="shared" si="652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3274</v>
      </c>
      <c r="AI5164" t="e">
        <v>#N/A</v>
      </c>
    </row>
    <row r="5165" spans="1:35" ht="14.25">
      <c r="A5165" s="7" t="s">
        <v>3722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3723</v>
      </c>
      <c r="J5165" s="74" t="s">
        <v>3333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3897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53"/>
        <v>17152.530000000002</v>
      </c>
      <c r="W5165" s="14">
        <f t="shared" si="654"/>
        <v>10013.62745098039</v>
      </c>
      <c r="X5165" s="14"/>
      <c r="Y5165" s="14">
        <f t="shared" si="657"/>
        <v>0</v>
      </c>
      <c r="Z5165" s="16">
        <f t="shared" si="656"/>
        <v>10013.62745098039</v>
      </c>
      <c r="AA5165" s="14">
        <f t="shared" si="655"/>
        <v>200.27254901960805</v>
      </c>
      <c r="AB5165" s="14">
        <f t="shared" si="652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3274</v>
      </c>
      <c r="AI5165" t="e">
        <v>#N/A</v>
      </c>
    </row>
    <row r="5166" spans="1:35" ht="14.25">
      <c r="A5166" s="7" t="s">
        <v>3722</v>
      </c>
      <c r="B5166" s="74" t="s">
        <v>32</v>
      </c>
      <c r="C5166" s="74" t="s">
        <v>908</v>
      </c>
      <c r="D5166" s="74" t="s">
        <v>640</v>
      </c>
      <c r="E5166" s="74" t="s">
        <v>3898</v>
      </c>
      <c r="F5166" s="74" t="s">
        <v>3898</v>
      </c>
      <c r="G5166" s="74" t="s">
        <v>3898</v>
      </c>
      <c r="H5166" s="74" t="s">
        <v>36</v>
      </c>
      <c r="I5166" s="74" t="s">
        <v>3723</v>
      </c>
      <c r="J5166" s="74" t="s">
        <v>3333</v>
      </c>
      <c r="K5166" s="74" t="s">
        <v>32</v>
      </c>
      <c r="L5166" s="74" t="s">
        <v>3899</v>
      </c>
      <c r="M5166" s="74"/>
      <c r="N5166" s="74" t="s">
        <v>40</v>
      </c>
      <c r="O5166" s="74" t="s">
        <v>41</v>
      </c>
      <c r="P5166" s="10">
        <v>0.03</v>
      </c>
      <c r="Q5166" s="12" t="s">
        <v>3900</v>
      </c>
      <c r="R5166" s="74" t="s">
        <v>3755</v>
      </c>
      <c r="S5166" s="14">
        <v>0</v>
      </c>
      <c r="T5166" s="14">
        <v>500</v>
      </c>
      <c r="U5166" s="14">
        <v>500</v>
      </c>
      <c r="V5166" s="14">
        <f t="shared" si="653"/>
        <v>0</v>
      </c>
      <c r="W5166" s="14">
        <v>0</v>
      </c>
      <c r="X5166" s="14"/>
      <c r="Y5166" s="14">
        <f t="shared" si="657"/>
        <v>0</v>
      </c>
      <c r="Z5166" s="16">
        <f t="shared" si="656"/>
        <v>0</v>
      </c>
      <c r="AA5166" s="14">
        <f t="shared" si="655"/>
        <v>500</v>
      </c>
      <c r="AB5166" s="14">
        <f t="shared" ref="AB5166:AB5229" si="658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3274</v>
      </c>
      <c r="AI5166" t="e">
        <v>#N/A</v>
      </c>
    </row>
    <row r="5167" spans="1:35" ht="14.25">
      <c r="A5167" s="7" t="s">
        <v>3722</v>
      </c>
      <c r="B5167" s="74" t="s">
        <v>32</v>
      </c>
      <c r="C5167" s="74" t="s">
        <v>908</v>
      </c>
      <c r="D5167" s="74" t="s">
        <v>640</v>
      </c>
      <c r="E5167" s="74" t="s">
        <v>3898</v>
      </c>
      <c r="F5167" s="74" t="s">
        <v>3898</v>
      </c>
      <c r="G5167" s="74" t="s">
        <v>3898</v>
      </c>
      <c r="H5167" s="74" t="s">
        <v>36</v>
      </c>
      <c r="I5167" s="74" t="s">
        <v>3723</v>
      </c>
      <c r="J5167" s="74" t="s">
        <v>3333</v>
      </c>
      <c r="K5167" s="74" t="s">
        <v>32</v>
      </c>
      <c r="L5167" s="74" t="s">
        <v>3901</v>
      </c>
      <c r="M5167" s="74"/>
      <c r="N5167" s="74" t="s">
        <v>40</v>
      </c>
      <c r="O5167" s="74" t="s">
        <v>41</v>
      </c>
      <c r="P5167" s="10">
        <v>0.03</v>
      </c>
      <c r="Q5167" s="12" t="s">
        <v>3902</v>
      </c>
      <c r="R5167" s="74" t="s">
        <v>3755</v>
      </c>
      <c r="S5167" s="14">
        <v>0</v>
      </c>
      <c r="T5167" s="14">
        <v>0</v>
      </c>
      <c r="U5167" s="14">
        <v>0</v>
      </c>
      <c r="V5167" s="14">
        <f t="shared" ref="V5167:V5230" si="659">S5167+T5167-U5167</f>
        <v>0</v>
      </c>
      <c r="W5167" s="14">
        <f t="shared" si="654"/>
        <v>0</v>
      </c>
      <c r="X5167" s="14"/>
      <c r="Y5167" s="14">
        <f t="shared" si="657"/>
        <v>0</v>
      </c>
      <c r="Z5167" s="16">
        <f t="shared" si="656"/>
        <v>0</v>
      </c>
      <c r="AA5167" s="14">
        <f t="shared" si="655"/>
        <v>0</v>
      </c>
      <c r="AB5167" s="14">
        <f t="shared" si="658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3274</v>
      </c>
      <c r="AI5167" t="e">
        <v>#N/A</v>
      </c>
    </row>
    <row r="5168" spans="1:35" ht="14.25">
      <c r="A5168" s="7" t="s">
        <v>3722</v>
      </c>
      <c r="B5168" s="74" t="s">
        <v>32</v>
      </c>
      <c r="C5168" s="74" t="s">
        <v>908</v>
      </c>
      <c r="D5168" s="74" t="s">
        <v>640</v>
      </c>
      <c r="E5168" s="74" t="s">
        <v>3903</v>
      </c>
      <c r="F5168" s="74" t="s">
        <v>3903</v>
      </c>
      <c r="G5168" s="74" t="s">
        <v>3903</v>
      </c>
      <c r="H5168" s="74" t="s">
        <v>36</v>
      </c>
      <c r="I5168" s="74" t="s">
        <v>3723</v>
      </c>
      <c r="J5168" s="74" t="s">
        <v>3333</v>
      </c>
      <c r="K5168" s="74" t="s">
        <v>32</v>
      </c>
      <c r="L5168" s="74" t="s">
        <v>3904</v>
      </c>
      <c r="M5168" s="74"/>
      <c r="N5168" s="74" t="s">
        <v>40</v>
      </c>
      <c r="O5168" s="74" t="s">
        <v>41</v>
      </c>
      <c r="P5168" s="10">
        <v>0.02</v>
      </c>
      <c r="Q5168" s="12" t="s">
        <v>3905</v>
      </c>
      <c r="R5168" s="74" t="s">
        <v>3755</v>
      </c>
      <c r="S5168" s="14">
        <v>0</v>
      </c>
      <c r="T5168" s="14">
        <v>0</v>
      </c>
      <c r="U5168" s="14">
        <v>0</v>
      </c>
      <c r="V5168" s="14">
        <f t="shared" si="659"/>
        <v>0</v>
      </c>
      <c r="W5168" s="14">
        <f t="shared" si="654"/>
        <v>0</v>
      </c>
      <c r="X5168" s="14"/>
      <c r="Y5168" s="14">
        <f t="shared" si="657"/>
        <v>0</v>
      </c>
      <c r="Z5168" s="16">
        <f t="shared" si="656"/>
        <v>0</v>
      </c>
      <c r="AA5168" s="14">
        <f t="shared" si="655"/>
        <v>0</v>
      </c>
      <c r="AB5168" s="14">
        <f t="shared" si="658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3274</v>
      </c>
      <c r="AI5168" t="e">
        <v>#N/A</v>
      </c>
    </row>
    <row r="5169" spans="1:35" ht="14.25">
      <c r="A5169" s="7" t="s">
        <v>3722</v>
      </c>
      <c r="B5169" s="74" t="s">
        <v>32</v>
      </c>
      <c r="C5169" s="74" t="s">
        <v>908</v>
      </c>
      <c r="D5169" s="74" t="s">
        <v>640</v>
      </c>
      <c r="E5169" s="74" t="s">
        <v>3906</v>
      </c>
      <c r="F5169" s="74" t="s">
        <v>3906</v>
      </c>
      <c r="G5169" s="74" t="s">
        <v>3906</v>
      </c>
      <c r="H5169" s="74" t="s">
        <v>36</v>
      </c>
      <c r="I5169" s="74" t="s">
        <v>3723</v>
      </c>
      <c r="J5169" s="74" t="s">
        <v>3333</v>
      </c>
      <c r="K5169" s="74" t="s">
        <v>32</v>
      </c>
      <c r="L5169" s="74" t="s">
        <v>3907</v>
      </c>
      <c r="M5169" s="74"/>
      <c r="N5169" s="74" t="s">
        <v>40</v>
      </c>
      <c r="O5169" s="74" t="s">
        <v>41</v>
      </c>
      <c r="P5169" s="10">
        <v>0.04</v>
      </c>
      <c r="Q5169" s="12" t="s">
        <v>3908</v>
      </c>
      <c r="R5169" s="74" t="s">
        <v>3765</v>
      </c>
      <c r="S5169" s="14">
        <v>0</v>
      </c>
      <c r="T5169" s="14">
        <v>500</v>
      </c>
      <c r="U5169" s="14">
        <v>500</v>
      </c>
      <c r="V5169" s="14">
        <f t="shared" si="659"/>
        <v>0</v>
      </c>
      <c r="W5169" s="14">
        <v>0</v>
      </c>
      <c r="X5169" s="14"/>
      <c r="Y5169" s="14">
        <f t="shared" si="657"/>
        <v>0</v>
      </c>
      <c r="Z5169" s="16">
        <f t="shared" si="656"/>
        <v>0</v>
      </c>
      <c r="AA5169" s="14">
        <f t="shared" si="655"/>
        <v>500</v>
      </c>
      <c r="AB5169" s="14">
        <f t="shared" si="658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3274</v>
      </c>
      <c r="AI5169" t="e">
        <v>#N/A</v>
      </c>
    </row>
    <row r="5170" spans="1:35" ht="14.25">
      <c r="A5170" s="7" t="s">
        <v>3722</v>
      </c>
      <c r="B5170" s="74" t="s">
        <v>32</v>
      </c>
      <c r="C5170" s="74" t="s">
        <v>908</v>
      </c>
      <c r="D5170" s="74" t="s">
        <v>640</v>
      </c>
      <c r="E5170" s="74" t="s">
        <v>3909</v>
      </c>
      <c r="F5170" s="74" t="s">
        <v>3909</v>
      </c>
      <c r="G5170" s="74" t="s">
        <v>3909</v>
      </c>
      <c r="H5170" s="74" t="s">
        <v>36</v>
      </c>
      <c r="I5170" s="74" t="s">
        <v>3723</v>
      </c>
      <c r="J5170" s="74" t="s">
        <v>3333</v>
      </c>
      <c r="K5170" s="74" t="s">
        <v>32</v>
      </c>
      <c r="L5170" s="74" t="s">
        <v>3910</v>
      </c>
      <c r="M5170" s="74"/>
      <c r="N5170" s="74" t="s">
        <v>40</v>
      </c>
      <c r="O5170" s="74" t="s">
        <v>41</v>
      </c>
      <c r="P5170" s="10">
        <v>0.02</v>
      </c>
      <c r="Q5170" s="12" t="s">
        <v>3911</v>
      </c>
      <c r="R5170" s="74" t="s">
        <v>3755</v>
      </c>
      <c r="S5170" s="14">
        <v>0</v>
      </c>
      <c r="T5170" s="14">
        <v>500</v>
      </c>
      <c r="U5170" s="14">
        <v>500</v>
      </c>
      <c r="V5170" s="14">
        <f t="shared" si="659"/>
        <v>0</v>
      </c>
      <c r="W5170" s="14">
        <v>0</v>
      </c>
      <c r="X5170" s="14"/>
      <c r="Y5170" s="14">
        <f t="shared" si="657"/>
        <v>0</v>
      </c>
      <c r="Z5170" s="16">
        <f t="shared" si="656"/>
        <v>0</v>
      </c>
      <c r="AA5170" s="14">
        <f t="shared" si="655"/>
        <v>500</v>
      </c>
      <c r="AB5170" s="14">
        <f t="shared" si="658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3274</v>
      </c>
      <c r="AI5170" t="e">
        <v>#N/A</v>
      </c>
    </row>
    <row r="5171" spans="1:35" ht="14.25">
      <c r="A5171" s="7" t="s">
        <v>3722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3723</v>
      </c>
      <c r="J5171" s="74" t="s">
        <v>3333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60">IF(O5171="返货",U5171/(1+P5171),IF(O5171="返现",U5171,IF(O5171="折扣",U5171*P5171,IF(O5171="无",U5171))))</f>
        <v>0</v>
      </c>
      <c r="X5171" s="14"/>
      <c r="Y5171" s="14">
        <f t="shared" si="657"/>
        <v>0</v>
      </c>
      <c r="Z5171" s="16">
        <f t="shared" si="656"/>
        <v>0</v>
      </c>
      <c r="AA5171" s="14">
        <f t="shared" si="655"/>
        <v>0</v>
      </c>
      <c r="AB5171" s="14">
        <f t="shared" si="658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3274</v>
      </c>
      <c r="AI5171" t="e">
        <v>#N/A</v>
      </c>
    </row>
    <row r="5172" spans="1:35" ht="14.25">
      <c r="A5172" s="7" t="s">
        <v>3722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3723</v>
      </c>
      <c r="J5172" s="74" t="s">
        <v>3333</v>
      </c>
      <c r="K5172" s="74" t="s">
        <v>32</v>
      </c>
      <c r="L5172" s="74" t="s">
        <v>3912</v>
      </c>
      <c r="M5172" s="74"/>
      <c r="N5172" s="74" t="s">
        <v>57</v>
      </c>
      <c r="O5172" s="74" t="s">
        <v>41</v>
      </c>
      <c r="P5172" s="10">
        <v>0.05</v>
      </c>
      <c r="Q5172" s="12" t="s">
        <v>3913</v>
      </c>
      <c r="R5172" s="74"/>
      <c r="S5172" s="14">
        <v>0</v>
      </c>
      <c r="T5172" s="14">
        <v>100000</v>
      </c>
      <c r="U5172" s="14">
        <v>13574.39</v>
      </c>
      <c r="V5172" s="14">
        <f t="shared" si="659"/>
        <v>86425.61</v>
      </c>
      <c r="W5172" s="14">
        <f t="shared" si="660"/>
        <v>12927.990476190475</v>
      </c>
      <c r="X5172" s="14"/>
      <c r="Y5172" s="14">
        <f t="shared" si="657"/>
        <v>0</v>
      </c>
      <c r="Z5172" s="14"/>
      <c r="AA5172" s="14">
        <f t="shared" si="655"/>
        <v>646.39952380952491</v>
      </c>
      <c r="AB5172" s="14">
        <f t="shared" si="658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3274</v>
      </c>
      <c r="AI5172">
        <v>8</v>
      </c>
    </row>
    <row r="5173" spans="1:35" ht="14.25">
      <c r="A5173" s="7" t="s">
        <v>3722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3723</v>
      </c>
      <c r="J5173" s="74" t="s">
        <v>3333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3914</v>
      </c>
      <c r="R5173" s="74" t="s">
        <v>3727</v>
      </c>
      <c r="S5173" s="14">
        <v>0</v>
      </c>
      <c r="T5173" s="14">
        <v>50000</v>
      </c>
      <c r="U5173" s="14">
        <v>20736.2</v>
      </c>
      <c r="V5173" s="14">
        <f t="shared" si="659"/>
        <v>29263.8</v>
      </c>
      <c r="W5173" s="14">
        <f t="shared" si="660"/>
        <v>20132.23300970874</v>
      </c>
      <c r="X5173" s="14"/>
      <c r="Y5173" s="14">
        <f t="shared" si="657"/>
        <v>0</v>
      </c>
      <c r="Z5173" s="16">
        <f t="shared" ref="Z5173:Z5205" si="661">W5173+X5173</f>
        <v>20132.23300970874</v>
      </c>
      <c r="AA5173" s="14">
        <f t="shared" ref="AA5173:AA5236" si="662">U5173-W5173</f>
        <v>603.96699029126103</v>
      </c>
      <c r="AB5173" s="14">
        <f t="shared" si="658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3274</v>
      </c>
      <c r="AI5173" t="e">
        <v>#N/A</v>
      </c>
    </row>
    <row r="5174" spans="1:35" ht="14.25">
      <c r="A5174" s="7" t="s">
        <v>3722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3723</v>
      </c>
      <c r="J5174" s="74" t="s">
        <v>3333</v>
      </c>
      <c r="K5174" s="74" t="s">
        <v>32</v>
      </c>
      <c r="L5174" s="74" t="s">
        <v>3915</v>
      </c>
      <c r="M5174" s="74"/>
      <c r="N5174" s="74" t="s">
        <v>40</v>
      </c>
      <c r="O5174" s="74" t="s">
        <v>41</v>
      </c>
      <c r="P5174" s="10">
        <v>0.03</v>
      </c>
      <c r="Q5174" s="12" t="s">
        <v>3916</v>
      </c>
      <c r="R5174" s="74"/>
      <c r="S5174" s="14">
        <v>0</v>
      </c>
      <c r="T5174" s="14">
        <v>100000</v>
      </c>
      <c r="U5174" s="14">
        <v>61879.5</v>
      </c>
      <c r="V5174" s="14">
        <f t="shared" si="659"/>
        <v>38120.5</v>
      </c>
      <c r="W5174" s="14">
        <f t="shared" si="660"/>
        <v>60077.184466019418</v>
      </c>
      <c r="X5174" s="14"/>
      <c r="Y5174" s="14">
        <f t="shared" si="657"/>
        <v>0</v>
      </c>
      <c r="Z5174" s="16">
        <f t="shared" si="661"/>
        <v>60077.184466019418</v>
      </c>
      <c r="AA5174" s="14">
        <f t="shared" si="662"/>
        <v>1802.3155339805817</v>
      </c>
      <c r="AB5174" s="14">
        <f t="shared" si="658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3274</v>
      </c>
      <c r="AI5174" t="e">
        <v>#N/A</v>
      </c>
    </row>
    <row r="5175" spans="1:35" ht="14.25">
      <c r="A5175" s="7" t="s">
        <v>3722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3723</v>
      </c>
      <c r="J5175" s="74" t="s">
        <v>3333</v>
      </c>
      <c r="K5175" s="74" t="s">
        <v>32</v>
      </c>
      <c r="L5175" s="74" t="s">
        <v>3427</v>
      </c>
      <c r="M5175" s="74"/>
      <c r="N5175" s="74" t="s">
        <v>40</v>
      </c>
      <c r="O5175" s="74" t="s">
        <v>41</v>
      </c>
      <c r="P5175" s="10">
        <v>0.03</v>
      </c>
      <c r="Q5175" s="12" t="s">
        <v>3917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9"/>
        <v>3777.0000000000291</v>
      </c>
      <c r="W5175" s="14">
        <f t="shared" si="660"/>
        <v>125674.17475728152</v>
      </c>
      <c r="X5175" s="14"/>
      <c r="Y5175" s="14">
        <f t="shared" si="657"/>
        <v>0</v>
      </c>
      <c r="Z5175" s="16">
        <f t="shared" si="661"/>
        <v>125674.17475728152</v>
      </c>
      <c r="AA5175" s="14">
        <f t="shared" si="662"/>
        <v>3770.225242718443</v>
      </c>
      <c r="AB5175" s="14">
        <f t="shared" si="658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3274</v>
      </c>
      <c r="AI5175" t="e">
        <v>#N/A</v>
      </c>
    </row>
    <row r="5176" spans="1:35" ht="14.25">
      <c r="A5176" s="7" t="s">
        <v>3722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3723</v>
      </c>
      <c r="J5176" s="74" t="s">
        <v>3333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3918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9"/>
        <v>35205.330000000162</v>
      </c>
      <c r="W5176" s="14">
        <f t="shared" si="660"/>
        <v>157005.2524271844</v>
      </c>
      <c r="X5176" s="14"/>
      <c r="Y5176" s="14">
        <f t="shared" si="657"/>
        <v>0</v>
      </c>
      <c r="Z5176" s="16">
        <f t="shared" si="661"/>
        <v>157005.2524271844</v>
      </c>
      <c r="AA5176" s="14">
        <f t="shared" si="662"/>
        <v>4710.157572815544</v>
      </c>
      <c r="AB5176" s="14">
        <f t="shared" si="658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3274</v>
      </c>
      <c r="AI5176" t="e">
        <v>#N/A</v>
      </c>
    </row>
    <row r="5177" spans="1:35" ht="14.25">
      <c r="A5177" s="7" t="s">
        <v>3722</v>
      </c>
      <c r="B5177" s="74" t="s">
        <v>32</v>
      </c>
      <c r="C5177" s="74" t="s">
        <v>908</v>
      </c>
      <c r="D5177" s="74" t="s">
        <v>1017</v>
      </c>
      <c r="E5177" s="74" t="s">
        <v>3919</v>
      </c>
      <c r="F5177" s="74" t="s">
        <v>3919</v>
      </c>
      <c r="G5177" s="74" t="s">
        <v>3919</v>
      </c>
      <c r="H5177" s="74" t="s">
        <v>36</v>
      </c>
      <c r="I5177" s="74" t="s">
        <v>3723</v>
      </c>
      <c r="J5177" s="74" t="s">
        <v>3333</v>
      </c>
      <c r="K5177" s="74" t="s">
        <v>32</v>
      </c>
      <c r="L5177" s="74" t="s">
        <v>3920</v>
      </c>
      <c r="M5177" s="74"/>
      <c r="N5177" s="74" t="s">
        <v>40</v>
      </c>
      <c r="O5177" s="74" t="s">
        <v>80</v>
      </c>
      <c r="P5177" s="10">
        <v>0</v>
      </c>
      <c r="Q5177" s="12" t="s">
        <v>3921</v>
      </c>
      <c r="R5177" s="74" t="s">
        <v>3765</v>
      </c>
      <c r="S5177" s="14">
        <v>0</v>
      </c>
      <c r="T5177" s="14">
        <v>90600</v>
      </c>
      <c r="U5177" s="14">
        <v>44343.880000000005</v>
      </c>
      <c r="V5177" s="14">
        <f t="shared" si="659"/>
        <v>46256.119999999995</v>
      </c>
      <c r="W5177" s="14">
        <f>(U5177-600)/(1+P5177)</f>
        <v>43743.880000000005</v>
      </c>
      <c r="X5177" s="14"/>
      <c r="Y5177" s="14">
        <f t="shared" si="657"/>
        <v>0</v>
      </c>
      <c r="Z5177" s="16">
        <f t="shared" si="661"/>
        <v>43743.880000000005</v>
      </c>
      <c r="AA5177" s="14">
        <f t="shared" si="662"/>
        <v>600</v>
      </c>
      <c r="AB5177" s="14">
        <f t="shared" si="658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3274</v>
      </c>
      <c r="AI5177" t="e">
        <v>#N/A</v>
      </c>
    </row>
    <row r="5178" spans="1:35" ht="14.25">
      <c r="A5178" s="7" t="s">
        <v>3722</v>
      </c>
      <c r="B5178" s="74" t="s">
        <v>32</v>
      </c>
      <c r="C5178" s="74" t="s">
        <v>908</v>
      </c>
      <c r="D5178" s="74" t="s">
        <v>1017</v>
      </c>
      <c r="E5178" s="74" t="s">
        <v>3919</v>
      </c>
      <c r="F5178" s="74" t="s">
        <v>3919</v>
      </c>
      <c r="G5178" s="74" t="s">
        <v>3919</v>
      </c>
      <c r="H5178" s="74" t="s">
        <v>36</v>
      </c>
      <c r="I5178" s="74" t="s">
        <v>3723</v>
      </c>
      <c r="J5178" s="74" t="s">
        <v>3333</v>
      </c>
      <c r="K5178" s="74" t="s">
        <v>32</v>
      </c>
      <c r="L5178" s="74" t="s">
        <v>3922</v>
      </c>
      <c r="M5178" s="74"/>
      <c r="N5178" s="74" t="s">
        <v>57</v>
      </c>
      <c r="O5178" s="74" t="s">
        <v>80</v>
      </c>
      <c r="P5178" s="10">
        <v>0</v>
      </c>
      <c r="Q5178" s="12" t="s">
        <v>3923</v>
      </c>
      <c r="R5178" s="74"/>
      <c r="S5178" s="14">
        <v>0</v>
      </c>
      <c r="T5178" s="14">
        <v>10000</v>
      </c>
      <c r="U5178" s="14">
        <v>200.1</v>
      </c>
      <c r="V5178" s="14">
        <f t="shared" si="659"/>
        <v>9799.9</v>
      </c>
      <c r="W5178" s="14">
        <f t="shared" si="660"/>
        <v>200.1</v>
      </c>
      <c r="X5178" s="14"/>
      <c r="Y5178" s="14">
        <f t="shared" si="657"/>
        <v>0</v>
      </c>
      <c r="Z5178" s="16">
        <f t="shared" si="661"/>
        <v>200.1</v>
      </c>
      <c r="AA5178" s="14">
        <f t="shared" si="662"/>
        <v>0</v>
      </c>
      <c r="AB5178" s="14">
        <f t="shared" si="658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3274</v>
      </c>
      <c r="AI5178" t="e">
        <v>#N/A</v>
      </c>
    </row>
    <row r="5179" spans="1:35" ht="14.25">
      <c r="A5179" s="7" t="s">
        <v>3722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3723</v>
      </c>
      <c r="J5179" s="74" t="s">
        <v>3333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3924</v>
      </c>
      <c r="R5179" s="74" t="s">
        <v>3755</v>
      </c>
      <c r="S5179" s="14">
        <v>11632.97</v>
      </c>
      <c r="T5179" s="14">
        <v>-11632.97</v>
      </c>
      <c r="U5179" s="14">
        <v>0</v>
      </c>
      <c r="V5179" s="14">
        <f t="shared" si="659"/>
        <v>0</v>
      </c>
      <c r="W5179" s="14">
        <f t="shared" si="660"/>
        <v>0</v>
      </c>
      <c r="X5179" s="14"/>
      <c r="Y5179" s="14">
        <f t="shared" si="657"/>
        <v>0</v>
      </c>
      <c r="Z5179" s="16">
        <f t="shared" si="661"/>
        <v>0</v>
      </c>
      <c r="AA5179" s="14">
        <f t="shared" si="662"/>
        <v>0</v>
      </c>
      <c r="AB5179" s="14">
        <f t="shared" si="658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3274</v>
      </c>
      <c r="AI5179" t="e">
        <v>#N/A</v>
      </c>
    </row>
    <row r="5180" spans="1:35" ht="14.25">
      <c r="A5180" s="7" t="s">
        <v>3722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3723</v>
      </c>
      <c r="J5180" s="74" t="s">
        <v>3333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3924</v>
      </c>
      <c r="R5180" s="74"/>
      <c r="S5180" s="14">
        <v>0</v>
      </c>
      <c r="T5180" s="14">
        <v>0</v>
      </c>
      <c r="U5180" s="14">
        <v>0</v>
      </c>
      <c r="V5180" s="14">
        <f t="shared" si="659"/>
        <v>0</v>
      </c>
      <c r="W5180" s="14">
        <f t="shared" si="660"/>
        <v>0</v>
      </c>
      <c r="X5180" s="14"/>
      <c r="Y5180" s="14">
        <f t="shared" si="657"/>
        <v>0</v>
      </c>
      <c r="Z5180" s="16">
        <f t="shared" si="661"/>
        <v>0</v>
      </c>
      <c r="AA5180" s="14">
        <f t="shared" si="662"/>
        <v>0</v>
      </c>
      <c r="AB5180" s="14">
        <f t="shared" si="658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3274</v>
      </c>
      <c r="AI5180" t="e">
        <v>#N/A</v>
      </c>
    </row>
    <row r="5181" spans="1:35" ht="14.25">
      <c r="A5181" s="7" t="s">
        <v>3722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3723</v>
      </c>
      <c r="J5181" s="74" t="s">
        <v>3333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3925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9"/>
        <v>128754.43000000011</v>
      </c>
      <c r="W5181" s="14">
        <f t="shared" si="660"/>
        <v>460707.99999999994</v>
      </c>
      <c r="X5181" s="14"/>
      <c r="Y5181" s="14">
        <f t="shared" si="657"/>
        <v>0</v>
      </c>
      <c r="Z5181" s="16">
        <f t="shared" si="661"/>
        <v>460707.99999999994</v>
      </c>
      <c r="AA5181" s="14">
        <f t="shared" si="662"/>
        <v>0</v>
      </c>
      <c r="AB5181" s="14">
        <f t="shared" si="658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3274</v>
      </c>
      <c r="AI5181" t="e">
        <v>#N/A</v>
      </c>
    </row>
    <row r="5182" spans="1:35" ht="14.25">
      <c r="A5182" s="7" t="s">
        <v>3722</v>
      </c>
      <c r="B5182" s="74" t="s">
        <v>32</v>
      </c>
      <c r="C5182" s="74" t="s">
        <v>908</v>
      </c>
      <c r="D5182" s="74" t="s">
        <v>1037</v>
      </c>
      <c r="E5182" s="74" t="s">
        <v>3926</v>
      </c>
      <c r="F5182" s="74" t="s">
        <v>3927</v>
      </c>
      <c r="G5182" s="74" t="s">
        <v>3926</v>
      </c>
      <c r="H5182" s="74" t="s">
        <v>36</v>
      </c>
      <c r="I5182" s="74" t="s">
        <v>3723</v>
      </c>
      <c r="J5182" s="74" t="s">
        <v>3333</v>
      </c>
      <c r="K5182" s="74" t="s">
        <v>32</v>
      </c>
      <c r="L5182" s="74" t="s">
        <v>3928</v>
      </c>
      <c r="M5182" s="74"/>
      <c r="N5182" s="74" t="s">
        <v>40</v>
      </c>
      <c r="O5182" s="74" t="s">
        <v>80</v>
      </c>
      <c r="P5182" s="10">
        <v>0</v>
      </c>
      <c r="Q5182" s="12" t="s">
        <v>3929</v>
      </c>
      <c r="R5182" s="74" t="s">
        <v>3930</v>
      </c>
      <c r="S5182" s="14">
        <v>0</v>
      </c>
      <c r="T5182" s="14">
        <v>500</v>
      </c>
      <c r="U5182" s="14">
        <v>500</v>
      </c>
      <c r="V5182" s="14">
        <f t="shared" si="659"/>
        <v>0</v>
      </c>
      <c r="W5182" s="14">
        <v>0</v>
      </c>
      <c r="X5182" s="14"/>
      <c r="Y5182" s="14">
        <f t="shared" si="657"/>
        <v>0</v>
      </c>
      <c r="Z5182" s="16">
        <f t="shared" si="661"/>
        <v>0</v>
      </c>
      <c r="AA5182" s="14">
        <f t="shared" si="662"/>
        <v>500</v>
      </c>
      <c r="AB5182" s="14">
        <f t="shared" si="658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3274</v>
      </c>
      <c r="AI5182" t="e">
        <v>#N/A</v>
      </c>
    </row>
    <row r="5183" spans="1:35" ht="14.25">
      <c r="A5183" s="7" t="s">
        <v>3722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3723</v>
      </c>
      <c r="J5183" s="74" t="s">
        <v>3333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9"/>
        <v>-12590.81</v>
      </c>
      <c r="W5183" s="14">
        <f t="shared" si="660"/>
        <v>0</v>
      </c>
      <c r="X5183" s="14"/>
      <c r="Y5183" s="14">
        <f t="shared" si="657"/>
        <v>0</v>
      </c>
      <c r="Z5183" s="16">
        <f t="shared" si="661"/>
        <v>0</v>
      </c>
      <c r="AA5183" s="14">
        <f t="shared" si="662"/>
        <v>0</v>
      </c>
      <c r="AB5183" s="14">
        <f t="shared" si="658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3274</v>
      </c>
      <c r="AI5183" t="e">
        <v>#N/A</v>
      </c>
    </row>
    <row r="5184" spans="1:35" ht="14.25">
      <c r="A5184" s="7" t="s">
        <v>3722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3723</v>
      </c>
      <c r="J5184" s="74" t="s">
        <v>3333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9"/>
        <v>884458.91</v>
      </c>
      <c r="W5184" s="14">
        <f t="shared" si="660"/>
        <v>816053.32</v>
      </c>
      <c r="X5184" s="14"/>
      <c r="Y5184" s="14">
        <f t="shared" si="657"/>
        <v>0</v>
      </c>
      <c r="Z5184" s="16">
        <f t="shared" si="661"/>
        <v>816053.32</v>
      </c>
      <c r="AA5184" s="14">
        <f t="shared" si="662"/>
        <v>0</v>
      </c>
      <c r="AB5184" s="14">
        <f t="shared" si="658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3274</v>
      </c>
      <c r="AI5184" t="e">
        <v>#N/A</v>
      </c>
    </row>
    <row r="5185" spans="1:35" ht="14.25">
      <c r="A5185" s="7" t="s">
        <v>3722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3723</v>
      </c>
      <c r="J5185" s="74" t="s">
        <v>3333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9"/>
        <v>-149224.34</v>
      </c>
      <c r="W5185" s="14">
        <f t="shared" si="660"/>
        <v>0</v>
      </c>
      <c r="X5185" s="14"/>
      <c r="Y5185" s="14">
        <f t="shared" si="657"/>
        <v>0</v>
      </c>
      <c r="Z5185" s="16">
        <f t="shared" si="661"/>
        <v>0</v>
      </c>
      <c r="AA5185" s="14">
        <f t="shared" si="662"/>
        <v>0</v>
      </c>
      <c r="AB5185" s="14">
        <f t="shared" si="658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3274</v>
      </c>
      <c r="AI5185" t="e">
        <v>#N/A</v>
      </c>
    </row>
    <row r="5186" spans="1:35" ht="14.25">
      <c r="A5186" s="7" t="s">
        <v>3722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3723</v>
      </c>
      <c r="J5186" s="74" t="s">
        <v>3333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3931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9"/>
        <v>50000</v>
      </c>
      <c r="W5186" s="14">
        <f t="shared" si="660"/>
        <v>12047.130000000001</v>
      </c>
      <c r="X5186" s="14"/>
      <c r="Y5186" s="14">
        <f t="shared" si="657"/>
        <v>0</v>
      </c>
      <c r="Z5186" s="16">
        <f t="shared" si="661"/>
        <v>12047.130000000001</v>
      </c>
      <c r="AA5186" s="14">
        <f t="shared" si="662"/>
        <v>0</v>
      </c>
      <c r="AB5186" s="14">
        <f t="shared" si="658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3274</v>
      </c>
      <c r="AI5186" t="e">
        <v>#N/A</v>
      </c>
    </row>
    <row r="5187" spans="1:35" ht="14.25">
      <c r="A5187" s="7" t="s">
        <v>3722</v>
      </c>
      <c r="B5187" s="74" t="s">
        <v>32</v>
      </c>
      <c r="C5187" s="74" t="s">
        <v>908</v>
      </c>
      <c r="D5187" s="74" t="s">
        <v>1037</v>
      </c>
      <c r="E5187" s="74" t="s">
        <v>3430</v>
      </c>
      <c r="F5187" s="74" t="s">
        <v>3430</v>
      </c>
      <c r="G5187" s="74" t="s">
        <v>3430</v>
      </c>
      <c r="H5187" s="74" t="s">
        <v>36</v>
      </c>
      <c r="I5187" s="74" t="s">
        <v>3723</v>
      </c>
      <c r="J5187" s="74" t="s">
        <v>3333</v>
      </c>
      <c r="K5187" s="74" t="s">
        <v>32</v>
      </c>
      <c r="L5187" s="74" t="s">
        <v>3932</v>
      </c>
      <c r="M5187" s="74"/>
      <c r="N5187" s="74" t="s">
        <v>40</v>
      </c>
      <c r="O5187" s="74" t="s">
        <v>41</v>
      </c>
      <c r="P5187" s="10">
        <v>0.02</v>
      </c>
      <c r="Q5187" s="12" t="s">
        <v>3933</v>
      </c>
      <c r="R5187" s="74" t="s">
        <v>3755</v>
      </c>
      <c r="S5187" s="14">
        <v>0</v>
      </c>
      <c r="T5187" s="14">
        <v>500</v>
      </c>
      <c r="U5187" s="14">
        <v>500</v>
      </c>
      <c r="V5187" s="14">
        <f t="shared" si="659"/>
        <v>0</v>
      </c>
      <c r="W5187" s="14">
        <v>0</v>
      </c>
      <c r="X5187" s="14"/>
      <c r="Y5187" s="14">
        <f t="shared" ref="Y5187:Y5250" si="663">IF(W5187-AB5187&lt;=0,0,IF(O5187="返现",MAX(W5187-AA5187-AB5187,0),MAX(W5187-AB5187,0)))</f>
        <v>0</v>
      </c>
      <c r="Z5187" s="16">
        <f t="shared" si="661"/>
        <v>0</v>
      </c>
      <c r="AA5187" s="14">
        <f t="shared" si="662"/>
        <v>500</v>
      </c>
      <c r="AB5187" s="14">
        <f t="shared" si="658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3274</v>
      </c>
      <c r="AI5187" t="e">
        <v>#N/A</v>
      </c>
    </row>
    <row r="5188" spans="1:35" ht="14.25">
      <c r="A5188" s="7" t="s">
        <v>3722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3723</v>
      </c>
      <c r="J5188" s="74" t="s">
        <v>3333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3934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9"/>
        <v>15427.969999999972</v>
      </c>
      <c r="W5188" s="14">
        <f t="shared" si="660"/>
        <v>272593.33333333331</v>
      </c>
      <c r="X5188" s="14"/>
      <c r="Y5188" s="14">
        <f t="shared" si="663"/>
        <v>0</v>
      </c>
      <c r="Z5188" s="16">
        <f t="shared" si="661"/>
        <v>272593.33333333331</v>
      </c>
      <c r="AA5188" s="14">
        <f t="shared" si="662"/>
        <v>5451.8666666666977</v>
      </c>
      <c r="AB5188" s="14">
        <f t="shared" si="658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3274</v>
      </c>
      <c r="AI5188" t="e">
        <v>#N/A</v>
      </c>
    </row>
    <row r="5189" spans="1:35" ht="14.25">
      <c r="A5189" s="7" t="s">
        <v>3722</v>
      </c>
      <c r="B5189" s="74" t="s">
        <v>32</v>
      </c>
      <c r="C5189" s="74" t="s">
        <v>1072</v>
      </c>
      <c r="D5189" s="74" t="s">
        <v>1078</v>
      </c>
      <c r="E5189" s="74" t="s">
        <v>3935</v>
      </c>
      <c r="F5189" s="74" t="s">
        <v>3935</v>
      </c>
      <c r="G5189" s="74" t="s">
        <v>3935</v>
      </c>
      <c r="H5189" s="74" t="s">
        <v>36</v>
      </c>
      <c r="I5189" s="74" t="s">
        <v>3723</v>
      </c>
      <c r="J5189" s="74" t="s">
        <v>3333</v>
      </c>
      <c r="K5189" s="74" t="s">
        <v>32</v>
      </c>
      <c r="L5189" s="74" t="s">
        <v>3936</v>
      </c>
      <c r="M5189" s="74"/>
      <c r="N5189" s="74" t="s">
        <v>40</v>
      </c>
      <c r="O5189" s="74" t="s">
        <v>80</v>
      </c>
      <c r="P5189" s="10">
        <v>0</v>
      </c>
      <c r="Q5189" s="12" t="s">
        <v>3937</v>
      </c>
      <c r="R5189" s="74" t="s">
        <v>3930</v>
      </c>
      <c r="S5189" s="14">
        <v>0</v>
      </c>
      <c r="T5189" s="14">
        <v>605</v>
      </c>
      <c r="U5189" s="14">
        <v>605</v>
      </c>
      <c r="V5189" s="14">
        <f t="shared" si="659"/>
        <v>0</v>
      </c>
      <c r="W5189" s="14">
        <v>0</v>
      </c>
      <c r="X5189" s="14"/>
      <c r="Y5189" s="14">
        <f t="shared" si="663"/>
        <v>0</v>
      </c>
      <c r="Z5189" s="16">
        <f t="shared" si="661"/>
        <v>0</v>
      </c>
      <c r="AA5189" s="14">
        <f t="shared" si="662"/>
        <v>605</v>
      </c>
      <c r="AB5189" s="14">
        <f t="shared" si="658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3274</v>
      </c>
      <c r="AI5189" t="e">
        <v>#N/A</v>
      </c>
    </row>
    <row r="5190" spans="1:35" ht="14.25">
      <c r="A5190" s="7" t="s">
        <v>3722</v>
      </c>
      <c r="B5190" s="74" t="s">
        <v>32</v>
      </c>
      <c r="C5190" s="74" t="s">
        <v>1072</v>
      </c>
      <c r="D5190" s="74" t="s">
        <v>1078</v>
      </c>
      <c r="E5190" s="74" t="s">
        <v>3938</v>
      </c>
      <c r="F5190" s="74" t="s">
        <v>3938</v>
      </c>
      <c r="G5190" s="74" t="s">
        <v>3938</v>
      </c>
      <c r="H5190" s="74" t="s">
        <v>36</v>
      </c>
      <c r="I5190" s="74" t="s">
        <v>3723</v>
      </c>
      <c r="J5190" s="74" t="s">
        <v>3333</v>
      </c>
      <c r="K5190" s="74" t="s">
        <v>32</v>
      </c>
      <c r="L5190" s="74" t="s">
        <v>3939</v>
      </c>
      <c r="M5190" s="74"/>
      <c r="N5190" s="74" t="s">
        <v>40</v>
      </c>
      <c r="O5190" s="74" t="s">
        <v>41</v>
      </c>
      <c r="P5190" s="10">
        <v>0.02</v>
      </c>
      <c r="Q5190" s="12" t="s">
        <v>3940</v>
      </c>
      <c r="R5190" s="74"/>
      <c r="S5190" s="14">
        <v>0</v>
      </c>
      <c r="T5190" s="14">
        <v>10000</v>
      </c>
      <c r="U5190" s="14">
        <v>7020.7</v>
      </c>
      <c r="V5190" s="14">
        <f t="shared" si="659"/>
        <v>2979.3</v>
      </c>
      <c r="W5190" s="14">
        <f t="shared" si="660"/>
        <v>6883.0392156862745</v>
      </c>
      <c r="X5190" s="14"/>
      <c r="Y5190" s="14">
        <f t="shared" si="663"/>
        <v>0</v>
      </c>
      <c r="Z5190" s="16">
        <f t="shared" si="661"/>
        <v>6883.0392156862745</v>
      </c>
      <c r="AA5190" s="14">
        <f t="shared" si="662"/>
        <v>137.66078431372534</v>
      </c>
      <c r="AB5190" s="14">
        <f t="shared" si="658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3274</v>
      </c>
      <c r="AI5190" t="e">
        <v>#N/A</v>
      </c>
    </row>
    <row r="5191" spans="1:35" ht="14.25">
      <c r="A5191" s="7" t="s">
        <v>3722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3723</v>
      </c>
      <c r="J5191" s="74" t="s">
        <v>3333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3941</v>
      </c>
      <c r="R5191" s="74" t="s">
        <v>3765</v>
      </c>
      <c r="S5191" s="14">
        <v>7949</v>
      </c>
      <c r="T5191" s="14">
        <v>604</v>
      </c>
      <c r="U5191" s="14">
        <v>8553</v>
      </c>
      <c r="V5191" s="14">
        <f t="shared" si="659"/>
        <v>0</v>
      </c>
      <c r="W5191" s="14">
        <f>(U5191-604)/(1+P5191)</f>
        <v>7643.2692307692305</v>
      </c>
      <c r="X5191" s="14"/>
      <c r="Y5191" s="14">
        <f t="shared" si="663"/>
        <v>0</v>
      </c>
      <c r="Z5191" s="16">
        <f t="shared" si="661"/>
        <v>7643.2692307692305</v>
      </c>
      <c r="AA5191" s="14">
        <f t="shared" si="662"/>
        <v>909.73076923076951</v>
      </c>
      <c r="AB5191" s="14">
        <f t="shared" si="658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3274</v>
      </c>
      <c r="AI5191" t="e">
        <v>#N/A</v>
      </c>
    </row>
    <row r="5192" spans="1:35" ht="14.25">
      <c r="A5192" s="7" t="s">
        <v>3722</v>
      </c>
      <c r="B5192" s="74" t="s">
        <v>32</v>
      </c>
      <c r="C5192" s="74" t="s">
        <v>1072</v>
      </c>
      <c r="D5192" s="74" t="s">
        <v>1078</v>
      </c>
      <c r="E5192" s="74" t="s">
        <v>3942</v>
      </c>
      <c r="F5192" s="74" t="s">
        <v>3942</v>
      </c>
      <c r="G5192" s="74" t="s">
        <v>3942</v>
      </c>
      <c r="H5192" s="74" t="s">
        <v>36</v>
      </c>
      <c r="I5192" s="74" t="s">
        <v>3723</v>
      </c>
      <c r="J5192" s="74" t="s">
        <v>3333</v>
      </c>
      <c r="K5192" s="74" t="s">
        <v>32</v>
      </c>
      <c r="L5192" s="74" t="s">
        <v>3943</v>
      </c>
      <c r="M5192" s="74"/>
      <c r="N5192" s="74" t="s">
        <v>40</v>
      </c>
      <c r="O5192" s="74" t="s">
        <v>41</v>
      </c>
      <c r="P5192" s="10">
        <v>0.04</v>
      </c>
      <c r="Q5192" s="12" t="s">
        <v>3944</v>
      </c>
      <c r="R5192" s="74" t="s">
        <v>3930</v>
      </c>
      <c r="S5192" s="14">
        <v>0</v>
      </c>
      <c r="T5192" s="14">
        <v>603</v>
      </c>
      <c r="U5192" s="14">
        <v>603</v>
      </c>
      <c r="V5192" s="14">
        <f t="shared" si="659"/>
        <v>0</v>
      </c>
      <c r="W5192" s="14">
        <v>0</v>
      </c>
      <c r="X5192" s="14"/>
      <c r="Y5192" s="14">
        <f t="shared" si="663"/>
        <v>0</v>
      </c>
      <c r="Z5192" s="16">
        <f t="shared" si="661"/>
        <v>0</v>
      </c>
      <c r="AA5192" s="14">
        <f t="shared" si="662"/>
        <v>603</v>
      </c>
      <c r="AB5192" s="14">
        <f t="shared" si="658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3274</v>
      </c>
      <c r="AI5192" t="e">
        <v>#N/A</v>
      </c>
    </row>
    <row r="5193" spans="1:35" ht="14.25">
      <c r="A5193" s="7" t="s">
        <v>3722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3723</v>
      </c>
      <c r="J5193" s="74" t="s">
        <v>3333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9"/>
        <v>12658.810000000005</v>
      </c>
      <c r="W5193" s="14">
        <f t="shared" si="660"/>
        <v>47284.254901960776</v>
      </c>
      <c r="X5193" s="14"/>
      <c r="Y5193" s="14">
        <f t="shared" si="663"/>
        <v>0</v>
      </c>
      <c r="Z5193" s="16">
        <f t="shared" si="661"/>
        <v>47284.254901960776</v>
      </c>
      <c r="AA5193" s="14">
        <f t="shared" si="662"/>
        <v>945.68509803921916</v>
      </c>
      <c r="AB5193" s="14">
        <f t="shared" si="658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3274</v>
      </c>
      <c r="AI5193" t="e">
        <v>#N/A</v>
      </c>
    </row>
    <row r="5194" spans="1:35" ht="14.25">
      <c r="A5194" s="7" t="s">
        <v>3722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3437</v>
      </c>
      <c r="G5194" s="74" t="s">
        <v>2585</v>
      </c>
      <c r="H5194" s="74" t="s">
        <v>36</v>
      </c>
      <c r="I5194" s="74" t="s">
        <v>3723</v>
      </c>
      <c r="J5194" s="74" t="s">
        <v>3333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9"/>
        <v>95265.530000000261</v>
      </c>
      <c r="W5194" s="14">
        <f t="shared" si="660"/>
        <v>1890417.221153846</v>
      </c>
      <c r="X5194" s="14"/>
      <c r="Y5194" s="14">
        <f t="shared" si="663"/>
        <v>0</v>
      </c>
      <c r="Z5194" s="16">
        <f t="shared" si="661"/>
        <v>1890417.221153846</v>
      </c>
      <c r="AA5194" s="14">
        <f t="shared" si="662"/>
        <v>75616.688846153906</v>
      </c>
      <c r="AB5194" s="14">
        <f t="shared" si="658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3274</v>
      </c>
      <c r="AI5194" t="e">
        <v>#N/A</v>
      </c>
    </row>
    <row r="5195" spans="1:35" ht="14.25">
      <c r="A5195" s="7" t="s">
        <v>3722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3437</v>
      </c>
      <c r="G5195" s="74" t="s">
        <v>2585</v>
      </c>
      <c r="H5195" s="74" t="s">
        <v>36</v>
      </c>
      <c r="I5195" s="74" t="s">
        <v>3723</v>
      </c>
      <c r="J5195" s="74" t="s">
        <v>3333</v>
      </c>
      <c r="K5195" s="74" t="s">
        <v>32</v>
      </c>
      <c r="L5195" s="74" t="s">
        <v>3438</v>
      </c>
      <c r="M5195" s="74"/>
      <c r="N5195" s="74" t="s">
        <v>57</v>
      </c>
      <c r="O5195" s="74" t="s">
        <v>41</v>
      </c>
      <c r="P5195" s="10">
        <v>0.04</v>
      </c>
      <c r="Q5195" s="12" t="s">
        <v>3945</v>
      </c>
      <c r="R5195" s="74" t="s">
        <v>3738</v>
      </c>
      <c r="S5195" s="14">
        <v>107327.44</v>
      </c>
      <c r="T5195" s="14">
        <v>50000</v>
      </c>
      <c r="U5195" s="14">
        <v>110054.63</v>
      </c>
      <c r="V5195" s="14">
        <f t="shared" si="659"/>
        <v>47272.81</v>
      </c>
      <c r="W5195" s="14">
        <f t="shared" si="660"/>
        <v>105821.75961538461</v>
      </c>
      <c r="X5195" s="14"/>
      <c r="Y5195" s="14">
        <f t="shared" si="663"/>
        <v>0</v>
      </c>
      <c r="Z5195" s="16">
        <f t="shared" si="661"/>
        <v>105821.75961538461</v>
      </c>
      <c r="AA5195" s="14">
        <f t="shared" si="662"/>
        <v>4232.8703846153949</v>
      </c>
      <c r="AB5195" s="14">
        <f t="shared" si="658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3274</v>
      </c>
      <c r="AI5195" t="e">
        <v>#N/A</v>
      </c>
    </row>
    <row r="5196" spans="1:35" ht="14.25">
      <c r="A5196" s="7" t="s">
        <v>3722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3723</v>
      </c>
      <c r="J5196" s="74" t="s">
        <v>3333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9"/>
        <v>150568.63</v>
      </c>
      <c r="W5196" s="14">
        <f t="shared" si="660"/>
        <v>0</v>
      </c>
      <c r="X5196" s="14"/>
      <c r="Y5196" s="14">
        <f t="shared" si="663"/>
        <v>0</v>
      </c>
      <c r="Z5196" s="16">
        <f t="shared" si="661"/>
        <v>0</v>
      </c>
      <c r="AA5196" s="14">
        <f t="shared" si="662"/>
        <v>0</v>
      </c>
      <c r="AB5196" s="14">
        <f t="shared" si="658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3274</v>
      </c>
      <c r="AI5196" t="e">
        <v>#N/A</v>
      </c>
    </row>
    <row r="5197" spans="1:35" ht="14.25">
      <c r="A5197" s="7" t="s">
        <v>3722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3723</v>
      </c>
      <c r="J5197" s="74" t="s">
        <v>3333</v>
      </c>
      <c r="K5197" s="74" t="s">
        <v>32</v>
      </c>
      <c r="L5197" s="74" t="s">
        <v>3438</v>
      </c>
      <c r="M5197" s="74"/>
      <c r="N5197" s="74" t="s">
        <v>57</v>
      </c>
      <c r="O5197" s="74" t="s">
        <v>41</v>
      </c>
      <c r="P5197" s="10">
        <v>0.04</v>
      </c>
      <c r="Q5197" s="12" t="s">
        <v>3945</v>
      </c>
      <c r="R5197" s="74" t="s">
        <v>3736</v>
      </c>
      <c r="S5197" s="14">
        <v>140000</v>
      </c>
      <c r="T5197" s="14">
        <v>-150000</v>
      </c>
      <c r="U5197" s="14">
        <v>-10000</v>
      </c>
      <c r="V5197" s="14">
        <f t="shared" si="659"/>
        <v>0</v>
      </c>
      <c r="W5197" s="14">
        <f t="shared" si="660"/>
        <v>-9615.3846153846152</v>
      </c>
      <c r="X5197" s="14"/>
      <c r="Y5197" s="14">
        <f t="shared" si="663"/>
        <v>384.61538461538476</v>
      </c>
      <c r="Z5197" s="16">
        <f t="shared" si="661"/>
        <v>-9615.3846153846152</v>
      </c>
      <c r="AA5197" s="14">
        <f t="shared" si="662"/>
        <v>-384.61538461538476</v>
      </c>
      <c r="AB5197" s="14">
        <f t="shared" si="658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3274</v>
      </c>
      <c r="AI5197" t="e">
        <v>#N/A</v>
      </c>
    </row>
    <row r="5198" spans="1:35" ht="14.25">
      <c r="A5198" s="7" t="s">
        <v>3722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3723</v>
      </c>
      <c r="J5198" s="74" t="s">
        <v>3333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9"/>
        <v>2226.440000000006</v>
      </c>
      <c r="W5198" s="14">
        <f t="shared" si="660"/>
        <v>30481.196078431367</v>
      </c>
      <c r="X5198" s="14"/>
      <c r="Y5198" s="14">
        <f t="shared" si="663"/>
        <v>0</v>
      </c>
      <c r="Z5198" s="16">
        <f t="shared" si="661"/>
        <v>30481.196078431367</v>
      </c>
      <c r="AA5198" s="14">
        <f t="shared" si="662"/>
        <v>609.62392156862916</v>
      </c>
      <c r="AB5198" s="14">
        <f t="shared" si="658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3274</v>
      </c>
      <c r="AI5198" t="e">
        <v>#N/A</v>
      </c>
    </row>
    <row r="5199" spans="1:35" ht="14.25">
      <c r="A5199" s="7" t="s">
        <v>3722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3723</v>
      </c>
      <c r="J5199" s="74" t="s">
        <v>3333</v>
      </c>
      <c r="K5199" s="74" t="s">
        <v>32</v>
      </c>
      <c r="L5199" s="74" t="s">
        <v>3439</v>
      </c>
      <c r="M5199" s="74"/>
      <c r="N5199" s="74" t="s">
        <v>40</v>
      </c>
      <c r="O5199" s="74" t="s">
        <v>80</v>
      </c>
      <c r="P5199" s="10">
        <v>0</v>
      </c>
      <c r="Q5199" s="12" t="s">
        <v>3946</v>
      </c>
      <c r="R5199" s="74" t="s">
        <v>3930</v>
      </c>
      <c r="S5199" s="14">
        <v>0</v>
      </c>
      <c r="T5199" s="14">
        <v>0</v>
      </c>
      <c r="U5199" s="14">
        <v>0</v>
      </c>
      <c r="V5199" s="14">
        <f t="shared" si="659"/>
        <v>0</v>
      </c>
      <c r="W5199" s="14">
        <f t="shared" si="660"/>
        <v>0</v>
      </c>
      <c r="X5199" s="14"/>
      <c r="Y5199" s="14">
        <f t="shared" si="663"/>
        <v>0</v>
      </c>
      <c r="Z5199" s="16">
        <f t="shared" si="661"/>
        <v>0</v>
      </c>
      <c r="AA5199" s="14">
        <f t="shared" si="662"/>
        <v>0</v>
      </c>
      <c r="AB5199" s="14">
        <f t="shared" si="658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3274</v>
      </c>
      <c r="AI5199" t="e">
        <v>#N/A</v>
      </c>
    </row>
    <row r="5200" spans="1:35" ht="14.25">
      <c r="A5200" s="7" t="s">
        <v>3722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3723</v>
      </c>
      <c r="J5200" s="74" t="s">
        <v>3333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9"/>
        <v>72331.90000000014</v>
      </c>
      <c r="W5200" s="14">
        <f t="shared" si="660"/>
        <v>548252.12</v>
      </c>
      <c r="X5200" s="14"/>
      <c r="Y5200" s="14">
        <f t="shared" si="663"/>
        <v>0</v>
      </c>
      <c r="Z5200" s="16">
        <f t="shared" si="661"/>
        <v>548252.12</v>
      </c>
      <c r="AA5200" s="14">
        <f t="shared" si="662"/>
        <v>0</v>
      </c>
      <c r="AB5200" s="14">
        <f t="shared" si="658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3274</v>
      </c>
      <c r="AI5200" t="e">
        <v>#N/A</v>
      </c>
    </row>
    <row r="5201" spans="1:35" ht="14.25">
      <c r="A5201" s="7" t="s">
        <v>3722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3723</v>
      </c>
      <c r="J5201" s="74" t="s">
        <v>3333</v>
      </c>
      <c r="K5201" s="74" t="s">
        <v>32</v>
      </c>
      <c r="L5201" s="74" t="s">
        <v>3947</v>
      </c>
      <c r="M5201" s="74"/>
      <c r="N5201" s="74" t="s">
        <v>40</v>
      </c>
      <c r="O5201" s="74" t="s">
        <v>41</v>
      </c>
      <c r="P5201" s="10">
        <v>0.04</v>
      </c>
      <c r="Q5201" s="12" t="s">
        <v>3948</v>
      </c>
      <c r="R5201" s="74" t="s">
        <v>3747</v>
      </c>
      <c r="S5201" s="14">
        <v>0</v>
      </c>
      <c r="T5201" s="14">
        <v>604</v>
      </c>
      <c r="U5201" s="14">
        <v>604</v>
      </c>
      <c r="V5201" s="14">
        <f t="shared" si="659"/>
        <v>0</v>
      </c>
      <c r="W5201" s="14">
        <v>0</v>
      </c>
      <c r="X5201" s="14"/>
      <c r="Y5201" s="14">
        <f t="shared" si="663"/>
        <v>0</v>
      </c>
      <c r="Z5201" s="16">
        <f t="shared" si="661"/>
        <v>0</v>
      </c>
      <c r="AA5201" s="14">
        <f t="shared" si="662"/>
        <v>604</v>
      </c>
      <c r="AB5201" s="14">
        <f t="shared" si="658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3274</v>
      </c>
      <c r="AI5201" t="e">
        <v>#N/A</v>
      </c>
    </row>
    <row r="5202" spans="1:35" ht="14.25">
      <c r="A5202" s="7" t="s">
        <v>3722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3723</v>
      </c>
      <c r="J5202" s="74" t="s">
        <v>3333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3949</v>
      </c>
      <c r="R5202" s="74" t="s">
        <v>3765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63"/>
        <v>0</v>
      </c>
      <c r="Z5202" s="16">
        <f t="shared" si="661"/>
        <v>214.51923076923069</v>
      </c>
      <c r="AA5202" s="14">
        <f t="shared" si="662"/>
        <v>510.58076923076919</v>
      </c>
      <c r="AB5202" s="14">
        <f t="shared" si="658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3274</v>
      </c>
      <c r="AI5202" t="e">
        <v>#N/A</v>
      </c>
    </row>
    <row r="5203" spans="1:35" ht="14.25">
      <c r="A5203" s="7" t="s">
        <v>3722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3723</v>
      </c>
      <c r="J5203" s="74" t="s">
        <v>3333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9"/>
        <v>27046.58</v>
      </c>
      <c r="W5203" s="14">
        <f t="shared" si="660"/>
        <v>14663.696078431374</v>
      </c>
      <c r="X5203" s="14"/>
      <c r="Y5203" s="14">
        <f t="shared" si="663"/>
        <v>0</v>
      </c>
      <c r="Z5203" s="16">
        <f t="shared" si="661"/>
        <v>14663.696078431374</v>
      </c>
      <c r="AA5203" s="14">
        <f t="shared" si="662"/>
        <v>293.27392156862697</v>
      </c>
      <c r="AB5203" s="14">
        <f t="shared" si="658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3274</v>
      </c>
      <c r="AI5203" t="e">
        <v>#N/A</v>
      </c>
    </row>
    <row r="5204" spans="1:35" ht="14.25">
      <c r="A5204" s="7" t="s">
        <v>3722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3723</v>
      </c>
      <c r="J5204" s="74" t="s">
        <v>3333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9"/>
        <v>0</v>
      </c>
      <c r="W5204" s="14">
        <f t="shared" si="660"/>
        <v>0</v>
      </c>
      <c r="X5204" s="14"/>
      <c r="Y5204" s="14">
        <f t="shared" si="663"/>
        <v>0</v>
      </c>
      <c r="Z5204" s="16">
        <f t="shared" si="661"/>
        <v>0</v>
      </c>
      <c r="AA5204" s="14">
        <f t="shared" si="662"/>
        <v>0</v>
      </c>
      <c r="AB5204" s="14">
        <f t="shared" si="658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3274</v>
      </c>
      <c r="AI5204" t="e">
        <v>#N/A</v>
      </c>
    </row>
    <row r="5205" spans="1:35" ht="14.25">
      <c r="A5205" s="7" t="s">
        <v>3722</v>
      </c>
      <c r="B5205" s="74" t="s">
        <v>32</v>
      </c>
      <c r="C5205" s="74" t="s">
        <v>1072</v>
      </c>
      <c r="D5205" s="74" t="s">
        <v>1182</v>
      </c>
      <c r="E5205" s="74" t="s">
        <v>3950</v>
      </c>
      <c r="F5205" s="74" t="s">
        <v>3950</v>
      </c>
      <c r="G5205" s="74" t="s">
        <v>3950</v>
      </c>
      <c r="H5205" s="74" t="s">
        <v>36</v>
      </c>
      <c r="I5205" s="74" t="s">
        <v>3723</v>
      </c>
      <c r="J5205" s="74" t="s">
        <v>3333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9"/>
        <v>17537.199999999997</v>
      </c>
      <c r="W5205" s="14">
        <f t="shared" si="660"/>
        <v>12462.800000000001</v>
      </c>
      <c r="X5205" s="14"/>
      <c r="Y5205" s="14">
        <f t="shared" si="663"/>
        <v>0</v>
      </c>
      <c r="Z5205" s="16">
        <f t="shared" si="661"/>
        <v>12462.800000000001</v>
      </c>
      <c r="AA5205" s="14">
        <f t="shared" si="662"/>
        <v>0</v>
      </c>
      <c r="AB5205" s="14">
        <f t="shared" si="658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3274</v>
      </c>
      <c r="AI5205" t="e">
        <v>#N/A</v>
      </c>
    </row>
    <row r="5206" spans="1:35" ht="14.25">
      <c r="A5206" s="7" t="s">
        <v>3722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3723</v>
      </c>
      <c r="J5206" s="74" t="s">
        <v>3333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9"/>
        <v>7324.8999999999978</v>
      </c>
      <c r="W5206" s="14">
        <f t="shared" si="660"/>
        <v>8729.6000000000022</v>
      </c>
      <c r="X5206" s="14"/>
      <c r="Y5206" s="14">
        <f t="shared" si="663"/>
        <v>0</v>
      </c>
      <c r="Z5206" s="14"/>
      <c r="AA5206" s="14">
        <f t="shared" si="662"/>
        <v>0</v>
      </c>
      <c r="AB5206" s="14">
        <f t="shared" si="658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3274</v>
      </c>
      <c r="AI5206">
        <v>22</v>
      </c>
    </row>
    <row r="5207" spans="1:35" ht="14.25">
      <c r="A5207" s="7" t="s">
        <v>3722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3723</v>
      </c>
      <c r="J5207" s="74" t="s">
        <v>3333</v>
      </c>
      <c r="K5207" s="74" t="s">
        <v>32</v>
      </c>
      <c r="L5207" s="74" t="s">
        <v>3951</v>
      </c>
      <c r="M5207" s="74"/>
      <c r="N5207" s="74" t="s">
        <v>40</v>
      </c>
      <c r="O5207" s="74" t="s">
        <v>80</v>
      </c>
      <c r="P5207" s="10">
        <v>0</v>
      </c>
      <c r="Q5207" s="12" t="s">
        <v>3952</v>
      </c>
      <c r="R5207" s="74" t="s">
        <v>3747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60"/>
        <v>0</v>
      </c>
      <c r="X5207" s="14"/>
      <c r="Y5207" s="14">
        <f t="shared" si="663"/>
        <v>0</v>
      </c>
      <c r="Z5207" s="14"/>
      <c r="AA5207" s="14">
        <f t="shared" si="662"/>
        <v>0</v>
      </c>
      <c r="AB5207" s="14">
        <f t="shared" si="658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3274</v>
      </c>
      <c r="AI5207">
        <v>22</v>
      </c>
    </row>
    <row r="5208" spans="1:35" ht="14.25">
      <c r="A5208" s="7" t="s">
        <v>3722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3723</v>
      </c>
      <c r="J5208" s="74" t="s">
        <v>3333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9"/>
        <v>6686.2899999998917</v>
      </c>
      <c r="W5208" s="14">
        <f t="shared" si="660"/>
        <v>142091.94</v>
      </c>
      <c r="X5208" s="14"/>
      <c r="Y5208" s="14">
        <f t="shared" si="663"/>
        <v>0</v>
      </c>
      <c r="Z5208" s="16">
        <f t="shared" ref="Z5208:Z5230" si="664">W5208+X5208</f>
        <v>142091.94</v>
      </c>
      <c r="AA5208" s="14">
        <f t="shared" si="662"/>
        <v>0</v>
      </c>
      <c r="AB5208" s="14">
        <f t="shared" si="658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3274</v>
      </c>
      <c r="AI5208" t="e">
        <v>#N/A</v>
      </c>
    </row>
    <row r="5209" spans="1:35" ht="14.25">
      <c r="A5209" s="7" t="s">
        <v>3722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3723</v>
      </c>
      <c r="J5209" s="74" t="s">
        <v>3333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9"/>
        <v>80339.189999999944</v>
      </c>
      <c r="W5209" s="14">
        <f t="shared" si="660"/>
        <v>527785.73</v>
      </c>
      <c r="X5209" s="14"/>
      <c r="Y5209" s="14">
        <f t="shared" si="663"/>
        <v>0</v>
      </c>
      <c r="Z5209" s="16">
        <f t="shared" si="664"/>
        <v>527785.73</v>
      </c>
      <c r="AA5209" s="14">
        <f t="shared" si="662"/>
        <v>0</v>
      </c>
      <c r="AB5209" s="14">
        <f t="shared" si="658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3274</v>
      </c>
      <c r="AI5209" t="e">
        <v>#N/A</v>
      </c>
    </row>
    <row r="5210" spans="1:35" ht="14.25">
      <c r="A5210" s="7" t="s">
        <v>3722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3723</v>
      </c>
      <c r="J5210" s="74" t="s">
        <v>3333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3953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9"/>
        <v>5132.039999999979</v>
      </c>
      <c r="W5210" s="14">
        <f t="shared" si="660"/>
        <v>134087.06000000003</v>
      </c>
      <c r="X5210" s="14"/>
      <c r="Y5210" s="14">
        <f t="shared" si="663"/>
        <v>0</v>
      </c>
      <c r="Z5210" s="16">
        <f t="shared" si="664"/>
        <v>134087.06000000003</v>
      </c>
      <c r="AA5210" s="14">
        <f t="shared" si="662"/>
        <v>0</v>
      </c>
      <c r="AB5210" s="14">
        <f t="shared" si="658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3274</v>
      </c>
      <c r="AI5210" t="e">
        <v>#N/A</v>
      </c>
    </row>
    <row r="5211" spans="1:35" ht="14.25">
      <c r="A5211" s="7" t="s">
        <v>3722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3723</v>
      </c>
      <c r="J5211" s="74" t="s">
        <v>3333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3954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9"/>
        <v>19189.350000000002</v>
      </c>
      <c r="W5211" s="14">
        <f t="shared" si="660"/>
        <v>8917.91</v>
      </c>
      <c r="X5211" s="14"/>
      <c r="Y5211" s="14">
        <f t="shared" si="663"/>
        <v>0</v>
      </c>
      <c r="Z5211" s="16">
        <f t="shared" si="664"/>
        <v>8917.91</v>
      </c>
      <c r="AA5211" s="14">
        <f t="shared" si="662"/>
        <v>0</v>
      </c>
      <c r="AB5211" s="14">
        <f t="shared" si="658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3274</v>
      </c>
      <c r="AI5211" t="e">
        <v>#N/A</v>
      </c>
    </row>
    <row r="5212" spans="1:35" ht="14.25">
      <c r="A5212" s="7" t="s">
        <v>3722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3723</v>
      </c>
      <c r="J5212" s="74" t="s">
        <v>3333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3955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9"/>
        <v>38733.329999999987</v>
      </c>
      <c r="W5212" s="14">
        <f t="shared" si="660"/>
        <v>17307.070000000007</v>
      </c>
      <c r="X5212" s="14"/>
      <c r="Y5212" s="14">
        <f t="shared" si="663"/>
        <v>0</v>
      </c>
      <c r="Z5212" s="16">
        <f t="shared" si="664"/>
        <v>17307.070000000007</v>
      </c>
      <c r="AA5212" s="14">
        <f t="shared" si="662"/>
        <v>0</v>
      </c>
      <c r="AB5212" s="14">
        <f t="shared" si="658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3274</v>
      </c>
      <c r="AI5212" t="e">
        <v>#N/A</v>
      </c>
    </row>
    <row r="5213" spans="1:35" ht="14.25">
      <c r="A5213" s="7" t="s">
        <v>3722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3723</v>
      </c>
      <c r="J5213" s="74" t="s">
        <v>3333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3956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9"/>
        <v>44999.999999999993</v>
      </c>
      <c r="W5213" s="14">
        <f t="shared" si="660"/>
        <v>12803.01</v>
      </c>
      <c r="X5213" s="14"/>
      <c r="Y5213" s="14">
        <f t="shared" si="663"/>
        <v>0</v>
      </c>
      <c r="Z5213" s="16">
        <f t="shared" si="664"/>
        <v>12803.01</v>
      </c>
      <c r="AA5213" s="14">
        <f t="shared" si="662"/>
        <v>0</v>
      </c>
      <c r="AB5213" s="14">
        <f t="shared" si="658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3274</v>
      </c>
      <c r="AI5213" t="e">
        <v>#N/A</v>
      </c>
    </row>
    <row r="5214" spans="1:35" ht="14.25">
      <c r="A5214" s="7" t="s">
        <v>3722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3723</v>
      </c>
      <c r="J5214" s="74" t="s">
        <v>3333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3957</v>
      </c>
      <c r="R5214" s="74"/>
      <c r="S5214" s="14">
        <v>12769.74</v>
      </c>
      <c r="T5214" s="14">
        <v>1230.26</v>
      </c>
      <c r="U5214" s="14">
        <v>0</v>
      </c>
      <c r="V5214" s="14">
        <f t="shared" si="659"/>
        <v>14000</v>
      </c>
      <c r="W5214" s="14">
        <f t="shared" si="660"/>
        <v>0</v>
      </c>
      <c r="X5214" s="14"/>
      <c r="Y5214" s="14">
        <f t="shared" si="663"/>
        <v>0</v>
      </c>
      <c r="Z5214" s="16">
        <f t="shared" si="664"/>
        <v>0</v>
      </c>
      <c r="AA5214" s="14">
        <f t="shared" si="662"/>
        <v>0</v>
      </c>
      <c r="AB5214" s="14">
        <f t="shared" si="658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3274</v>
      </c>
      <c r="AI5214" t="e">
        <v>#N/A</v>
      </c>
    </row>
    <row r="5215" spans="1:35" ht="14.25">
      <c r="A5215" s="7" t="s">
        <v>3722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3723</v>
      </c>
      <c r="J5215" s="74" t="s">
        <v>3333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3958</v>
      </c>
      <c r="R5215" s="74"/>
      <c r="S5215" s="14">
        <v>13392.96</v>
      </c>
      <c r="T5215" s="14">
        <v>-4392.96</v>
      </c>
      <c r="U5215" s="14">
        <v>0</v>
      </c>
      <c r="V5215" s="14">
        <f t="shared" si="659"/>
        <v>9000</v>
      </c>
      <c r="W5215" s="14">
        <f t="shared" si="660"/>
        <v>0</v>
      </c>
      <c r="X5215" s="14"/>
      <c r="Y5215" s="14">
        <f t="shared" si="663"/>
        <v>0</v>
      </c>
      <c r="Z5215" s="16">
        <f t="shared" si="664"/>
        <v>0</v>
      </c>
      <c r="AA5215" s="14">
        <f t="shared" si="662"/>
        <v>0</v>
      </c>
      <c r="AB5215" s="14">
        <f t="shared" si="658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3274</v>
      </c>
      <c r="AI5215" t="e">
        <v>#N/A</v>
      </c>
    </row>
    <row r="5216" spans="1:35" ht="14.25">
      <c r="A5216" s="7" t="s">
        <v>3722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3723</v>
      </c>
      <c r="J5216" s="74" t="s">
        <v>3333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3958</v>
      </c>
      <c r="R5216" s="74"/>
      <c r="S5216" s="14">
        <v>0</v>
      </c>
      <c r="T5216" s="14">
        <v>0</v>
      </c>
      <c r="U5216" s="14">
        <v>0</v>
      </c>
      <c r="V5216" s="14">
        <f t="shared" si="659"/>
        <v>0</v>
      </c>
      <c r="W5216" s="14">
        <f t="shared" si="660"/>
        <v>0</v>
      </c>
      <c r="X5216" s="14"/>
      <c r="Y5216" s="14">
        <f t="shared" si="663"/>
        <v>0</v>
      </c>
      <c r="Z5216" s="16">
        <f t="shared" si="664"/>
        <v>0</v>
      </c>
      <c r="AA5216" s="14">
        <f t="shared" si="662"/>
        <v>0</v>
      </c>
      <c r="AB5216" s="14">
        <f t="shared" si="658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3274</v>
      </c>
      <c r="AI5216" t="e">
        <v>#N/A</v>
      </c>
    </row>
    <row r="5217" spans="1:35" ht="14.25">
      <c r="A5217" s="7" t="s">
        <v>3722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3723</v>
      </c>
      <c r="J5217" s="74" t="s">
        <v>3333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3959</v>
      </c>
      <c r="R5217" s="74"/>
      <c r="S5217" s="14">
        <v>3721.55</v>
      </c>
      <c r="T5217" s="14">
        <v>7278.45</v>
      </c>
      <c r="U5217" s="14">
        <v>0</v>
      </c>
      <c r="V5217" s="14">
        <f t="shared" si="659"/>
        <v>11000</v>
      </c>
      <c r="W5217" s="14">
        <f t="shared" si="660"/>
        <v>0</v>
      </c>
      <c r="X5217" s="14"/>
      <c r="Y5217" s="14">
        <f t="shared" si="663"/>
        <v>0</v>
      </c>
      <c r="Z5217" s="16">
        <f t="shared" si="664"/>
        <v>0</v>
      </c>
      <c r="AA5217" s="14">
        <f t="shared" si="662"/>
        <v>0</v>
      </c>
      <c r="AB5217" s="14">
        <f t="shared" si="658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3274</v>
      </c>
      <c r="AI5217" t="e">
        <v>#N/A</v>
      </c>
    </row>
    <row r="5218" spans="1:35" ht="14.25">
      <c r="A5218" s="7" t="s">
        <v>3722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3723</v>
      </c>
      <c r="J5218" s="74" t="s">
        <v>3333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3960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9"/>
        <v>2730.4800000000032</v>
      </c>
      <c r="W5218" s="14">
        <f t="shared" si="660"/>
        <v>20020.599999999999</v>
      </c>
      <c r="X5218" s="14"/>
      <c r="Y5218" s="14">
        <f t="shared" si="663"/>
        <v>0</v>
      </c>
      <c r="Z5218" s="16">
        <f t="shared" si="664"/>
        <v>20020.599999999999</v>
      </c>
      <c r="AA5218" s="14">
        <f t="shared" si="662"/>
        <v>0</v>
      </c>
      <c r="AB5218" s="14">
        <f t="shared" si="658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3274</v>
      </c>
      <c r="AI5218" t="e">
        <v>#N/A</v>
      </c>
    </row>
    <row r="5219" spans="1:35" ht="14.25">
      <c r="A5219" s="7" t="s">
        <v>3722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3723</v>
      </c>
      <c r="J5219" s="74" t="s">
        <v>3333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3961</v>
      </c>
      <c r="R5219" s="74"/>
      <c r="S5219" s="14">
        <v>16084.39</v>
      </c>
      <c r="T5219" s="14">
        <v>-4084.39</v>
      </c>
      <c r="U5219" s="14">
        <v>0</v>
      </c>
      <c r="V5219" s="14">
        <f t="shared" si="659"/>
        <v>12000</v>
      </c>
      <c r="W5219" s="14">
        <f t="shared" si="660"/>
        <v>0</v>
      </c>
      <c r="X5219" s="14"/>
      <c r="Y5219" s="14">
        <f t="shared" si="663"/>
        <v>0</v>
      </c>
      <c r="Z5219" s="16">
        <f t="shared" si="664"/>
        <v>0</v>
      </c>
      <c r="AA5219" s="14">
        <f t="shared" si="662"/>
        <v>0</v>
      </c>
      <c r="AB5219" s="14">
        <f t="shared" si="658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3274</v>
      </c>
      <c r="AI5219" t="e">
        <v>#N/A</v>
      </c>
    </row>
    <row r="5220" spans="1:35" ht="14.25">
      <c r="A5220" s="7" t="s">
        <v>3722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3723</v>
      </c>
      <c r="J5220" s="74" t="s">
        <v>3333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3962</v>
      </c>
      <c r="R5220" s="74"/>
      <c r="S5220" s="14">
        <v>5674.75</v>
      </c>
      <c r="T5220" s="14">
        <v>3325.25</v>
      </c>
      <c r="U5220" s="14">
        <v>0</v>
      </c>
      <c r="V5220" s="14">
        <f t="shared" si="659"/>
        <v>9000</v>
      </c>
      <c r="W5220" s="14">
        <f t="shared" si="660"/>
        <v>0</v>
      </c>
      <c r="X5220" s="14"/>
      <c r="Y5220" s="14">
        <f t="shared" si="663"/>
        <v>0</v>
      </c>
      <c r="Z5220" s="16">
        <f t="shared" si="664"/>
        <v>0</v>
      </c>
      <c r="AA5220" s="14">
        <f t="shared" si="662"/>
        <v>0</v>
      </c>
      <c r="AB5220" s="14">
        <f t="shared" si="658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3274</v>
      </c>
      <c r="AI5220" t="e">
        <v>#N/A</v>
      </c>
    </row>
    <row r="5221" spans="1:35" ht="14.25">
      <c r="A5221" s="7" t="s">
        <v>3722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3723</v>
      </c>
      <c r="J5221" s="74" t="s">
        <v>3333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3963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9"/>
        <v>9000.0000000000091</v>
      </c>
      <c r="W5221" s="14">
        <f t="shared" si="660"/>
        <v>0</v>
      </c>
      <c r="X5221" s="14"/>
      <c r="Y5221" s="14">
        <f t="shared" si="663"/>
        <v>0</v>
      </c>
      <c r="Z5221" s="16">
        <f t="shared" si="664"/>
        <v>0</v>
      </c>
      <c r="AA5221" s="14">
        <f t="shared" si="662"/>
        <v>0</v>
      </c>
      <c r="AB5221" s="14">
        <f t="shared" si="658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3274</v>
      </c>
      <c r="AI5221" t="e">
        <v>#N/A</v>
      </c>
    </row>
    <row r="5222" spans="1:35" ht="14.25">
      <c r="A5222" s="7" t="s">
        <v>3722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3723</v>
      </c>
      <c r="J5222" s="74" t="s">
        <v>3333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3964</v>
      </c>
      <c r="R5222" s="74"/>
      <c r="S5222" s="14">
        <v>15316.27</v>
      </c>
      <c r="T5222" s="14">
        <v>-6316.27</v>
      </c>
      <c r="U5222" s="14">
        <v>0</v>
      </c>
      <c r="V5222" s="14">
        <f t="shared" si="659"/>
        <v>9000</v>
      </c>
      <c r="W5222" s="14">
        <f t="shared" si="660"/>
        <v>0</v>
      </c>
      <c r="X5222" s="14"/>
      <c r="Y5222" s="14">
        <f t="shared" si="663"/>
        <v>0</v>
      </c>
      <c r="Z5222" s="16">
        <f t="shared" si="664"/>
        <v>0</v>
      </c>
      <c r="AA5222" s="14">
        <f t="shared" si="662"/>
        <v>0</v>
      </c>
      <c r="AB5222" s="14">
        <f t="shared" si="658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3274</v>
      </c>
      <c r="AI5222" t="e">
        <v>#N/A</v>
      </c>
    </row>
    <row r="5223" spans="1:35" ht="14.25">
      <c r="A5223" s="7" t="s">
        <v>3722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3723</v>
      </c>
      <c r="J5223" s="74" t="s">
        <v>3333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3965</v>
      </c>
      <c r="R5223" s="74"/>
      <c r="S5223" s="14">
        <v>4651.62</v>
      </c>
      <c r="T5223" s="14">
        <v>4348.38</v>
      </c>
      <c r="U5223" s="14">
        <v>0</v>
      </c>
      <c r="V5223" s="14">
        <f t="shared" si="659"/>
        <v>9000</v>
      </c>
      <c r="W5223" s="14">
        <f t="shared" si="660"/>
        <v>0</v>
      </c>
      <c r="X5223" s="14"/>
      <c r="Y5223" s="14">
        <f t="shared" si="663"/>
        <v>0</v>
      </c>
      <c r="Z5223" s="16">
        <f t="shared" si="664"/>
        <v>0</v>
      </c>
      <c r="AA5223" s="14">
        <f t="shared" si="662"/>
        <v>0</v>
      </c>
      <c r="AB5223" s="14">
        <f t="shared" si="658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3274</v>
      </c>
      <c r="AI5223" t="e">
        <v>#N/A</v>
      </c>
    </row>
    <row r="5224" spans="1:35" ht="14.25">
      <c r="A5224" s="7" t="s">
        <v>3722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3723</v>
      </c>
      <c r="J5224" s="74" t="s">
        <v>3333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3966</v>
      </c>
      <c r="R5224" s="74"/>
      <c r="S5224" s="14">
        <v>11941.02</v>
      </c>
      <c r="T5224" s="14">
        <v>-2941.02</v>
      </c>
      <c r="U5224" s="14">
        <v>0</v>
      </c>
      <c r="V5224" s="14">
        <f t="shared" si="659"/>
        <v>9000</v>
      </c>
      <c r="W5224" s="14">
        <f t="shared" si="660"/>
        <v>0</v>
      </c>
      <c r="X5224" s="14"/>
      <c r="Y5224" s="14">
        <f t="shared" si="663"/>
        <v>0</v>
      </c>
      <c r="Z5224" s="16">
        <f t="shared" si="664"/>
        <v>0</v>
      </c>
      <c r="AA5224" s="14">
        <f t="shared" si="662"/>
        <v>0</v>
      </c>
      <c r="AB5224" s="14">
        <f t="shared" si="658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3274</v>
      </c>
      <c r="AI5224" t="e">
        <v>#N/A</v>
      </c>
    </row>
    <row r="5225" spans="1:35" ht="14.25">
      <c r="A5225" s="7" t="s">
        <v>3722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3723</v>
      </c>
      <c r="J5225" s="74" t="s">
        <v>3333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3967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9"/>
        <v>29365.510000000009</v>
      </c>
      <c r="W5225" s="14">
        <f t="shared" si="660"/>
        <v>364582.6399999999</v>
      </c>
      <c r="X5225" s="14"/>
      <c r="Y5225" s="14">
        <f t="shared" si="663"/>
        <v>0</v>
      </c>
      <c r="Z5225" s="16">
        <f t="shared" si="664"/>
        <v>364582.6399999999</v>
      </c>
      <c r="AA5225" s="14">
        <f t="shared" si="662"/>
        <v>0</v>
      </c>
      <c r="AB5225" s="14">
        <f t="shared" si="658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3274</v>
      </c>
      <c r="AI5225" t="e">
        <v>#N/A</v>
      </c>
    </row>
    <row r="5226" spans="1:35" ht="14.25">
      <c r="A5226" s="7" t="s">
        <v>3722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3723</v>
      </c>
      <c r="J5226" s="74" t="s">
        <v>3333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3968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9"/>
        <v>4558.5499999999993</v>
      </c>
      <c r="W5226" s="14">
        <f t="shared" si="660"/>
        <v>16462.830000000002</v>
      </c>
      <c r="X5226" s="14"/>
      <c r="Y5226" s="14">
        <f t="shared" si="663"/>
        <v>0</v>
      </c>
      <c r="Z5226" s="16">
        <f t="shared" si="664"/>
        <v>16462.830000000002</v>
      </c>
      <c r="AA5226" s="14">
        <f t="shared" si="662"/>
        <v>0</v>
      </c>
      <c r="AB5226" s="14">
        <f t="shared" si="658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3274</v>
      </c>
      <c r="AI5226" t="e">
        <v>#N/A</v>
      </c>
    </row>
    <row r="5227" spans="1:35" ht="14.25">
      <c r="A5227" s="7" t="s">
        <v>3722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3723</v>
      </c>
      <c r="J5227" s="74" t="s">
        <v>3333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3969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9"/>
        <v>13718.829999999842</v>
      </c>
      <c r="W5227" s="14">
        <f t="shared" si="660"/>
        <v>414121.95000000007</v>
      </c>
      <c r="X5227" s="14"/>
      <c r="Y5227" s="14">
        <f t="shared" si="663"/>
        <v>0</v>
      </c>
      <c r="Z5227" s="16">
        <f t="shared" si="664"/>
        <v>414121.95000000007</v>
      </c>
      <c r="AA5227" s="14">
        <f t="shared" si="662"/>
        <v>0</v>
      </c>
      <c r="AB5227" s="14">
        <f t="shared" si="658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3274</v>
      </c>
      <c r="AI5227" t="e">
        <v>#N/A</v>
      </c>
    </row>
    <row r="5228" spans="1:35" ht="14.25">
      <c r="A5228" s="7" t="s">
        <v>3722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3723</v>
      </c>
      <c r="J5228" s="74" t="s">
        <v>3333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3970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9"/>
        <v>10605.440000000002</v>
      </c>
      <c r="W5228" s="14">
        <f t="shared" si="660"/>
        <v>47674.34</v>
      </c>
      <c r="X5228" s="14"/>
      <c r="Y5228" s="14">
        <f t="shared" si="663"/>
        <v>0</v>
      </c>
      <c r="Z5228" s="16">
        <f t="shared" si="664"/>
        <v>47674.34</v>
      </c>
      <c r="AA5228" s="14">
        <f t="shared" si="662"/>
        <v>0</v>
      </c>
      <c r="AB5228" s="14">
        <f t="shared" si="658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3274</v>
      </c>
      <c r="AI5228" t="e">
        <v>#N/A</v>
      </c>
    </row>
    <row r="5229" spans="1:35" ht="14.25">
      <c r="A5229" s="7" t="s">
        <v>3722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3723</v>
      </c>
      <c r="J5229" s="74" t="s">
        <v>3333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3971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9"/>
        <v>21507.719999999987</v>
      </c>
      <c r="W5229" s="14">
        <f t="shared" si="660"/>
        <v>126532.04000000002</v>
      </c>
      <c r="X5229" s="14"/>
      <c r="Y5229" s="14">
        <f t="shared" si="663"/>
        <v>0</v>
      </c>
      <c r="Z5229" s="16">
        <f t="shared" si="664"/>
        <v>126532.04000000002</v>
      </c>
      <c r="AA5229" s="14">
        <f t="shared" si="662"/>
        <v>0</v>
      </c>
      <c r="AB5229" s="14">
        <f t="shared" si="658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3274</v>
      </c>
      <c r="AI5229" t="e">
        <v>#N/A</v>
      </c>
    </row>
    <row r="5230" spans="1:35" ht="14.25">
      <c r="A5230" s="7" t="s">
        <v>3722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3723</v>
      </c>
      <c r="J5230" s="74" t="s">
        <v>3333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3972</v>
      </c>
      <c r="R5230" s="74"/>
      <c r="S5230" s="14">
        <v>11424.19</v>
      </c>
      <c r="T5230" s="14">
        <v>-2424.19</v>
      </c>
      <c r="U5230" s="14">
        <v>0</v>
      </c>
      <c r="V5230" s="14">
        <f t="shared" si="659"/>
        <v>9000</v>
      </c>
      <c r="W5230" s="14">
        <f t="shared" si="660"/>
        <v>0</v>
      </c>
      <c r="X5230" s="14"/>
      <c r="Y5230" s="14">
        <f t="shared" si="663"/>
        <v>0</v>
      </c>
      <c r="Z5230" s="16">
        <f t="shared" si="664"/>
        <v>0</v>
      </c>
      <c r="AA5230" s="14">
        <f t="shared" si="662"/>
        <v>0</v>
      </c>
      <c r="AB5230" s="14">
        <f t="shared" ref="AB5230:AB5293" si="665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3274</v>
      </c>
      <c r="AI5230" t="e">
        <v>#N/A</v>
      </c>
    </row>
    <row r="5231" spans="1:35" ht="14.25">
      <c r="A5231" s="7" t="s">
        <v>3722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3723</v>
      </c>
      <c r="J5231" s="74" t="s">
        <v>3333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3973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66">S5231+T5231-U5231</f>
        <v>20407.559999999998</v>
      </c>
      <c r="W5231" s="14">
        <f t="shared" si="660"/>
        <v>18613.400000000001</v>
      </c>
      <c r="X5231" s="14"/>
      <c r="Y5231" s="14">
        <f t="shared" si="663"/>
        <v>0</v>
      </c>
      <c r="Z5231" s="14"/>
      <c r="AA5231" s="14">
        <f t="shared" si="662"/>
        <v>0</v>
      </c>
      <c r="AB5231" s="14">
        <f t="shared" si="665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3274</v>
      </c>
      <c r="AI5231">
        <v>44</v>
      </c>
    </row>
    <row r="5232" spans="1:35" ht="14.25">
      <c r="A5232" s="7" t="s">
        <v>3722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3723</v>
      </c>
      <c r="J5232" s="74" t="s">
        <v>3333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3974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66"/>
        <v>18792.169999999998</v>
      </c>
      <c r="W5232" s="14">
        <f t="shared" si="660"/>
        <v>31968.29</v>
      </c>
      <c r="X5232" s="14"/>
      <c r="Y5232" s="14">
        <f t="shared" si="663"/>
        <v>0</v>
      </c>
      <c r="Z5232" s="14"/>
      <c r="AA5232" s="14">
        <f t="shared" si="662"/>
        <v>0</v>
      </c>
      <c r="AB5232" s="14">
        <f t="shared" si="665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3274</v>
      </c>
      <c r="AI5232">
        <v>44</v>
      </c>
    </row>
    <row r="5233" spans="1:35" ht="14.25">
      <c r="A5233" s="7" t="s">
        <v>3722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3723</v>
      </c>
      <c r="J5233" s="74" t="s">
        <v>3333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3975</v>
      </c>
      <c r="R5233" s="74"/>
      <c r="S5233" s="14">
        <v>0</v>
      </c>
      <c r="T5233" s="14">
        <v>2000</v>
      </c>
      <c r="U5233" s="14">
        <v>0</v>
      </c>
      <c r="V5233" s="14">
        <f t="shared" si="666"/>
        <v>2000</v>
      </c>
      <c r="W5233" s="14">
        <f t="shared" si="660"/>
        <v>0</v>
      </c>
      <c r="X5233" s="14"/>
      <c r="Y5233" s="14">
        <f t="shared" si="663"/>
        <v>0</v>
      </c>
      <c r="Z5233" s="16">
        <f t="shared" ref="Z5233:Z5234" si="667">W5233+X5233</f>
        <v>0</v>
      </c>
      <c r="AA5233" s="14">
        <f t="shared" si="662"/>
        <v>0</v>
      </c>
      <c r="AB5233" s="14">
        <f t="shared" si="665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3274</v>
      </c>
      <c r="AI5233" t="e">
        <v>#N/A</v>
      </c>
    </row>
    <row r="5234" spans="1:35" ht="14.25">
      <c r="A5234" s="7" t="s">
        <v>3722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3723</v>
      </c>
      <c r="J5234" s="74" t="s">
        <v>3333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3975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66"/>
        <v>4986.7199999998556</v>
      </c>
      <c r="W5234" s="14">
        <f t="shared" si="660"/>
        <v>304677.62000000011</v>
      </c>
      <c r="X5234" s="14"/>
      <c r="Y5234" s="14">
        <f t="shared" si="663"/>
        <v>0</v>
      </c>
      <c r="Z5234" s="16">
        <f t="shared" si="667"/>
        <v>304677.62000000011</v>
      </c>
      <c r="AA5234" s="14">
        <f t="shared" si="662"/>
        <v>0</v>
      </c>
      <c r="AB5234" s="14">
        <f t="shared" si="665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3274</v>
      </c>
      <c r="AI5234" t="e">
        <v>#N/A</v>
      </c>
    </row>
    <row r="5235" spans="1:35" ht="14.25">
      <c r="A5235" s="7" t="s">
        <v>3722</v>
      </c>
      <c r="B5235" s="74" t="s">
        <v>32</v>
      </c>
      <c r="C5235" s="74" t="s">
        <v>1330</v>
      </c>
      <c r="D5235" s="74" t="s">
        <v>1441</v>
      </c>
      <c r="E5235" s="74" t="s">
        <v>3976</v>
      </c>
      <c r="F5235" s="74" t="s">
        <v>3976</v>
      </c>
      <c r="G5235" s="74" t="s">
        <v>3976</v>
      </c>
      <c r="H5235" s="74" t="s">
        <v>36</v>
      </c>
      <c r="I5235" s="74" t="s">
        <v>3723</v>
      </c>
      <c r="J5235" s="74" t="s">
        <v>3333</v>
      </c>
      <c r="K5235" s="74" t="s">
        <v>32</v>
      </c>
      <c r="L5235" s="74" t="s">
        <v>3977</v>
      </c>
      <c r="M5235" s="74"/>
      <c r="N5235" s="74" t="s">
        <v>40</v>
      </c>
      <c r="O5235" s="74" t="s">
        <v>41</v>
      </c>
      <c r="P5235" s="10">
        <v>0.02</v>
      </c>
      <c r="Q5235" s="12" t="s">
        <v>3978</v>
      </c>
      <c r="R5235" s="74"/>
      <c r="S5235" s="14">
        <v>0</v>
      </c>
      <c r="T5235" s="14">
        <v>3108.2</v>
      </c>
      <c r="U5235" s="14">
        <v>3108.2</v>
      </c>
      <c r="V5235" s="14">
        <f t="shared" si="666"/>
        <v>0</v>
      </c>
      <c r="W5235" s="14">
        <f t="shared" ref="W5235:W5298" si="668">IF(O5235="返货",U5235/(1+P5235),IF(O5235="返现",U5235,IF(O5235="折扣",U5235*P5235,IF(O5235="无",U5235))))</f>
        <v>3047.2549019607841</v>
      </c>
      <c r="X5235" s="14"/>
      <c r="Y5235" s="14">
        <f t="shared" si="663"/>
        <v>0</v>
      </c>
      <c r="Z5235" s="14"/>
      <c r="AA5235" s="14">
        <f t="shared" si="662"/>
        <v>60.945098039215736</v>
      </c>
      <c r="AB5235" s="14">
        <f t="shared" si="665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3274</v>
      </c>
      <c r="AI5235">
        <v>14</v>
      </c>
    </row>
    <row r="5236" spans="1:35" ht="14.25">
      <c r="A5236" s="7" t="s">
        <v>3722</v>
      </c>
      <c r="B5236" s="74" t="s">
        <v>32</v>
      </c>
      <c r="C5236" s="74" t="s">
        <v>1330</v>
      </c>
      <c r="D5236" s="74" t="s">
        <v>1441</v>
      </c>
      <c r="E5236" s="74" t="s">
        <v>3446</v>
      </c>
      <c r="F5236" s="74" t="s">
        <v>3446</v>
      </c>
      <c r="G5236" s="74" t="s">
        <v>3446</v>
      </c>
      <c r="H5236" s="74" t="s">
        <v>36</v>
      </c>
      <c r="I5236" s="74" t="s">
        <v>3723</v>
      </c>
      <c r="J5236" s="74" t="s">
        <v>3333</v>
      </c>
      <c r="K5236" s="74" t="s">
        <v>32</v>
      </c>
      <c r="L5236" s="74" t="s">
        <v>3447</v>
      </c>
      <c r="M5236" s="74"/>
      <c r="N5236" s="74" t="s">
        <v>57</v>
      </c>
      <c r="O5236" s="74" t="s">
        <v>41</v>
      </c>
      <c r="P5236" s="10">
        <v>0.04</v>
      </c>
      <c r="Q5236" s="12" t="s">
        <v>3979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66"/>
        <v>8281.3500000000349</v>
      </c>
      <c r="W5236" s="14">
        <f t="shared" si="668"/>
        <v>379934.16346153844</v>
      </c>
      <c r="X5236" s="14"/>
      <c r="Y5236" s="14">
        <f t="shared" si="663"/>
        <v>0</v>
      </c>
      <c r="Z5236" s="16">
        <f t="shared" ref="Z5236:Z5242" si="669">W5236+X5236</f>
        <v>379934.16346153844</v>
      </c>
      <c r="AA5236" s="14">
        <f t="shared" si="662"/>
        <v>15197.366538461531</v>
      </c>
      <c r="AB5236" s="14">
        <f t="shared" si="665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3274</v>
      </c>
      <c r="AI5236" t="e">
        <v>#N/A</v>
      </c>
    </row>
    <row r="5237" spans="1:35" ht="14.25">
      <c r="A5237" s="7" t="s">
        <v>3722</v>
      </c>
      <c r="B5237" s="74" t="s">
        <v>32</v>
      </c>
      <c r="C5237" s="74" t="s">
        <v>1330</v>
      </c>
      <c r="D5237" s="74" t="s">
        <v>1441</v>
      </c>
      <c r="E5237" s="74" t="s">
        <v>3446</v>
      </c>
      <c r="F5237" s="74" t="s">
        <v>3446</v>
      </c>
      <c r="G5237" s="74" t="s">
        <v>3446</v>
      </c>
      <c r="H5237" s="74" t="s">
        <v>36</v>
      </c>
      <c r="I5237" s="74" t="s">
        <v>3723</v>
      </c>
      <c r="J5237" s="74" t="s">
        <v>3333</v>
      </c>
      <c r="K5237" s="74" t="s">
        <v>32</v>
      </c>
      <c r="L5237" s="74" t="s">
        <v>3448</v>
      </c>
      <c r="M5237" s="74"/>
      <c r="N5237" s="74" t="s">
        <v>57</v>
      </c>
      <c r="O5237" s="74" t="s">
        <v>41</v>
      </c>
      <c r="P5237" s="10">
        <v>0.04</v>
      </c>
      <c r="Q5237" s="12" t="s">
        <v>3980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66"/>
        <v>0</v>
      </c>
      <c r="W5237" s="14">
        <f t="shared" si="668"/>
        <v>128323.39423076922</v>
      </c>
      <c r="X5237" s="14"/>
      <c r="Y5237" s="14">
        <f t="shared" si="663"/>
        <v>0</v>
      </c>
      <c r="Z5237" s="16">
        <f t="shared" si="669"/>
        <v>128323.39423076922</v>
      </c>
      <c r="AA5237" s="14">
        <f t="shared" ref="AA5237:AA5300" si="670">U5237-W5237</f>
        <v>5132.9357692307676</v>
      </c>
      <c r="AB5237" s="14">
        <f t="shared" si="665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3274</v>
      </c>
      <c r="AI5237" t="e">
        <v>#N/A</v>
      </c>
    </row>
    <row r="5238" spans="1:35" ht="14.25">
      <c r="A5238" s="7" t="s">
        <v>3722</v>
      </c>
      <c r="B5238" s="74" t="s">
        <v>32</v>
      </c>
      <c r="C5238" s="74" t="s">
        <v>1330</v>
      </c>
      <c r="D5238" s="74" t="s">
        <v>1441</v>
      </c>
      <c r="E5238" s="74" t="s">
        <v>3446</v>
      </c>
      <c r="F5238" s="74" t="s">
        <v>3446</v>
      </c>
      <c r="G5238" s="74" t="s">
        <v>3446</v>
      </c>
      <c r="H5238" s="74" t="s">
        <v>36</v>
      </c>
      <c r="I5238" s="74" t="s">
        <v>3723</v>
      </c>
      <c r="J5238" s="74" t="s">
        <v>3333</v>
      </c>
      <c r="K5238" s="74" t="s">
        <v>32</v>
      </c>
      <c r="L5238" s="74" t="s">
        <v>3449</v>
      </c>
      <c r="M5238" s="74"/>
      <c r="N5238" s="74" t="s">
        <v>57</v>
      </c>
      <c r="O5238" s="74" t="s">
        <v>41</v>
      </c>
      <c r="P5238" s="10">
        <v>0.04</v>
      </c>
      <c r="Q5238" s="12" t="s">
        <v>3981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66"/>
        <v>8100.4900000000016</v>
      </c>
      <c r="W5238" s="14">
        <f t="shared" si="668"/>
        <v>12871.615384615383</v>
      </c>
      <c r="X5238" s="14"/>
      <c r="Y5238" s="14">
        <f t="shared" si="663"/>
        <v>0</v>
      </c>
      <c r="Z5238" s="16">
        <f t="shared" si="669"/>
        <v>12871.615384615383</v>
      </c>
      <c r="AA5238" s="14">
        <f t="shared" si="670"/>
        <v>514.86461538461663</v>
      </c>
      <c r="AB5238" s="14">
        <f t="shared" si="665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3274</v>
      </c>
      <c r="AI5238" t="e">
        <v>#N/A</v>
      </c>
    </row>
    <row r="5239" spans="1:35" ht="14.25">
      <c r="A5239" s="7" t="s">
        <v>3722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3723</v>
      </c>
      <c r="J5239" s="74" t="s">
        <v>3333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66"/>
        <v>7164.9599999999919</v>
      </c>
      <c r="W5239" s="14">
        <f t="shared" si="668"/>
        <v>77169.107843137259</v>
      </c>
      <c r="X5239" s="14"/>
      <c r="Y5239" s="14">
        <f t="shared" si="663"/>
        <v>0</v>
      </c>
      <c r="Z5239" s="16">
        <f t="shared" si="669"/>
        <v>77169.107843137259</v>
      </c>
      <c r="AA5239" s="14">
        <f t="shared" si="670"/>
        <v>1543.3821568627463</v>
      </c>
      <c r="AB5239" s="14">
        <f t="shared" si="665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3274</v>
      </c>
      <c r="AI5239" t="e">
        <v>#N/A</v>
      </c>
    </row>
    <row r="5240" spans="1:35" ht="14.25">
      <c r="A5240" s="7" t="s">
        <v>3722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3723</v>
      </c>
      <c r="J5240" s="74" t="s">
        <v>3333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66"/>
        <v>21595.979999999923</v>
      </c>
      <c r="W5240" s="14">
        <f t="shared" si="668"/>
        <v>273409.5566037735</v>
      </c>
      <c r="X5240" s="14"/>
      <c r="Y5240" s="14">
        <f t="shared" si="663"/>
        <v>0</v>
      </c>
      <c r="Z5240" s="16">
        <f t="shared" si="669"/>
        <v>273409.5566037735</v>
      </c>
      <c r="AA5240" s="14">
        <f t="shared" si="670"/>
        <v>16404.573396226449</v>
      </c>
      <c r="AB5240" s="14">
        <f t="shared" si="665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3274</v>
      </c>
      <c r="AI5240" t="e">
        <v>#N/A</v>
      </c>
    </row>
    <row r="5241" spans="1:35" ht="14.25">
      <c r="A5241" s="7" t="s">
        <v>3722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3723</v>
      </c>
      <c r="J5241" s="74" t="s">
        <v>3333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3982</v>
      </c>
      <c r="R5241" s="74" t="s">
        <v>3755</v>
      </c>
      <c r="S5241" s="14">
        <v>20000</v>
      </c>
      <c r="T5241" s="14">
        <v>500</v>
      </c>
      <c r="U5241" s="14">
        <v>503.2</v>
      </c>
      <c r="V5241" s="14">
        <f t="shared" si="666"/>
        <v>19996.8</v>
      </c>
      <c r="W5241" s="14">
        <f>(U5241-500)/(1+P5241)</f>
        <v>3.1999999999999886</v>
      </c>
      <c r="X5241" s="14"/>
      <c r="Y5241" s="14">
        <f t="shared" si="663"/>
        <v>0</v>
      </c>
      <c r="Z5241" s="16">
        <f t="shared" si="669"/>
        <v>3.1999999999999886</v>
      </c>
      <c r="AA5241" s="14">
        <f t="shared" si="670"/>
        <v>500</v>
      </c>
      <c r="AB5241" s="14">
        <f t="shared" si="665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3274</v>
      </c>
      <c r="AI5241" t="e">
        <v>#N/A</v>
      </c>
    </row>
    <row r="5242" spans="1:35" ht="14.25">
      <c r="A5242" s="7" t="s">
        <v>3722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3723</v>
      </c>
      <c r="J5242" s="74" t="s">
        <v>3333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66"/>
        <v>5412.0000000000036</v>
      </c>
      <c r="W5242" s="14">
        <f t="shared" si="668"/>
        <v>12593.999999999996</v>
      </c>
      <c r="X5242" s="14"/>
      <c r="Y5242" s="14">
        <f t="shared" si="663"/>
        <v>0</v>
      </c>
      <c r="Z5242" s="16">
        <f t="shared" si="669"/>
        <v>12593.999999999996</v>
      </c>
      <c r="AA5242" s="14">
        <f t="shared" si="670"/>
        <v>0</v>
      </c>
      <c r="AB5242" s="14">
        <f t="shared" si="665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3274</v>
      </c>
      <c r="AI5242" t="e">
        <v>#N/A</v>
      </c>
    </row>
    <row r="5243" spans="1:35" ht="14.25">
      <c r="A5243" s="7" t="s">
        <v>3722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3723</v>
      </c>
      <c r="J5243" s="74" t="s">
        <v>3333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3983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66"/>
        <v>13969.800000000014</v>
      </c>
      <c r="W5243" s="14">
        <f t="shared" si="668"/>
        <v>30528.3</v>
      </c>
      <c r="X5243" s="14"/>
      <c r="Y5243" s="14">
        <f t="shared" si="663"/>
        <v>0</v>
      </c>
      <c r="Z5243" s="14"/>
      <c r="AA5243" s="14">
        <f t="shared" si="670"/>
        <v>0</v>
      </c>
      <c r="AB5243" s="14">
        <f t="shared" si="665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3274</v>
      </c>
      <c r="AI5243">
        <v>4</v>
      </c>
    </row>
    <row r="5244" spans="1:35" ht="14.25">
      <c r="A5244" s="7" t="s">
        <v>3722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3723</v>
      </c>
      <c r="J5244" s="74" t="s">
        <v>3333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66"/>
        <v>3822.3999999999996</v>
      </c>
      <c r="W5244" s="14">
        <f t="shared" si="668"/>
        <v>7955.3000000000011</v>
      </c>
      <c r="X5244" s="14"/>
      <c r="Y5244" s="14">
        <f t="shared" si="663"/>
        <v>0</v>
      </c>
      <c r="Z5244" s="14"/>
      <c r="AA5244" s="14">
        <f t="shared" si="670"/>
        <v>0</v>
      </c>
      <c r="AB5244" s="14">
        <f t="shared" si="665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3274</v>
      </c>
      <c r="AI5244">
        <v>4</v>
      </c>
    </row>
    <row r="5245" spans="1:35" ht="14.25">
      <c r="A5245" s="7" t="s">
        <v>3722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3723</v>
      </c>
      <c r="J5245" s="74" t="s">
        <v>3333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66"/>
        <v>7046.6000000000022</v>
      </c>
      <c r="W5245" s="14">
        <f t="shared" si="668"/>
        <v>5915.5999999999985</v>
      </c>
      <c r="X5245" s="14"/>
      <c r="Y5245" s="14">
        <f t="shared" si="663"/>
        <v>0</v>
      </c>
      <c r="Z5245" s="14"/>
      <c r="AA5245" s="14">
        <f t="shared" si="670"/>
        <v>0</v>
      </c>
      <c r="AB5245" s="14">
        <f t="shared" si="665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3274</v>
      </c>
      <c r="AI5245">
        <v>4</v>
      </c>
    </row>
    <row r="5246" spans="1:35" ht="14.25">
      <c r="A5246" s="7" t="s">
        <v>3722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3455</v>
      </c>
      <c r="G5246" s="74" t="s">
        <v>1087</v>
      </c>
      <c r="H5246" s="74" t="s">
        <v>36</v>
      </c>
      <c r="I5246" s="74" t="s">
        <v>3723</v>
      </c>
      <c r="J5246" s="74" t="s">
        <v>3333</v>
      </c>
      <c r="K5246" s="74" t="s">
        <v>32</v>
      </c>
      <c r="L5246" s="74" t="s">
        <v>3456</v>
      </c>
      <c r="M5246" s="74"/>
      <c r="N5246" s="74" t="s">
        <v>40</v>
      </c>
      <c r="O5246" s="74" t="s">
        <v>41</v>
      </c>
      <c r="P5246" s="10">
        <v>0.01</v>
      </c>
      <c r="Q5246" s="12" t="s">
        <v>3984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66"/>
        <v>46139.909999999974</v>
      </c>
      <c r="W5246" s="14">
        <f t="shared" si="668"/>
        <v>273237.43564356433</v>
      </c>
      <c r="X5246" s="14"/>
      <c r="Y5246" s="14">
        <f t="shared" si="663"/>
        <v>0</v>
      </c>
      <c r="Z5246" s="16">
        <f t="shared" ref="Z5246:Z5247" si="671">W5246+X5246</f>
        <v>273237.43564356433</v>
      </c>
      <c r="AA5246" s="14">
        <f t="shared" si="670"/>
        <v>2732.3743564356701</v>
      </c>
      <c r="AB5246" s="14">
        <f t="shared" si="665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3274</v>
      </c>
      <c r="AI5246" t="e">
        <v>#N/A</v>
      </c>
    </row>
    <row r="5247" spans="1:35" ht="14.25">
      <c r="A5247" s="7" t="s">
        <v>3722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3455</v>
      </c>
      <c r="G5247" s="74" t="s">
        <v>1087</v>
      </c>
      <c r="H5247" s="74" t="s">
        <v>36</v>
      </c>
      <c r="I5247" s="74" t="s">
        <v>3723</v>
      </c>
      <c r="J5247" s="74" t="s">
        <v>3333</v>
      </c>
      <c r="K5247" s="74" t="s">
        <v>32</v>
      </c>
      <c r="L5247" s="74" t="s">
        <v>3985</v>
      </c>
      <c r="M5247" s="74"/>
      <c r="N5247" s="74" t="s">
        <v>57</v>
      </c>
      <c r="O5247" s="74" t="s">
        <v>41</v>
      </c>
      <c r="P5247" s="10">
        <v>0.02</v>
      </c>
      <c r="Q5247" s="12" t="s">
        <v>3986</v>
      </c>
      <c r="R5247" s="74"/>
      <c r="S5247" s="14">
        <v>0</v>
      </c>
      <c r="T5247" s="14">
        <v>50000</v>
      </c>
      <c r="U5247" s="14">
        <v>815.74</v>
      </c>
      <c r="V5247" s="14">
        <f t="shared" si="666"/>
        <v>49184.26</v>
      </c>
      <c r="W5247" s="14">
        <f t="shared" si="668"/>
        <v>799.74509803921569</v>
      </c>
      <c r="X5247" s="14"/>
      <c r="Y5247" s="14">
        <f t="shared" si="663"/>
        <v>0</v>
      </c>
      <c r="Z5247" s="16">
        <f t="shared" si="671"/>
        <v>799.74509803921569</v>
      </c>
      <c r="AA5247" s="14">
        <f t="shared" si="670"/>
        <v>15.994901960784318</v>
      </c>
      <c r="AB5247" s="14">
        <f t="shared" si="665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3274</v>
      </c>
      <c r="AI5247" t="e">
        <v>#N/A</v>
      </c>
    </row>
    <row r="5248" spans="1:35" ht="14.25">
      <c r="A5248" s="7" t="s">
        <v>3722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3723</v>
      </c>
      <c r="J5248" s="74" t="s">
        <v>3333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68"/>
        <v>0</v>
      </c>
      <c r="X5248" s="14"/>
      <c r="Y5248" s="14">
        <f t="shared" si="663"/>
        <v>0</v>
      </c>
      <c r="Z5248" s="14"/>
      <c r="AA5248" s="14">
        <f t="shared" si="670"/>
        <v>0</v>
      </c>
      <c r="AB5248" s="14">
        <f t="shared" si="665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3274</v>
      </c>
      <c r="AI5248" s="151">
        <v>87</v>
      </c>
    </row>
    <row r="5249" spans="1:35" ht="14.25">
      <c r="A5249" s="7" t="s">
        <v>3722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3723</v>
      </c>
      <c r="J5249" s="74" t="s">
        <v>3333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3736</v>
      </c>
      <c r="S5249" s="14">
        <v>0</v>
      </c>
      <c r="T5249" s="14">
        <v>600000</v>
      </c>
      <c r="U5249" s="14">
        <v>668845.24</v>
      </c>
      <c r="V5249" s="14">
        <f t="shared" si="666"/>
        <v>-68845.239999999991</v>
      </c>
      <c r="W5249" s="14">
        <f t="shared" si="668"/>
        <v>655730.62745098036</v>
      </c>
      <c r="X5249" s="14"/>
      <c r="Y5249" s="14">
        <f t="shared" si="663"/>
        <v>0</v>
      </c>
      <c r="Z5249" s="14">
        <v>30000</v>
      </c>
      <c r="AA5249" s="14">
        <f t="shared" si="670"/>
        <v>13114.612549019628</v>
      </c>
      <c r="AB5249" s="14">
        <f t="shared" si="665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3274</v>
      </c>
      <c r="AI5249" s="151">
        <v>87</v>
      </c>
    </row>
    <row r="5250" spans="1:35" ht="14.25">
      <c r="A5250" s="7" t="s">
        <v>3722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3723</v>
      </c>
      <c r="J5250" s="74" t="s">
        <v>3333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3987</v>
      </c>
      <c r="S5250" s="14">
        <v>0</v>
      </c>
      <c r="T5250" s="14">
        <v>100000</v>
      </c>
      <c r="U5250" s="14">
        <v>100000</v>
      </c>
      <c r="V5250" s="14">
        <f t="shared" si="666"/>
        <v>0</v>
      </c>
      <c r="W5250" s="14">
        <f t="shared" si="668"/>
        <v>98039.215686274503</v>
      </c>
      <c r="X5250" s="14"/>
      <c r="Y5250" s="14">
        <f t="shared" si="663"/>
        <v>0</v>
      </c>
      <c r="Z5250" s="14"/>
      <c r="AA5250" s="14">
        <f t="shared" si="670"/>
        <v>1960.7843137254968</v>
      </c>
      <c r="AB5250" s="14">
        <f t="shared" si="665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3988</v>
      </c>
      <c r="AI5250" s="151">
        <v>87</v>
      </c>
    </row>
    <row r="5251" spans="1:35" ht="14.25">
      <c r="A5251" s="7" t="s">
        <v>3722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3723</v>
      </c>
      <c r="J5251" s="74" t="s">
        <v>3333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3736</v>
      </c>
      <c r="S5251" s="14">
        <v>0</v>
      </c>
      <c r="T5251" s="14">
        <v>100000</v>
      </c>
      <c r="U5251" s="14">
        <v>0</v>
      </c>
      <c r="V5251" s="14">
        <f t="shared" si="666"/>
        <v>100000</v>
      </c>
      <c r="W5251" s="14">
        <f t="shared" si="668"/>
        <v>0</v>
      </c>
      <c r="X5251" s="14"/>
      <c r="Y5251" s="14">
        <f t="shared" ref="Y5251:Y5314" si="672">IF(W5251-AB5251&lt;=0,0,IF(O5251="返现",MAX(W5251-AA5251-AB5251,0),MAX(W5251-AB5251,0)))</f>
        <v>0</v>
      </c>
      <c r="Z5251" s="14"/>
      <c r="AA5251" s="14">
        <f t="shared" si="670"/>
        <v>0</v>
      </c>
      <c r="AB5251" s="14">
        <f t="shared" si="665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3988</v>
      </c>
      <c r="AI5251" s="151">
        <v>87</v>
      </c>
    </row>
    <row r="5252" spans="1:35" ht="14.25">
      <c r="A5252" s="7" t="s">
        <v>3722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3723</v>
      </c>
      <c r="J5252" s="74" t="s">
        <v>3333</v>
      </c>
      <c r="K5252" s="74" t="s">
        <v>32</v>
      </c>
      <c r="L5252" s="74" t="s">
        <v>3989</v>
      </c>
      <c r="M5252" s="74"/>
      <c r="N5252" s="74" t="s">
        <v>40</v>
      </c>
      <c r="O5252" s="74" t="s">
        <v>41</v>
      </c>
      <c r="P5252" s="10">
        <v>0.01</v>
      </c>
      <c r="Q5252" s="12" t="s">
        <v>3990</v>
      </c>
      <c r="R5252" s="74"/>
      <c r="S5252" s="14">
        <v>0</v>
      </c>
      <c r="T5252" s="14">
        <v>50000</v>
      </c>
      <c r="U5252" s="14">
        <v>11987.3</v>
      </c>
      <c r="V5252" s="14">
        <f t="shared" si="666"/>
        <v>38012.699999999997</v>
      </c>
      <c r="W5252" s="14">
        <f t="shared" si="668"/>
        <v>11868.613861386139</v>
      </c>
      <c r="X5252" s="14"/>
      <c r="Y5252" s="14">
        <f t="shared" si="672"/>
        <v>0</v>
      </c>
      <c r="Z5252" s="14"/>
      <c r="AA5252" s="14">
        <f t="shared" si="670"/>
        <v>118.68613861386075</v>
      </c>
      <c r="AB5252" s="14">
        <f t="shared" si="665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3988</v>
      </c>
      <c r="AI5252" s="151">
        <v>87</v>
      </c>
    </row>
    <row r="5253" spans="1:35" ht="14.25">
      <c r="A5253" s="7" t="s">
        <v>3722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3723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3991</v>
      </c>
      <c r="R5253" s="74"/>
      <c r="S5253" s="14">
        <v>743456.11</v>
      </c>
      <c r="T5253" s="14">
        <v>401705.28</v>
      </c>
      <c r="U5253" s="14">
        <v>0</v>
      </c>
      <c r="V5253" s="14">
        <f t="shared" si="666"/>
        <v>1145161.3900000001</v>
      </c>
      <c r="W5253" s="14">
        <f t="shared" si="668"/>
        <v>0</v>
      </c>
      <c r="X5253" s="14"/>
      <c r="Y5253" s="14">
        <f t="shared" si="672"/>
        <v>0</v>
      </c>
      <c r="Z5253" s="16">
        <f t="shared" ref="Z5253:Z5270" si="673">W5253+X5253</f>
        <v>0</v>
      </c>
      <c r="AA5253" s="14">
        <f t="shared" si="670"/>
        <v>0</v>
      </c>
      <c r="AB5253" s="14">
        <f t="shared" si="665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3274</v>
      </c>
      <c r="AI5253" t="e">
        <v>#N/A</v>
      </c>
    </row>
    <row r="5254" spans="1:35" ht="14.25">
      <c r="A5254" s="7" t="s">
        <v>3722</v>
      </c>
      <c r="B5254" s="74" t="s">
        <v>32</v>
      </c>
      <c r="C5254" s="74" t="s">
        <v>1517</v>
      </c>
      <c r="D5254" s="74" t="s">
        <v>1518</v>
      </c>
      <c r="E5254" s="74" t="s">
        <v>3992</v>
      </c>
      <c r="F5254" s="74" t="s">
        <v>3992</v>
      </c>
      <c r="G5254" s="74" t="s">
        <v>3992</v>
      </c>
      <c r="H5254" s="74" t="s">
        <v>36</v>
      </c>
      <c r="I5254" s="74" t="s">
        <v>3723</v>
      </c>
      <c r="J5254" s="8" t="s">
        <v>38</v>
      </c>
      <c r="K5254" s="74" t="s">
        <v>32</v>
      </c>
      <c r="L5254" s="74" t="s">
        <v>3993</v>
      </c>
      <c r="M5254" s="74"/>
      <c r="N5254" s="74" t="s">
        <v>57</v>
      </c>
      <c r="O5254" s="74" t="s">
        <v>80</v>
      </c>
      <c r="P5254" s="10">
        <v>0</v>
      </c>
      <c r="Q5254" s="12" t="s">
        <v>3994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68"/>
        <v>0</v>
      </c>
      <c r="X5254" s="14"/>
      <c r="Y5254" s="14">
        <f t="shared" si="672"/>
        <v>0</v>
      </c>
      <c r="Z5254" s="16">
        <f t="shared" si="673"/>
        <v>0</v>
      </c>
      <c r="AA5254" s="14">
        <f t="shared" si="670"/>
        <v>0</v>
      </c>
      <c r="AB5254" s="14">
        <f t="shared" si="665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3274</v>
      </c>
      <c r="AI5254" t="e">
        <v>#N/A</v>
      </c>
    </row>
    <row r="5255" spans="1:35" ht="14.25">
      <c r="A5255" s="7" t="s">
        <v>3722</v>
      </c>
      <c r="B5255" s="74" t="s">
        <v>32</v>
      </c>
      <c r="C5255" s="74" t="s">
        <v>1517</v>
      </c>
      <c r="D5255" s="74" t="s">
        <v>1518</v>
      </c>
      <c r="E5255" s="74" t="s">
        <v>3995</v>
      </c>
      <c r="F5255" s="74" t="s">
        <v>3995</v>
      </c>
      <c r="G5255" s="74" t="s">
        <v>3995</v>
      </c>
      <c r="H5255" s="74" t="s">
        <v>36</v>
      </c>
      <c r="I5255" s="74" t="s">
        <v>3723</v>
      </c>
      <c r="J5255" s="8" t="s">
        <v>38</v>
      </c>
      <c r="K5255" s="74" t="s">
        <v>32</v>
      </c>
      <c r="L5255" s="74" t="s">
        <v>3996</v>
      </c>
      <c r="M5255" s="74"/>
      <c r="N5255" s="74" t="s">
        <v>57</v>
      </c>
      <c r="O5255" s="74" t="s">
        <v>80</v>
      </c>
      <c r="P5255" s="10">
        <v>0</v>
      </c>
      <c r="Q5255" s="12" t="s">
        <v>3997</v>
      </c>
      <c r="R5255" s="74"/>
      <c r="S5255" s="14">
        <v>0</v>
      </c>
      <c r="T5255" s="14">
        <v>10000</v>
      </c>
      <c r="U5255" s="14">
        <v>0</v>
      </c>
      <c r="V5255" s="14">
        <f t="shared" si="666"/>
        <v>10000</v>
      </c>
      <c r="W5255" s="14">
        <f t="shared" si="668"/>
        <v>0</v>
      </c>
      <c r="X5255" s="14"/>
      <c r="Y5255" s="14">
        <f t="shared" si="672"/>
        <v>0</v>
      </c>
      <c r="Z5255" s="16">
        <f t="shared" si="673"/>
        <v>0</v>
      </c>
      <c r="AA5255" s="14">
        <f t="shared" si="670"/>
        <v>0</v>
      </c>
      <c r="AB5255" s="14">
        <f t="shared" si="665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3274</v>
      </c>
      <c r="AI5255" t="e">
        <v>#N/A</v>
      </c>
    </row>
    <row r="5256" spans="1:35" ht="14.25">
      <c r="A5256" s="7" t="s">
        <v>3722</v>
      </c>
      <c r="B5256" s="74" t="s">
        <v>32</v>
      </c>
      <c r="C5256" s="74" t="s">
        <v>1517</v>
      </c>
      <c r="D5256" s="74" t="s">
        <v>1518</v>
      </c>
      <c r="E5256" s="74" t="s">
        <v>2925</v>
      </c>
      <c r="F5256" s="74" t="s">
        <v>2925</v>
      </c>
      <c r="G5256" s="74" t="s">
        <v>2925</v>
      </c>
      <c r="H5256" s="74" t="s">
        <v>36</v>
      </c>
      <c r="I5256" s="74" t="s">
        <v>3723</v>
      </c>
      <c r="J5256" s="8" t="s">
        <v>38</v>
      </c>
      <c r="K5256" s="74" t="s">
        <v>32</v>
      </c>
      <c r="L5256" s="74" t="s">
        <v>3998</v>
      </c>
      <c r="M5256" s="74"/>
      <c r="N5256" s="74" t="s">
        <v>40</v>
      </c>
      <c r="O5256" s="74" t="s">
        <v>80</v>
      </c>
      <c r="P5256" s="10">
        <v>0</v>
      </c>
      <c r="Q5256" s="12" t="s">
        <v>3999</v>
      </c>
      <c r="R5256" s="74"/>
      <c r="S5256" s="14">
        <v>0</v>
      </c>
      <c r="T5256" s="14">
        <v>70000</v>
      </c>
      <c r="U5256" s="14">
        <v>0</v>
      </c>
      <c r="V5256" s="14">
        <f t="shared" si="666"/>
        <v>70000</v>
      </c>
      <c r="W5256" s="14">
        <f t="shared" si="668"/>
        <v>0</v>
      </c>
      <c r="X5256" s="14"/>
      <c r="Y5256" s="14">
        <f t="shared" si="672"/>
        <v>0</v>
      </c>
      <c r="Z5256" s="16">
        <f t="shared" si="673"/>
        <v>0</v>
      </c>
      <c r="AA5256" s="14">
        <f t="shared" si="670"/>
        <v>0</v>
      </c>
      <c r="AB5256" s="14">
        <f t="shared" si="665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3274</v>
      </c>
      <c r="AI5256" t="e">
        <v>#N/A</v>
      </c>
    </row>
    <row r="5257" spans="1:35" ht="14.25">
      <c r="A5257" s="7" t="s">
        <v>3722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3723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4000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66"/>
        <v>139302.46000000002</v>
      </c>
      <c r="W5257" s="14">
        <f t="shared" si="668"/>
        <v>0</v>
      </c>
      <c r="X5257" s="14"/>
      <c r="Y5257" s="14">
        <f t="shared" si="672"/>
        <v>0</v>
      </c>
      <c r="Z5257" s="16">
        <f t="shared" si="673"/>
        <v>0</v>
      </c>
      <c r="AA5257" s="14">
        <f t="shared" si="670"/>
        <v>0</v>
      </c>
      <c r="AB5257" s="14">
        <f t="shared" si="665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3274</v>
      </c>
      <c r="AI5257" t="e">
        <v>#N/A</v>
      </c>
    </row>
    <row r="5258" spans="1:35" ht="14.25">
      <c r="A5258" s="7" t="s">
        <v>3722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3723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4001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66"/>
        <v>16502.619999999995</v>
      </c>
      <c r="W5258" s="14">
        <f t="shared" si="668"/>
        <v>26364.510000000002</v>
      </c>
      <c r="X5258" s="14"/>
      <c r="Y5258" s="14">
        <f t="shared" si="672"/>
        <v>0</v>
      </c>
      <c r="Z5258" s="16">
        <f t="shared" si="673"/>
        <v>26364.510000000002</v>
      </c>
      <c r="AA5258" s="14">
        <f t="shared" si="670"/>
        <v>0</v>
      </c>
      <c r="AB5258" s="14">
        <f t="shared" si="665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3274</v>
      </c>
      <c r="AI5258" t="e">
        <v>#N/A</v>
      </c>
    </row>
    <row r="5259" spans="1:35" ht="14.25">
      <c r="A5259" s="7" t="s">
        <v>3722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3723</v>
      </c>
      <c r="J5259" s="8" t="s">
        <v>38</v>
      </c>
      <c r="K5259" s="74" t="s">
        <v>32</v>
      </c>
      <c r="L5259" s="74" t="s">
        <v>3462</v>
      </c>
      <c r="M5259" s="74"/>
      <c r="N5259" s="74" t="s">
        <v>57</v>
      </c>
      <c r="O5259" s="74" t="s">
        <v>80</v>
      </c>
      <c r="P5259" s="10">
        <v>0</v>
      </c>
      <c r="Q5259" s="12" t="s">
        <v>4002</v>
      </c>
      <c r="R5259" s="74"/>
      <c r="S5259" s="14">
        <v>110000</v>
      </c>
      <c r="T5259" s="14">
        <v>100000</v>
      </c>
      <c r="U5259" s="14">
        <v>0</v>
      </c>
      <c r="V5259" s="14">
        <f t="shared" si="666"/>
        <v>210000</v>
      </c>
      <c r="W5259" s="14">
        <f t="shared" si="668"/>
        <v>0</v>
      </c>
      <c r="X5259" s="14"/>
      <c r="Y5259" s="14">
        <f t="shared" si="672"/>
        <v>0</v>
      </c>
      <c r="Z5259" s="16">
        <f t="shared" si="673"/>
        <v>0</v>
      </c>
      <c r="AA5259" s="14">
        <f t="shared" si="670"/>
        <v>0</v>
      </c>
      <c r="AB5259" s="14">
        <f t="shared" si="665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3274</v>
      </c>
      <c r="AI5259" t="e">
        <v>#N/A</v>
      </c>
    </row>
    <row r="5260" spans="1:35" ht="14.25">
      <c r="A5260" s="7" t="s">
        <v>3722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3723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4003</v>
      </c>
      <c r="R5260" s="74"/>
      <c r="S5260" s="14">
        <v>230000</v>
      </c>
      <c r="T5260" s="14">
        <v>50000</v>
      </c>
      <c r="U5260" s="14">
        <v>0</v>
      </c>
      <c r="V5260" s="14">
        <f t="shared" si="666"/>
        <v>280000</v>
      </c>
      <c r="W5260" s="14">
        <f t="shared" si="668"/>
        <v>0</v>
      </c>
      <c r="X5260" s="14"/>
      <c r="Y5260" s="14">
        <f t="shared" si="672"/>
        <v>0</v>
      </c>
      <c r="Z5260" s="16">
        <f t="shared" si="673"/>
        <v>0</v>
      </c>
      <c r="AA5260" s="14">
        <f t="shared" si="670"/>
        <v>0</v>
      </c>
      <c r="AB5260" s="14">
        <f t="shared" si="665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3274</v>
      </c>
      <c r="AI5260" t="e">
        <v>#N/A</v>
      </c>
    </row>
    <row r="5261" spans="1:35" ht="14.25">
      <c r="A5261" s="7" t="s">
        <v>3722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3723</v>
      </c>
      <c r="J5261" s="8" t="s">
        <v>38</v>
      </c>
      <c r="K5261" s="74" t="s">
        <v>32</v>
      </c>
      <c r="L5261" s="74" t="s">
        <v>3463</v>
      </c>
      <c r="M5261" s="74"/>
      <c r="N5261" s="74" t="s">
        <v>40</v>
      </c>
      <c r="O5261" s="74" t="s">
        <v>80</v>
      </c>
      <c r="P5261" s="10">
        <v>0</v>
      </c>
      <c r="Q5261" s="12" t="s">
        <v>4004</v>
      </c>
      <c r="R5261" s="74"/>
      <c r="S5261" s="14">
        <v>400000</v>
      </c>
      <c r="T5261" s="14">
        <v>430000</v>
      </c>
      <c r="U5261" s="14">
        <v>0</v>
      </c>
      <c r="V5261" s="14">
        <f t="shared" si="666"/>
        <v>830000</v>
      </c>
      <c r="W5261" s="14">
        <f t="shared" si="668"/>
        <v>0</v>
      </c>
      <c r="X5261" s="14"/>
      <c r="Y5261" s="14">
        <f t="shared" si="672"/>
        <v>0</v>
      </c>
      <c r="Z5261" s="16">
        <f t="shared" si="673"/>
        <v>0</v>
      </c>
      <c r="AA5261" s="14">
        <f t="shared" si="670"/>
        <v>0</v>
      </c>
      <c r="AB5261" s="14">
        <f t="shared" si="665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3274</v>
      </c>
      <c r="AI5261" t="e">
        <v>#N/A</v>
      </c>
    </row>
    <row r="5262" spans="1:35" ht="14.25">
      <c r="A5262" s="7" t="s">
        <v>3722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4005</v>
      </c>
      <c r="G5262" s="74" t="s">
        <v>1543</v>
      </c>
      <c r="H5262" s="74" t="s">
        <v>36</v>
      </c>
      <c r="I5262" s="74" t="s">
        <v>3723</v>
      </c>
      <c r="J5262" s="8" t="s">
        <v>38</v>
      </c>
      <c r="K5262" s="74" t="s">
        <v>32</v>
      </c>
      <c r="L5262" s="74" t="s">
        <v>3460</v>
      </c>
      <c r="M5262" s="74"/>
      <c r="N5262" s="74" t="s">
        <v>40</v>
      </c>
      <c r="O5262" s="74" t="s">
        <v>80</v>
      </c>
      <c r="P5262" s="10">
        <v>0</v>
      </c>
      <c r="Q5262" s="12" t="s">
        <v>4006</v>
      </c>
      <c r="R5262" s="74"/>
      <c r="S5262" s="14">
        <v>0</v>
      </c>
      <c r="T5262" s="14">
        <v>0</v>
      </c>
      <c r="U5262" s="14">
        <v>0</v>
      </c>
      <c r="V5262" s="14">
        <f t="shared" si="666"/>
        <v>0</v>
      </c>
      <c r="W5262" s="14">
        <f t="shared" si="668"/>
        <v>0</v>
      </c>
      <c r="X5262" s="14"/>
      <c r="Y5262" s="14">
        <f t="shared" si="672"/>
        <v>0</v>
      </c>
      <c r="Z5262" s="16">
        <f t="shared" si="673"/>
        <v>0</v>
      </c>
      <c r="AA5262" s="14">
        <f t="shared" si="670"/>
        <v>0</v>
      </c>
      <c r="AB5262" s="14">
        <f t="shared" si="665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3274</v>
      </c>
      <c r="AI5262" t="e">
        <v>#N/A</v>
      </c>
    </row>
    <row r="5263" spans="1:35" ht="14.25">
      <c r="A5263" s="7" t="s">
        <v>3722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4007</v>
      </c>
      <c r="G5263" s="74" t="s">
        <v>1543</v>
      </c>
      <c r="H5263" s="74" t="s">
        <v>36</v>
      </c>
      <c r="I5263" s="74" t="s">
        <v>3723</v>
      </c>
      <c r="J5263" s="8" t="s">
        <v>38</v>
      </c>
      <c r="K5263" s="74" t="s">
        <v>32</v>
      </c>
      <c r="L5263" s="74" t="s">
        <v>4008</v>
      </c>
      <c r="M5263" s="74"/>
      <c r="N5263" s="74" t="s">
        <v>40</v>
      </c>
      <c r="O5263" s="74" t="s">
        <v>80</v>
      </c>
      <c r="P5263" s="10">
        <v>0</v>
      </c>
      <c r="Q5263" s="12" t="s">
        <v>4009</v>
      </c>
      <c r="R5263" s="74"/>
      <c r="S5263" s="14">
        <v>0</v>
      </c>
      <c r="T5263" s="14">
        <v>40000</v>
      </c>
      <c r="U5263" s="14">
        <v>17461.75</v>
      </c>
      <c r="V5263" s="14">
        <f t="shared" si="666"/>
        <v>22538.25</v>
      </c>
      <c r="W5263" s="14">
        <f t="shared" si="668"/>
        <v>17461.75</v>
      </c>
      <c r="X5263" s="14"/>
      <c r="Y5263" s="14">
        <f t="shared" si="672"/>
        <v>0</v>
      </c>
      <c r="Z5263" s="16">
        <f t="shared" si="673"/>
        <v>17461.75</v>
      </c>
      <c r="AA5263" s="14">
        <f t="shared" si="670"/>
        <v>0</v>
      </c>
      <c r="AB5263" s="14">
        <f t="shared" si="665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3274</v>
      </c>
      <c r="AI5263" t="e">
        <v>#N/A</v>
      </c>
    </row>
    <row r="5264" spans="1:35" ht="14.25">
      <c r="A5264" s="7" t="s">
        <v>3722</v>
      </c>
      <c r="B5264" s="74" t="s">
        <v>32</v>
      </c>
      <c r="C5264" s="74" t="s">
        <v>1517</v>
      </c>
      <c r="D5264" s="74" t="s">
        <v>1556</v>
      </c>
      <c r="E5264" s="74" t="s">
        <v>4010</v>
      </c>
      <c r="F5264" s="74" t="s">
        <v>4010</v>
      </c>
      <c r="G5264" s="74" t="s">
        <v>4010</v>
      </c>
      <c r="H5264" s="74" t="s">
        <v>36</v>
      </c>
      <c r="I5264" s="74" t="s">
        <v>3723</v>
      </c>
      <c r="J5264" s="8" t="s">
        <v>38</v>
      </c>
      <c r="K5264" s="74" t="s">
        <v>32</v>
      </c>
      <c r="L5264" s="74" t="s">
        <v>4011</v>
      </c>
      <c r="M5264" s="74"/>
      <c r="N5264" s="74" t="s">
        <v>57</v>
      </c>
      <c r="O5264" s="74" t="s">
        <v>80</v>
      </c>
      <c r="P5264" s="10">
        <v>0</v>
      </c>
      <c r="Q5264" s="12" t="s">
        <v>4012</v>
      </c>
      <c r="R5264" s="74"/>
      <c r="S5264" s="14">
        <v>0</v>
      </c>
      <c r="T5264" s="14">
        <v>50000</v>
      </c>
      <c r="U5264" s="14">
        <v>0</v>
      </c>
      <c r="V5264" s="14">
        <f t="shared" si="666"/>
        <v>50000</v>
      </c>
      <c r="W5264" s="14">
        <f t="shared" si="668"/>
        <v>0</v>
      </c>
      <c r="X5264" s="14"/>
      <c r="Y5264" s="14">
        <f t="shared" si="672"/>
        <v>0</v>
      </c>
      <c r="Z5264" s="16">
        <f t="shared" si="673"/>
        <v>0</v>
      </c>
      <c r="AA5264" s="14">
        <f t="shared" si="670"/>
        <v>0</v>
      </c>
      <c r="AB5264" s="14">
        <f t="shared" si="665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3274</v>
      </c>
      <c r="AI5264" t="e">
        <v>#N/A</v>
      </c>
    </row>
    <row r="5265" spans="1:35" ht="14.25">
      <c r="A5265" s="7" t="s">
        <v>3722</v>
      </c>
      <c r="B5265" s="74" t="s">
        <v>32</v>
      </c>
      <c r="C5265" s="74" t="s">
        <v>1517</v>
      </c>
      <c r="D5265" s="74" t="s">
        <v>1556</v>
      </c>
      <c r="E5265" s="74" t="s">
        <v>3464</v>
      </c>
      <c r="F5265" s="74" t="s">
        <v>3464</v>
      </c>
      <c r="G5265" s="74" t="s">
        <v>3464</v>
      </c>
      <c r="H5265" s="74" t="s">
        <v>36</v>
      </c>
      <c r="I5265" s="74" t="s">
        <v>3723</v>
      </c>
      <c r="J5265" s="8" t="s">
        <v>38</v>
      </c>
      <c r="K5265" s="74" t="s">
        <v>32</v>
      </c>
      <c r="L5265" s="74" t="s">
        <v>3465</v>
      </c>
      <c r="M5265" s="74"/>
      <c r="N5265" s="74" t="s">
        <v>57</v>
      </c>
      <c r="O5265" s="74" t="s">
        <v>80</v>
      </c>
      <c r="P5265" s="10">
        <v>0</v>
      </c>
      <c r="Q5265" s="12" t="s">
        <v>4013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66"/>
        <v>0</v>
      </c>
      <c r="W5265" s="14">
        <f t="shared" si="668"/>
        <v>13948.64</v>
      </c>
      <c r="X5265" s="14"/>
      <c r="Y5265" s="14">
        <f t="shared" si="672"/>
        <v>0</v>
      </c>
      <c r="Z5265" s="16">
        <f t="shared" si="673"/>
        <v>13948.64</v>
      </c>
      <c r="AA5265" s="14">
        <f t="shared" si="670"/>
        <v>0</v>
      </c>
      <c r="AB5265" s="14">
        <f t="shared" si="665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3274</v>
      </c>
      <c r="AI5265" t="e">
        <v>#N/A</v>
      </c>
    </row>
    <row r="5266" spans="1:35" ht="14.25">
      <c r="A5266" s="7" t="s">
        <v>3722</v>
      </c>
      <c r="B5266" s="74" t="s">
        <v>32</v>
      </c>
      <c r="C5266" s="74" t="s">
        <v>1517</v>
      </c>
      <c r="D5266" s="74" t="s">
        <v>1556</v>
      </c>
      <c r="E5266" s="74" t="s">
        <v>4014</v>
      </c>
      <c r="F5266" s="74" t="s">
        <v>4014</v>
      </c>
      <c r="G5266" s="74" t="s">
        <v>4014</v>
      </c>
      <c r="H5266" s="74" t="s">
        <v>36</v>
      </c>
      <c r="I5266" s="74" t="s">
        <v>3723</v>
      </c>
      <c r="J5266" s="8" t="s">
        <v>38</v>
      </c>
      <c r="K5266" s="74" t="s">
        <v>32</v>
      </c>
      <c r="L5266" s="74" t="s">
        <v>4015</v>
      </c>
      <c r="M5266" s="74"/>
      <c r="N5266" s="74" t="s">
        <v>57</v>
      </c>
      <c r="O5266" s="74" t="s">
        <v>80</v>
      </c>
      <c r="P5266" s="10">
        <v>0</v>
      </c>
      <c r="Q5266" s="12" t="s">
        <v>4016</v>
      </c>
      <c r="R5266" s="74"/>
      <c r="S5266" s="14">
        <v>0</v>
      </c>
      <c r="T5266" s="14">
        <v>50000</v>
      </c>
      <c r="U5266" s="14">
        <v>0</v>
      </c>
      <c r="V5266" s="14">
        <f t="shared" si="666"/>
        <v>50000</v>
      </c>
      <c r="W5266" s="14">
        <f t="shared" si="668"/>
        <v>0</v>
      </c>
      <c r="X5266" s="14"/>
      <c r="Y5266" s="14">
        <f t="shared" si="672"/>
        <v>0</v>
      </c>
      <c r="Z5266" s="16">
        <f t="shared" si="673"/>
        <v>0</v>
      </c>
      <c r="AA5266" s="14">
        <f t="shared" si="670"/>
        <v>0</v>
      </c>
      <c r="AB5266" s="14">
        <f t="shared" si="665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3274</v>
      </c>
      <c r="AI5266" t="e">
        <v>#N/A</v>
      </c>
    </row>
    <row r="5267" spans="1:35" ht="14.25">
      <c r="A5267" s="7" t="s">
        <v>3722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3723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4017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66"/>
        <v>996436.69</v>
      </c>
      <c r="W5267" s="14">
        <f t="shared" si="668"/>
        <v>0</v>
      </c>
      <c r="X5267" s="14"/>
      <c r="Y5267" s="14">
        <f t="shared" si="672"/>
        <v>0</v>
      </c>
      <c r="Z5267" s="16">
        <f t="shared" si="673"/>
        <v>0</v>
      </c>
      <c r="AA5267" s="14">
        <f t="shared" si="670"/>
        <v>0</v>
      </c>
      <c r="AB5267" s="14">
        <f t="shared" si="665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3274</v>
      </c>
      <c r="AI5267" t="e">
        <v>#N/A</v>
      </c>
    </row>
    <row r="5268" spans="1:35" ht="14.25">
      <c r="A5268" s="7" t="s">
        <v>3722</v>
      </c>
      <c r="B5268" s="74" t="s">
        <v>32</v>
      </c>
      <c r="C5268" s="74" t="s">
        <v>1517</v>
      </c>
      <c r="D5268" s="74" t="s">
        <v>1556</v>
      </c>
      <c r="E5268" s="74" t="s">
        <v>4018</v>
      </c>
      <c r="F5268" s="74" t="s">
        <v>4018</v>
      </c>
      <c r="G5268" s="74" t="s">
        <v>4018</v>
      </c>
      <c r="H5268" s="74" t="s">
        <v>36</v>
      </c>
      <c r="I5268" s="74" t="s">
        <v>3723</v>
      </c>
      <c r="J5268" s="8" t="s">
        <v>38</v>
      </c>
      <c r="K5268" s="74" t="s">
        <v>32</v>
      </c>
      <c r="L5268" s="74" t="s">
        <v>4019</v>
      </c>
      <c r="M5268" s="74"/>
      <c r="N5268" s="74" t="s">
        <v>57</v>
      </c>
      <c r="O5268" s="74" t="s">
        <v>80</v>
      </c>
      <c r="P5268" s="10">
        <v>0</v>
      </c>
      <c r="Q5268" s="12" t="s">
        <v>4020</v>
      </c>
      <c r="R5268" s="74"/>
      <c r="S5268" s="14">
        <v>0</v>
      </c>
      <c r="T5268" s="14">
        <v>10000</v>
      </c>
      <c r="U5268" s="14">
        <v>0</v>
      </c>
      <c r="V5268" s="14">
        <f t="shared" si="666"/>
        <v>10000</v>
      </c>
      <c r="W5268" s="14">
        <f t="shared" si="668"/>
        <v>0</v>
      </c>
      <c r="X5268" s="14"/>
      <c r="Y5268" s="14">
        <f t="shared" si="672"/>
        <v>0</v>
      </c>
      <c r="Z5268" s="16">
        <f t="shared" si="673"/>
        <v>0</v>
      </c>
      <c r="AA5268" s="14">
        <f t="shared" si="670"/>
        <v>0</v>
      </c>
      <c r="AB5268" s="14">
        <f t="shared" si="665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3274</v>
      </c>
      <c r="AI5268" t="e">
        <v>#N/A</v>
      </c>
    </row>
    <row r="5269" spans="1:35" ht="14.25">
      <c r="A5269" s="7" t="s">
        <v>3722</v>
      </c>
      <c r="B5269" s="74" t="s">
        <v>32</v>
      </c>
      <c r="C5269" s="74" t="s">
        <v>1517</v>
      </c>
      <c r="D5269" s="74" t="s">
        <v>1556</v>
      </c>
      <c r="E5269" s="74" t="s">
        <v>4021</v>
      </c>
      <c r="F5269" s="74" t="s">
        <v>4021</v>
      </c>
      <c r="G5269" s="74" t="s">
        <v>4021</v>
      </c>
      <c r="H5269" s="74" t="s">
        <v>36</v>
      </c>
      <c r="I5269" s="74" t="s">
        <v>3723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4022</v>
      </c>
      <c r="R5269" s="74"/>
      <c r="S5269" s="14">
        <v>0</v>
      </c>
      <c r="T5269" s="14">
        <v>70000</v>
      </c>
      <c r="U5269" s="14">
        <v>45922.349999999977</v>
      </c>
      <c r="V5269" s="14">
        <f t="shared" si="666"/>
        <v>24077.650000000023</v>
      </c>
      <c r="W5269" s="14">
        <f t="shared" si="668"/>
        <v>45922.349999999977</v>
      </c>
      <c r="X5269" s="14"/>
      <c r="Y5269" s="14">
        <f t="shared" si="672"/>
        <v>0</v>
      </c>
      <c r="Z5269" s="16">
        <f t="shared" si="673"/>
        <v>45922.349999999977</v>
      </c>
      <c r="AA5269" s="14">
        <f t="shared" si="670"/>
        <v>0</v>
      </c>
      <c r="AB5269" s="14">
        <f t="shared" si="665"/>
        <v>45922.349999999977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3274</v>
      </c>
      <c r="AI5269" t="e">
        <v>#N/A</v>
      </c>
    </row>
    <row r="5270" spans="1:35" ht="14.25">
      <c r="A5270" s="7" t="s">
        <v>3722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3723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4022</v>
      </c>
      <c r="R5270" s="74"/>
      <c r="S5270" s="14">
        <v>542077.03</v>
      </c>
      <c r="T5270" s="14">
        <v>0</v>
      </c>
      <c r="U5270" s="14">
        <v>0</v>
      </c>
      <c r="V5270" s="14">
        <v>0</v>
      </c>
      <c r="W5270" s="14">
        <f t="shared" si="668"/>
        <v>0</v>
      </c>
      <c r="X5270" s="14"/>
      <c r="Y5270" s="14">
        <f t="shared" si="672"/>
        <v>0</v>
      </c>
      <c r="Z5270" s="16">
        <f t="shared" si="673"/>
        <v>0</v>
      </c>
      <c r="AA5270" s="14">
        <f t="shared" si="670"/>
        <v>0</v>
      </c>
      <c r="AB5270" s="14">
        <f t="shared" si="665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3274</v>
      </c>
      <c r="AI5270" t="e">
        <v>#N/A</v>
      </c>
    </row>
    <row r="5271" spans="1:35" ht="14.25">
      <c r="A5271" s="7" t="s">
        <v>3722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3723</v>
      </c>
      <c r="J5271" s="74" t="s">
        <v>3333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66"/>
        <v>20546.13</v>
      </c>
      <c r="W5271" s="14">
        <f t="shared" si="668"/>
        <v>0</v>
      </c>
      <c r="X5271" s="14"/>
      <c r="Y5271" s="14">
        <f t="shared" si="672"/>
        <v>0</v>
      </c>
      <c r="Z5271" s="14"/>
      <c r="AA5271" s="14">
        <f t="shared" si="670"/>
        <v>0</v>
      </c>
      <c r="AB5271" s="14">
        <f t="shared" si="665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 t="s">
        <v>3722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3723</v>
      </c>
      <c r="J5272" s="74" t="s">
        <v>3333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3987</v>
      </c>
      <c r="S5272" s="139">
        <v>22159.3500000001</v>
      </c>
      <c r="T5272" s="14"/>
      <c r="U5272" s="139">
        <v>22159.3500000001</v>
      </c>
      <c r="V5272" s="14">
        <f t="shared" si="666"/>
        <v>0</v>
      </c>
      <c r="W5272" s="14">
        <f t="shared" si="668"/>
        <v>21724.85294117657</v>
      </c>
      <c r="X5272" s="14"/>
      <c r="Y5272" s="14">
        <f t="shared" si="672"/>
        <v>0</v>
      </c>
      <c r="Z5272" s="16">
        <f t="shared" ref="Z5272:Z5286" si="674">W5272+X5272</f>
        <v>21724.85294117657</v>
      </c>
      <c r="AA5272" s="14">
        <f t="shared" si="670"/>
        <v>434.4970588235301</v>
      </c>
      <c r="AB5272" s="14">
        <f t="shared" si="665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 t="s">
        <v>3722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3723</v>
      </c>
      <c r="J5273" s="74" t="s">
        <v>3333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3987</v>
      </c>
      <c r="S5273" s="139">
        <v>34631.869999999901</v>
      </c>
      <c r="T5273" s="14"/>
      <c r="U5273" s="139">
        <v>34631.869999999901</v>
      </c>
      <c r="V5273" s="14">
        <f t="shared" si="666"/>
        <v>0</v>
      </c>
      <c r="W5273" s="14">
        <f t="shared" si="668"/>
        <v>34631.869999999901</v>
      </c>
      <c r="X5273" s="14"/>
      <c r="Y5273" s="14">
        <f t="shared" si="672"/>
        <v>0</v>
      </c>
      <c r="Z5273" s="16">
        <f t="shared" si="674"/>
        <v>34631.869999999901</v>
      </c>
      <c r="AA5273" s="14">
        <f t="shared" si="670"/>
        <v>0</v>
      </c>
      <c r="AB5273" s="14">
        <f t="shared" si="665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 t="s">
        <v>3722</v>
      </c>
      <c r="B5274" s="74" t="s">
        <v>32</v>
      </c>
      <c r="C5274" s="74" t="s">
        <v>188</v>
      </c>
      <c r="D5274" s="74" t="s">
        <v>189</v>
      </c>
      <c r="E5274" s="74" t="s">
        <v>3389</v>
      </c>
      <c r="F5274" s="74" t="s">
        <v>3389</v>
      </c>
      <c r="G5274" s="74" t="s">
        <v>3389</v>
      </c>
      <c r="H5274" s="74" t="s">
        <v>36</v>
      </c>
      <c r="I5274" s="74" t="s">
        <v>3723</v>
      </c>
      <c r="J5274" s="74" t="s">
        <v>3333</v>
      </c>
      <c r="K5274" s="74" t="s">
        <v>32</v>
      </c>
      <c r="L5274" s="74" t="s">
        <v>3390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66"/>
        <v>18523.93</v>
      </c>
      <c r="W5274" s="14">
        <f t="shared" si="668"/>
        <v>17220.669999999998</v>
      </c>
      <c r="X5274" s="14"/>
      <c r="Y5274" s="14">
        <f t="shared" si="672"/>
        <v>0</v>
      </c>
      <c r="Z5274" s="16">
        <f t="shared" si="674"/>
        <v>17220.669999999998</v>
      </c>
      <c r="AA5274" s="14">
        <f t="shared" si="670"/>
        <v>0</v>
      </c>
      <c r="AB5274" s="14">
        <f t="shared" si="665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 t="s">
        <v>3722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3723</v>
      </c>
      <c r="J5275" s="74" t="s">
        <v>3333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66"/>
        <v>55829.95</v>
      </c>
      <c r="W5275" s="14">
        <f t="shared" si="668"/>
        <v>15517.810000000001</v>
      </c>
      <c r="X5275" s="14"/>
      <c r="Y5275" s="14">
        <f t="shared" si="672"/>
        <v>0</v>
      </c>
      <c r="Z5275" s="16">
        <f t="shared" si="674"/>
        <v>15517.810000000001</v>
      </c>
      <c r="AA5275" s="14">
        <f t="shared" si="670"/>
        <v>0</v>
      </c>
      <c r="AB5275" s="14">
        <f t="shared" si="665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 t="s">
        <v>3722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3723</v>
      </c>
      <c r="J5276" s="74" t="s">
        <v>3333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66"/>
        <v>0</v>
      </c>
      <c r="W5276" s="14">
        <f t="shared" si="668"/>
        <v>153202.86407766992</v>
      </c>
      <c r="X5276" s="14"/>
      <c r="Y5276" s="14">
        <f t="shared" si="672"/>
        <v>0</v>
      </c>
      <c r="Z5276" s="16">
        <f t="shared" si="674"/>
        <v>153202.86407766992</v>
      </c>
      <c r="AA5276" s="14">
        <f t="shared" si="670"/>
        <v>4596.085922330094</v>
      </c>
      <c r="AB5276" s="14">
        <f t="shared" si="665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 t="s">
        <v>3722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3723</v>
      </c>
      <c r="J5277" s="74" t="s">
        <v>3333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3987</v>
      </c>
      <c r="S5277" s="139">
        <v>19470.79</v>
      </c>
      <c r="T5277" s="14"/>
      <c r="U5277" s="139">
        <v>19470.79</v>
      </c>
      <c r="V5277" s="14">
        <f t="shared" si="666"/>
        <v>0</v>
      </c>
      <c r="W5277" s="14">
        <f t="shared" si="668"/>
        <v>18903.679611650485</v>
      </c>
      <c r="X5277" s="14"/>
      <c r="Y5277" s="14">
        <f t="shared" si="672"/>
        <v>0</v>
      </c>
      <c r="Z5277" s="16">
        <f t="shared" si="674"/>
        <v>18903.679611650485</v>
      </c>
      <c r="AA5277" s="14">
        <f t="shared" si="670"/>
        <v>567.11038834951614</v>
      </c>
      <c r="AB5277" s="14">
        <f t="shared" si="665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 t="s">
        <v>3722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3723</v>
      </c>
      <c r="J5278" s="74" t="s">
        <v>3333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66"/>
        <v>14471.48</v>
      </c>
      <c r="W5278" s="14">
        <f t="shared" si="668"/>
        <v>0</v>
      </c>
      <c r="X5278" s="14"/>
      <c r="Y5278" s="14">
        <f t="shared" si="672"/>
        <v>0</v>
      </c>
      <c r="Z5278" s="16">
        <f t="shared" si="674"/>
        <v>0</v>
      </c>
      <c r="AA5278" s="14">
        <f t="shared" si="670"/>
        <v>0</v>
      </c>
      <c r="AB5278" s="14">
        <f t="shared" si="665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 t="s">
        <v>3722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3723</v>
      </c>
      <c r="J5279" s="74" t="s">
        <v>3333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66"/>
        <v>0</v>
      </c>
      <c r="W5279" s="14">
        <f t="shared" si="668"/>
        <v>11781.401960784315</v>
      </c>
      <c r="X5279" s="14"/>
      <c r="Y5279" s="14">
        <f t="shared" si="672"/>
        <v>0</v>
      </c>
      <c r="Z5279" s="16">
        <f t="shared" si="674"/>
        <v>11781.401960784315</v>
      </c>
      <c r="AA5279" s="14">
        <f t="shared" si="670"/>
        <v>235.62803921568593</v>
      </c>
      <c r="AB5279" s="14">
        <f t="shared" si="665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 t="s">
        <v>3722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3723</v>
      </c>
      <c r="J5280" s="74" t="s">
        <v>3333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66"/>
        <v>22254.45</v>
      </c>
      <c r="W5280" s="14">
        <f t="shared" si="668"/>
        <v>17559.252336448593</v>
      </c>
      <c r="X5280" s="14"/>
      <c r="Y5280" s="14">
        <f t="shared" si="672"/>
        <v>0</v>
      </c>
      <c r="Z5280" s="16">
        <f t="shared" si="674"/>
        <v>17559.252336448593</v>
      </c>
      <c r="AA5280" s="14">
        <f t="shared" si="670"/>
        <v>1229.1476635514045</v>
      </c>
      <c r="AB5280" s="14">
        <f t="shared" si="665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 t="s">
        <v>3722</v>
      </c>
      <c r="B5281" s="74" t="s">
        <v>32</v>
      </c>
      <c r="C5281" s="74" t="s">
        <v>648</v>
      </c>
      <c r="D5281" s="74" t="s">
        <v>857</v>
      </c>
      <c r="E5281" s="74" t="s">
        <v>3416</v>
      </c>
      <c r="F5281" s="74" t="s">
        <v>3416</v>
      </c>
      <c r="G5281" s="74" t="s">
        <v>3416</v>
      </c>
      <c r="H5281" s="74" t="s">
        <v>36</v>
      </c>
      <c r="I5281" s="74" t="s">
        <v>3723</v>
      </c>
      <c r="J5281" s="74" t="s">
        <v>3333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66"/>
        <v>0</v>
      </c>
      <c r="W5281" s="14">
        <f t="shared" si="668"/>
        <v>29875.83</v>
      </c>
      <c r="X5281" s="14"/>
      <c r="Y5281" s="14">
        <f t="shared" si="672"/>
        <v>0</v>
      </c>
      <c r="Z5281" s="16">
        <f t="shared" si="674"/>
        <v>29875.83</v>
      </c>
      <c r="AA5281" s="14">
        <f t="shared" si="670"/>
        <v>0</v>
      </c>
      <c r="AB5281" s="14">
        <f t="shared" si="665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 t="s">
        <v>3722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3723</v>
      </c>
      <c r="J5282" s="74" t="s">
        <v>3333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66"/>
        <v>148509.66</v>
      </c>
      <c r="W5282" s="14">
        <f t="shared" si="668"/>
        <v>167340.29411764705</v>
      </c>
      <c r="X5282" s="14"/>
      <c r="Y5282" s="14">
        <f t="shared" si="672"/>
        <v>0</v>
      </c>
      <c r="Z5282" s="16">
        <f t="shared" si="674"/>
        <v>167340.29411764705</v>
      </c>
      <c r="AA5282" s="14">
        <f t="shared" si="670"/>
        <v>3346.8058823529573</v>
      </c>
      <c r="AB5282" s="14">
        <f t="shared" si="665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 t="s">
        <v>3722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3723</v>
      </c>
      <c r="J5283" s="74" t="s">
        <v>3333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66"/>
        <v>3094.85</v>
      </c>
      <c r="W5283" s="14">
        <f t="shared" si="668"/>
        <v>0</v>
      </c>
      <c r="X5283" s="14"/>
      <c r="Y5283" s="14">
        <f t="shared" si="672"/>
        <v>0</v>
      </c>
      <c r="Z5283" s="16">
        <f t="shared" si="674"/>
        <v>0</v>
      </c>
      <c r="AA5283" s="14">
        <f t="shared" si="670"/>
        <v>0</v>
      </c>
      <c r="AB5283" s="14">
        <f t="shared" si="665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 t="s">
        <v>3722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3723</v>
      </c>
      <c r="J5284" s="74" t="s">
        <v>3333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66"/>
        <v>127965.70999999999</v>
      </c>
      <c r="W5284" s="14">
        <f t="shared" si="668"/>
        <v>153633.13725490199</v>
      </c>
      <c r="X5284" s="14"/>
      <c r="Y5284" s="14">
        <f t="shared" si="672"/>
        <v>0</v>
      </c>
      <c r="Z5284" s="16">
        <f t="shared" si="674"/>
        <v>153633.13725490199</v>
      </c>
      <c r="AA5284" s="14">
        <f t="shared" si="670"/>
        <v>3072.6627450980304</v>
      </c>
      <c r="AB5284" s="14">
        <f t="shared" si="665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 t="s">
        <v>3722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3723</v>
      </c>
      <c r="J5285" s="74" t="s">
        <v>3333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66"/>
        <v>11894.609999999999</v>
      </c>
      <c r="W5285" s="14">
        <f t="shared" si="668"/>
        <v>13779.766990291264</v>
      </c>
      <c r="X5285" s="14"/>
      <c r="Y5285" s="14">
        <f t="shared" si="672"/>
        <v>0</v>
      </c>
      <c r="Z5285" s="16">
        <f t="shared" si="674"/>
        <v>13779.766990291264</v>
      </c>
      <c r="AA5285" s="14">
        <f t="shared" si="670"/>
        <v>413.39300970873774</v>
      </c>
      <c r="AB5285" s="14">
        <f t="shared" si="665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 t="s">
        <v>3722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3723</v>
      </c>
      <c r="J5286" s="74" t="s">
        <v>3333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66"/>
        <v>12536.139999999992</v>
      </c>
      <c r="W5286" s="14">
        <f t="shared" si="668"/>
        <v>35652.07843137256</v>
      </c>
      <c r="X5286" s="14"/>
      <c r="Y5286" s="14">
        <f t="shared" si="672"/>
        <v>0</v>
      </c>
      <c r="Z5286" s="16">
        <f t="shared" si="674"/>
        <v>35652.07843137256</v>
      </c>
      <c r="AA5286" s="14">
        <f t="shared" si="670"/>
        <v>713.04156862745003</v>
      </c>
      <c r="AB5286" s="14">
        <f t="shared" si="665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 t="s">
        <v>3722</v>
      </c>
      <c r="B5287" s="74" t="s">
        <v>32</v>
      </c>
      <c r="C5287" s="74" t="s">
        <v>908</v>
      </c>
      <c r="D5287" s="74" t="s">
        <v>1017</v>
      </c>
      <c r="E5287" s="74" t="s">
        <v>4023</v>
      </c>
      <c r="F5287" s="74" t="s">
        <v>4023</v>
      </c>
      <c r="G5287" s="8" t="s">
        <v>955</v>
      </c>
      <c r="H5287" s="74" t="s">
        <v>36</v>
      </c>
      <c r="I5287" s="74" t="s">
        <v>3723</v>
      </c>
      <c r="J5287" s="74" t="s">
        <v>3333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3987</v>
      </c>
      <c r="S5287" s="139">
        <v>122156.16</v>
      </c>
      <c r="T5287" s="14"/>
      <c r="U5287" s="14">
        <v>98364.23000000001</v>
      </c>
      <c r="V5287" s="14">
        <f t="shared" si="666"/>
        <v>23791.929999999993</v>
      </c>
      <c r="W5287" s="14">
        <f t="shared" si="668"/>
        <v>98364.23000000001</v>
      </c>
      <c r="X5287" s="14"/>
      <c r="Y5287" s="14">
        <f t="shared" si="672"/>
        <v>0</v>
      </c>
      <c r="Z5287" s="16"/>
      <c r="AA5287" s="14">
        <f t="shared" si="670"/>
        <v>0</v>
      </c>
      <c r="AB5287" s="14">
        <f t="shared" si="665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 t="s">
        <v>3722</v>
      </c>
      <c r="B5288" s="74" t="s">
        <v>32</v>
      </c>
      <c r="C5288" s="74" t="s">
        <v>908</v>
      </c>
      <c r="D5288" s="74" t="s">
        <v>1017</v>
      </c>
      <c r="E5288" s="74" t="s">
        <v>3156</v>
      </c>
      <c r="F5288" s="74" t="s">
        <v>3156</v>
      </c>
      <c r="G5288" s="74" t="s">
        <v>3156</v>
      </c>
      <c r="H5288" s="74" t="s">
        <v>36</v>
      </c>
      <c r="I5288" s="74" t="s">
        <v>3723</v>
      </c>
      <c r="J5288" s="74" t="s">
        <v>3333</v>
      </c>
      <c r="K5288" s="74" t="s">
        <v>32</v>
      </c>
      <c r="L5288" s="74" t="s">
        <v>3426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3987</v>
      </c>
      <c r="S5288" s="139">
        <v>36942.959999999999</v>
      </c>
      <c r="T5288" s="14"/>
      <c r="U5288" s="139">
        <v>36942.959999999999</v>
      </c>
      <c r="V5288" s="14">
        <f t="shared" si="666"/>
        <v>0</v>
      </c>
      <c r="W5288" s="14">
        <f t="shared" si="668"/>
        <v>36942.959999999999</v>
      </c>
      <c r="X5288" s="14"/>
      <c r="Y5288" s="14">
        <f t="shared" si="672"/>
        <v>0</v>
      </c>
      <c r="Z5288" s="16">
        <f>W5288+X5288</f>
        <v>36942.959999999999</v>
      </c>
      <c r="AA5288" s="14">
        <f t="shared" si="670"/>
        <v>0</v>
      </c>
      <c r="AB5288" s="14">
        <f t="shared" si="665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 t="s">
        <v>3722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3723</v>
      </c>
      <c r="J5289" s="74" t="s">
        <v>3333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66"/>
        <v>3242.9800000000005</v>
      </c>
      <c r="W5289" s="14">
        <f t="shared" si="668"/>
        <v>7284.8529411764703</v>
      </c>
      <c r="X5289" s="14"/>
      <c r="Y5289" s="14">
        <f t="shared" si="672"/>
        <v>0</v>
      </c>
      <c r="Z5289" s="14"/>
      <c r="AA5289" s="14">
        <f t="shared" si="670"/>
        <v>145.69705882352991</v>
      </c>
      <c r="AB5289" s="14">
        <f t="shared" si="665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 t="s">
        <v>3722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3723</v>
      </c>
      <c r="J5290" s="74" t="s">
        <v>3333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66"/>
        <v>5501.5</v>
      </c>
      <c r="W5290" s="14">
        <f t="shared" si="668"/>
        <v>3696.7000000000007</v>
      </c>
      <c r="X5290" s="14"/>
      <c r="Y5290" s="14">
        <f t="shared" si="672"/>
        <v>0</v>
      </c>
      <c r="Z5290" s="14"/>
      <c r="AA5290" s="14">
        <f t="shared" si="670"/>
        <v>0</v>
      </c>
      <c r="AB5290" s="14">
        <f t="shared" si="665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 t="s">
        <v>3722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3723</v>
      </c>
      <c r="J5291" s="74" t="s">
        <v>3333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66"/>
        <v>-10000</v>
      </c>
      <c r="W5291" s="14">
        <f t="shared" si="668"/>
        <v>0</v>
      </c>
      <c r="X5291" s="14"/>
      <c r="Y5291" s="14">
        <f t="shared" si="672"/>
        <v>0</v>
      </c>
      <c r="Z5291" s="16">
        <f t="shared" ref="Z5291:Z5293" si="675">W5291+X5291</f>
        <v>0</v>
      </c>
      <c r="AA5291" s="14">
        <f t="shared" si="670"/>
        <v>0</v>
      </c>
      <c r="AB5291" s="14">
        <f t="shared" si="665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 t="s">
        <v>3722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3723</v>
      </c>
      <c r="J5292" s="74" t="s">
        <v>3333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66"/>
        <v>10000</v>
      </c>
      <c r="W5292" s="14">
        <f t="shared" si="668"/>
        <v>0</v>
      </c>
      <c r="X5292" s="14"/>
      <c r="Y5292" s="14">
        <f t="shared" si="672"/>
        <v>0</v>
      </c>
      <c r="Z5292" s="16">
        <f t="shared" si="675"/>
        <v>0</v>
      </c>
      <c r="AA5292" s="14">
        <f t="shared" si="670"/>
        <v>0</v>
      </c>
      <c r="AB5292" s="14">
        <f t="shared" si="665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 t="s">
        <v>3722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3723</v>
      </c>
      <c r="J5293" s="74" t="s">
        <v>3333</v>
      </c>
      <c r="K5293" s="74" t="s">
        <v>32</v>
      </c>
      <c r="L5293" s="74" t="s">
        <v>3440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66"/>
        <v>18000</v>
      </c>
      <c r="W5293" s="14">
        <f t="shared" si="668"/>
        <v>0</v>
      </c>
      <c r="X5293" s="14"/>
      <c r="Y5293" s="14">
        <f t="shared" si="672"/>
        <v>0</v>
      </c>
      <c r="Z5293" s="16">
        <f t="shared" si="675"/>
        <v>0</v>
      </c>
      <c r="AA5293" s="14">
        <f t="shared" si="670"/>
        <v>0</v>
      </c>
      <c r="AB5293" s="14">
        <f t="shared" si="665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 t="s">
        <v>3722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3723</v>
      </c>
      <c r="J5294" s="74" t="s">
        <v>3333</v>
      </c>
      <c r="K5294" s="74" t="s">
        <v>32</v>
      </c>
      <c r="L5294" s="74" t="s">
        <v>3452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66"/>
        <v>4984.1999999999989</v>
      </c>
      <c r="W5294" s="14">
        <f t="shared" si="668"/>
        <v>3010.5000000000005</v>
      </c>
      <c r="X5294" s="14"/>
      <c r="Y5294" s="14">
        <f t="shared" si="672"/>
        <v>0</v>
      </c>
      <c r="Z5294" s="14"/>
      <c r="AA5294" s="14">
        <f t="shared" si="670"/>
        <v>0</v>
      </c>
      <c r="AB5294" s="14">
        <f t="shared" ref="AB5294:AB5357" si="676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 t="s">
        <v>3722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3723</v>
      </c>
      <c r="J5295" s="74" t="s">
        <v>3333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3987</v>
      </c>
      <c r="S5295" s="139">
        <v>108745.27</v>
      </c>
      <c r="T5295" s="14"/>
      <c r="U5295" s="139">
        <v>108745.27</v>
      </c>
      <c r="V5295" s="14">
        <f t="shared" ref="V5295:V5358" si="677">S5295+T5295-U5295</f>
        <v>0</v>
      </c>
      <c r="W5295" s="14">
        <f t="shared" si="668"/>
        <v>106613.00980392157</v>
      </c>
      <c r="X5295" s="14"/>
      <c r="Y5295" s="14">
        <f t="shared" si="672"/>
        <v>0</v>
      </c>
      <c r="Z5295" s="16">
        <f t="shared" ref="Z5295:Z5322" si="678">W5295+X5295</f>
        <v>106613.00980392157</v>
      </c>
      <c r="AA5295" s="14">
        <f t="shared" si="670"/>
        <v>2132.2601960784377</v>
      </c>
      <c r="AB5295" s="14">
        <f t="shared" si="676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 t="s">
        <v>3722</v>
      </c>
      <c r="B5296" s="74" t="s">
        <v>32</v>
      </c>
      <c r="C5296" s="74" t="s">
        <v>1517</v>
      </c>
      <c r="D5296" s="74" t="s">
        <v>1518</v>
      </c>
      <c r="E5296" s="74" t="s">
        <v>2952</v>
      </c>
      <c r="F5296" s="74" t="s">
        <v>2952</v>
      </c>
      <c r="G5296" s="74" t="s">
        <v>2952</v>
      </c>
      <c r="H5296" s="74" t="s">
        <v>36</v>
      </c>
      <c r="I5296" s="74" t="s">
        <v>3723</v>
      </c>
      <c r="J5296" s="8" t="s">
        <v>38</v>
      </c>
      <c r="K5296" s="74" t="s">
        <v>32</v>
      </c>
      <c r="L5296" s="74" t="s">
        <v>3457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77"/>
        <v>0</v>
      </c>
      <c r="W5296" s="14">
        <f t="shared" si="668"/>
        <v>4454.08</v>
      </c>
      <c r="X5296" s="14"/>
      <c r="Y5296" s="14">
        <f t="shared" si="672"/>
        <v>0</v>
      </c>
      <c r="Z5296" s="16">
        <f t="shared" si="678"/>
        <v>4454.08</v>
      </c>
      <c r="AA5296" s="14">
        <f t="shared" si="670"/>
        <v>0</v>
      </c>
      <c r="AB5296" s="14">
        <f t="shared" si="676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 t="s">
        <v>3722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3723</v>
      </c>
      <c r="J5297" s="8" t="s">
        <v>38</v>
      </c>
      <c r="K5297" s="74" t="s">
        <v>32</v>
      </c>
      <c r="L5297" s="74" t="s">
        <v>3459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77"/>
        <v>0</v>
      </c>
      <c r="W5297" s="14">
        <f t="shared" si="668"/>
        <v>0</v>
      </c>
      <c r="X5297" s="14"/>
      <c r="Y5297" s="14">
        <f t="shared" si="672"/>
        <v>0</v>
      </c>
      <c r="Z5297" s="16">
        <f t="shared" si="678"/>
        <v>0</v>
      </c>
      <c r="AA5297" s="14">
        <f t="shared" si="670"/>
        <v>0</v>
      </c>
      <c r="AB5297" s="14">
        <f t="shared" si="676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 t="s">
        <v>3722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3723</v>
      </c>
      <c r="J5298" s="8" t="s">
        <v>38</v>
      </c>
      <c r="K5298" s="74" t="s">
        <v>32</v>
      </c>
      <c r="L5298" s="74" t="s">
        <v>3461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77"/>
        <v>0</v>
      </c>
      <c r="W5298" s="14">
        <f t="shared" si="668"/>
        <v>38137.038461538461</v>
      </c>
      <c r="X5298" s="14"/>
      <c r="Y5298" s="14">
        <f t="shared" si="672"/>
        <v>0</v>
      </c>
      <c r="Z5298" s="16">
        <f t="shared" si="678"/>
        <v>38137.038461538461</v>
      </c>
      <c r="AA5298" s="14">
        <f t="shared" si="670"/>
        <v>1525.4815384615431</v>
      </c>
      <c r="AB5298" s="14">
        <f t="shared" si="676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 t="s">
        <v>3722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3723</v>
      </c>
      <c r="J5299" s="8" t="s">
        <v>38</v>
      </c>
      <c r="K5299" s="74" t="s">
        <v>32</v>
      </c>
      <c r="L5299" s="74" t="s">
        <v>3460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77"/>
        <v>-2858.5</v>
      </c>
      <c r="W5299" s="14">
        <f t="shared" ref="W5299:W5362" si="679">IF(O5299="返货",U5299/(1+P5299),IF(O5299="返现",U5299,IF(O5299="折扣",U5299*P5299,IF(O5299="无",U5299))))</f>
        <v>0</v>
      </c>
      <c r="X5299" s="14"/>
      <c r="Y5299" s="14">
        <f t="shared" si="672"/>
        <v>0</v>
      </c>
      <c r="Z5299" s="16">
        <f t="shared" si="678"/>
        <v>0</v>
      </c>
      <c r="AA5299" s="14">
        <f t="shared" si="670"/>
        <v>0</v>
      </c>
      <c r="AB5299" s="14">
        <f t="shared" si="676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 t="s">
        <v>3722</v>
      </c>
      <c r="B5300" s="74" t="s">
        <v>32</v>
      </c>
      <c r="C5300" s="74" t="s">
        <v>1517</v>
      </c>
      <c r="D5300" s="74" t="s">
        <v>1556</v>
      </c>
      <c r="E5300" s="74" t="s">
        <v>2932</v>
      </c>
      <c r="F5300" s="74" t="s">
        <v>2932</v>
      </c>
      <c r="G5300" s="74" t="s">
        <v>2932</v>
      </c>
      <c r="H5300" s="74" t="s">
        <v>36</v>
      </c>
      <c r="I5300" s="74" t="s">
        <v>3723</v>
      </c>
      <c r="J5300" s="8" t="s">
        <v>38</v>
      </c>
      <c r="K5300" s="74" t="s">
        <v>32</v>
      </c>
      <c r="L5300" s="74" t="s">
        <v>3467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77"/>
        <v>1307.1800000000003</v>
      </c>
      <c r="W5300" s="14">
        <f t="shared" si="679"/>
        <v>5318.1399999999994</v>
      </c>
      <c r="X5300" s="14"/>
      <c r="Y5300" s="14">
        <f t="shared" si="672"/>
        <v>0</v>
      </c>
      <c r="Z5300" s="16">
        <f t="shared" si="678"/>
        <v>5318.1399999999994</v>
      </c>
      <c r="AA5300" s="14">
        <f t="shared" si="670"/>
        <v>0</v>
      </c>
      <c r="AB5300" s="14">
        <f t="shared" si="676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 t="s">
        <v>3722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3723</v>
      </c>
      <c r="J5301" s="74" t="s">
        <v>3333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77"/>
        <v>14240.56</v>
      </c>
      <c r="W5301" s="14">
        <f t="shared" si="679"/>
        <v>0</v>
      </c>
      <c r="X5301" s="14"/>
      <c r="Y5301" s="14">
        <f t="shared" si="672"/>
        <v>0</v>
      </c>
      <c r="Z5301" s="16">
        <f t="shared" si="678"/>
        <v>0</v>
      </c>
      <c r="AA5301" s="14">
        <f t="shared" ref="AA5301:AA5364" si="680">U5301-W5301</f>
        <v>0</v>
      </c>
      <c r="AB5301" s="14">
        <f t="shared" si="676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 t="s">
        <v>3722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3723</v>
      </c>
      <c r="J5302" s="74" t="s">
        <v>3333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77"/>
        <v>11576.1</v>
      </c>
      <c r="W5302" s="14">
        <f t="shared" si="679"/>
        <v>0</v>
      </c>
      <c r="X5302" s="14"/>
      <c r="Y5302" s="14">
        <f t="shared" si="672"/>
        <v>0</v>
      </c>
      <c r="Z5302" s="16">
        <f t="shared" si="678"/>
        <v>0</v>
      </c>
      <c r="AA5302" s="14">
        <f t="shared" si="680"/>
        <v>0</v>
      </c>
      <c r="AB5302" s="14">
        <f t="shared" si="676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 t="s">
        <v>3722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3723</v>
      </c>
      <c r="J5303" s="74" t="s">
        <v>3333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77"/>
        <v>3153.85</v>
      </c>
      <c r="W5303" s="14">
        <f t="shared" si="679"/>
        <v>0</v>
      </c>
      <c r="X5303" s="14"/>
      <c r="Y5303" s="14">
        <f t="shared" si="672"/>
        <v>0</v>
      </c>
      <c r="Z5303" s="16">
        <f t="shared" si="678"/>
        <v>0</v>
      </c>
      <c r="AA5303" s="14">
        <f t="shared" si="680"/>
        <v>0</v>
      </c>
      <c r="AB5303" s="14">
        <f t="shared" si="676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 t="s">
        <v>3722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3723</v>
      </c>
      <c r="J5304" s="74" t="s">
        <v>3333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9"/>
        <v>0</v>
      </c>
      <c r="X5304" s="14"/>
      <c r="Y5304" s="14">
        <f t="shared" si="672"/>
        <v>0</v>
      </c>
      <c r="Z5304" s="16">
        <f t="shared" si="678"/>
        <v>0</v>
      </c>
      <c r="AA5304" s="14">
        <f t="shared" si="680"/>
        <v>0</v>
      </c>
      <c r="AB5304" s="14">
        <f t="shared" si="676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 t="s">
        <v>3722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3723</v>
      </c>
      <c r="J5305" s="74" t="s">
        <v>3333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9"/>
        <v>0</v>
      </c>
      <c r="X5305" s="14"/>
      <c r="Y5305" s="14">
        <f t="shared" si="672"/>
        <v>0</v>
      </c>
      <c r="Z5305" s="16">
        <f t="shared" si="678"/>
        <v>0</v>
      </c>
      <c r="AA5305" s="14">
        <f t="shared" si="680"/>
        <v>0</v>
      </c>
      <c r="AB5305" s="14">
        <f t="shared" si="676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 t="s">
        <v>3722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3723</v>
      </c>
      <c r="J5306" s="74" t="s">
        <v>3333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77"/>
        <v>4770.3999999999996</v>
      </c>
      <c r="W5306" s="14">
        <f t="shared" si="679"/>
        <v>0</v>
      </c>
      <c r="X5306" s="14"/>
      <c r="Y5306" s="14">
        <f t="shared" si="672"/>
        <v>0</v>
      </c>
      <c r="Z5306" s="16">
        <f t="shared" si="678"/>
        <v>0</v>
      </c>
      <c r="AA5306" s="14">
        <f t="shared" si="680"/>
        <v>0</v>
      </c>
      <c r="AB5306" s="14">
        <f t="shared" si="676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 t="s">
        <v>3722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3723</v>
      </c>
      <c r="J5307" s="74" t="s">
        <v>3333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77"/>
        <v>4706.8999999999996</v>
      </c>
      <c r="W5307" s="14">
        <f t="shared" si="679"/>
        <v>0</v>
      </c>
      <c r="X5307" s="14"/>
      <c r="Y5307" s="14">
        <f t="shared" si="672"/>
        <v>0</v>
      </c>
      <c r="Z5307" s="16">
        <f t="shared" si="678"/>
        <v>0</v>
      </c>
      <c r="AA5307" s="14">
        <f t="shared" si="680"/>
        <v>0</v>
      </c>
      <c r="AB5307" s="14">
        <f t="shared" si="676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 t="s">
        <v>3722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3723</v>
      </c>
      <c r="J5308" s="74" t="s">
        <v>3333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77"/>
        <v>0.17</v>
      </c>
      <c r="W5308" s="14">
        <f t="shared" si="679"/>
        <v>0</v>
      </c>
      <c r="X5308" s="14"/>
      <c r="Y5308" s="14">
        <f t="shared" si="672"/>
        <v>0</v>
      </c>
      <c r="Z5308" s="16">
        <f t="shared" si="678"/>
        <v>0</v>
      </c>
      <c r="AA5308" s="14">
        <f t="shared" si="680"/>
        <v>0</v>
      </c>
      <c r="AB5308" s="14">
        <f t="shared" si="676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 t="s">
        <v>3722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3723</v>
      </c>
      <c r="J5309" s="74" t="s">
        <v>3333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9"/>
        <v>0</v>
      </c>
      <c r="X5309" s="14"/>
      <c r="Y5309" s="14">
        <f t="shared" si="672"/>
        <v>0</v>
      </c>
      <c r="Z5309" s="16">
        <f t="shared" si="678"/>
        <v>0</v>
      </c>
      <c r="AA5309" s="14">
        <f t="shared" si="680"/>
        <v>0</v>
      </c>
      <c r="AB5309" s="14">
        <f t="shared" si="676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 t="s">
        <v>3722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3723</v>
      </c>
      <c r="J5310" s="74" t="s">
        <v>3333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77"/>
        <v>3500</v>
      </c>
      <c r="W5310" s="14">
        <f t="shared" si="679"/>
        <v>0</v>
      </c>
      <c r="X5310" s="14"/>
      <c r="Y5310" s="14">
        <f t="shared" si="672"/>
        <v>0</v>
      </c>
      <c r="Z5310" s="16">
        <f t="shared" si="678"/>
        <v>0</v>
      </c>
      <c r="AA5310" s="14">
        <f t="shared" si="680"/>
        <v>0</v>
      </c>
      <c r="AB5310" s="14">
        <f t="shared" si="676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 t="s">
        <v>3722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3723</v>
      </c>
      <c r="J5311" s="74" t="s">
        <v>3333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77"/>
        <v>0.97</v>
      </c>
      <c r="W5311" s="14">
        <f t="shared" si="679"/>
        <v>0</v>
      </c>
      <c r="X5311" s="14"/>
      <c r="Y5311" s="14">
        <f t="shared" si="672"/>
        <v>0</v>
      </c>
      <c r="Z5311" s="16">
        <f t="shared" si="678"/>
        <v>0</v>
      </c>
      <c r="AA5311" s="14">
        <f t="shared" si="680"/>
        <v>0</v>
      </c>
      <c r="AB5311" s="14">
        <f t="shared" si="676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 t="s">
        <v>3722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3723</v>
      </c>
      <c r="J5312" s="74" t="s">
        <v>3333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77"/>
        <v>18046</v>
      </c>
      <c r="W5312" s="14">
        <f t="shared" si="679"/>
        <v>0</v>
      </c>
      <c r="X5312" s="14"/>
      <c r="Y5312" s="14">
        <f t="shared" si="672"/>
        <v>0</v>
      </c>
      <c r="Z5312" s="16">
        <f t="shared" si="678"/>
        <v>0</v>
      </c>
      <c r="AA5312" s="14">
        <f t="shared" si="680"/>
        <v>0</v>
      </c>
      <c r="AB5312" s="14">
        <f t="shared" si="676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 t="s">
        <v>3722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3723</v>
      </c>
      <c r="J5313" s="74" t="s">
        <v>3333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77"/>
        <v>19672.349999999999</v>
      </c>
      <c r="W5313" s="14">
        <f t="shared" si="679"/>
        <v>0</v>
      </c>
      <c r="X5313" s="14"/>
      <c r="Y5313" s="14">
        <f t="shared" si="672"/>
        <v>0</v>
      </c>
      <c r="Z5313" s="16">
        <f t="shared" si="678"/>
        <v>0</v>
      </c>
      <c r="AA5313" s="14">
        <f t="shared" si="680"/>
        <v>0</v>
      </c>
      <c r="AB5313" s="14">
        <f t="shared" si="676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 t="s">
        <v>3722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3723</v>
      </c>
      <c r="J5314" s="74" t="s">
        <v>3333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77"/>
        <v>6422</v>
      </c>
      <c r="W5314" s="14">
        <f t="shared" si="679"/>
        <v>0</v>
      </c>
      <c r="X5314" s="14"/>
      <c r="Y5314" s="14">
        <f t="shared" si="672"/>
        <v>0</v>
      </c>
      <c r="Z5314" s="16">
        <f t="shared" si="678"/>
        <v>0</v>
      </c>
      <c r="AA5314" s="14">
        <f t="shared" si="680"/>
        <v>0</v>
      </c>
      <c r="AB5314" s="14">
        <f t="shared" si="676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 t="s">
        <v>3722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3723</v>
      </c>
      <c r="J5315" s="74" t="s">
        <v>3333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77"/>
        <v>971.2</v>
      </c>
      <c r="W5315" s="14">
        <f t="shared" si="679"/>
        <v>0</v>
      </c>
      <c r="X5315" s="14"/>
      <c r="Y5315" s="14">
        <f t="shared" ref="Y5315:Y5378" si="681">IF(W5315-AB5315&lt;=0,0,IF(O5315="返现",MAX(W5315-AA5315-AB5315,0),MAX(W5315-AB5315,0)))</f>
        <v>0</v>
      </c>
      <c r="Z5315" s="16">
        <f t="shared" si="678"/>
        <v>0</v>
      </c>
      <c r="AA5315" s="14">
        <f t="shared" si="680"/>
        <v>0</v>
      </c>
      <c r="AB5315" s="14">
        <f t="shared" si="676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 t="s">
        <v>3722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3723</v>
      </c>
      <c r="J5316" s="74" t="s">
        <v>3333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77"/>
        <v>15309.18</v>
      </c>
      <c r="W5316" s="14">
        <f t="shared" si="679"/>
        <v>0</v>
      </c>
      <c r="X5316" s="14"/>
      <c r="Y5316" s="14">
        <f t="shared" si="681"/>
        <v>0</v>
      </c>
      <c r="Z5316" s="16">
        <f t="shared" si="678"/>
        <v>0</v>
      </c>
      <c r="AA5316" s="14">
        <f t="shared" si="680"/>
        <v>0</v>
      </c>
      <c r="AB5316" s="14">
        <f t="shared" si="676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 t="s">
        <v>3722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3723</v>
      </c>
      <c r="J5317" s="74" t="s">
        <v>3333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77"/>
        <v>9705.75</v>
      </c>
      <c r="W5317" s="14">
        <f t="shared" si="679"/>
        <v>0</v>
      </c>
      <c r="X5317" s="14"/>
      <c r="Y5317" s="14">
        <f t="shared" si="681"/>
        <v>0</v>
      </c>
      <c r="Z5317" s="16">
        <f t="shared" si="678"/>
        <v>0</v>
      </c>
      <c r="AA5317" s="14">
        <f t="shared" si="680"/>
        <v>0</v>
      </c>
      <c r="AB5317" s="14">
        <f t="shared" si="676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 t="s">
        <v>3722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3723</v>
      </c>
      <c r="J5318" s="74" t="s">
        <v>3333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77"/>
        <v>36787.019999999997</v>
      </c>
      <c r="W5318" s="14">
        <f t="shared" si="679"/>
        <v>0</v>
      </c>
      <c r="X5318" s="14"/>
      <c r="Y5318" s="14">
        <f t="shared" si="681"/>
        <v>0</v>
      </c>
      <c r="Z5318" s="16">
        <f t="shared" si="678"/>
        <v>0</v>
      </c>
      <c r="AA5318" s="14">
        <f t="shared" si="680"/>
        <v>0</v>
      </c>
      <c r="AB5318" s="14">
        <f t="shared" si="676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 t="s">
        <v>3722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3723</v>
      </c>
      <c r="J5319" s="74" t="s">
        <v>3333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77"/>
        <v>2099.6</v>
      </c>
      <c r="W5319" s="14">
        <f t="shared" si="679"/>
        <v>0</v>
      </c>
      <c r="X5319" s="14"/>
      <c r="Y5319" s="14">
        <f t="shared" si="681"/>
        <v>0</v>
      </c>
      <c r="Z5319" s="16">
        <f t="shared" si="678"/>
        <v>0</v>
      </c>
      <c r="AA5319" s="14">
        <f t="shared" si="680"/>
        <v>0</v>
      </c>
      <c r="AB5319" s="14">
        <f t="shared" si="676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 t="s">
        <v>3722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3723</v>
      </c>
      <c r="J5320" s="74" t="s">
        <v>3333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77"/>
        <v>193.16</v>
      </c>
      <c r="W5320" s="14">
        <f t="shared" si="679"/>
        <v>0</v>
      </c>
      <c r="X5320" s="14"/>
      <c r="Y5320" s="14">
        <f t="shared" si="681"/>
        <v>0</v>
      </c>
      <c r="Z5320" s="16">
        <f t="shared" si="678"/>
        <v>0</v>
      </c>
      <c r="AA5320" s="14">
        <f t="shared" si="680"/>
        <v>0</v>
      </c>
      <c r="AB5320" s="14">
        <f t="shared" si="676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 t="s">
        <v>3722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3723</v>
      </c>
      <c r="J5321" s="74" t="s">
        <v>3333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77"/>
        <v>4000.15</v>
      </c>
      <c r="W5321" s="14">
        <f t="shared" si="679"/>
        <v>0</v>
      </c>
      <c r="X5321" s="14"/>
      <c r="Y5321" s="14">
        <f t="shared" si="681"/>
        <v>0</v>
      </c>
      <c r="Z5321" s="16">
        <f t="shared" si="678"/>
        <v>0</v>
      </c>
      <c r="AA5321" s="14">
        <f t="shared" si="680"/>
        <v>0</v>
      </c>
      <c r="AB5321" s="14">
        <f t="shared" si="676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 t="s">
        <v>3722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3723</v>
      </c>
      <c r="J5322" s="74" t="s">
        <v>3333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77"/>
        <v>15691</v>
      </c>
      <c r="W5322" s="14">
        <f t="shared" si="679"/>
        <v>0</v>
      </c>
      <c r="X5322" s="14"/>
      <c r="Y5322" s="14">
        <f t="shared" si="681"/>
        <v>0</v>
      </c>
      <c r="Z5322" s="16">
        <f t="shared" si="678"/>
        <v>0</v>
      </c>
      <c r="AA5322" s="14">
        <f t="shared" si="680"/>
        <v>0</v>
      </c>
      <c r="AB5322" s="14">
        <f t="shared" si="676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 t="s">
        <v>3722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3723</v>
      </c>
      <c r="J5323" s="74" t="s">
        <v>3333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77"/>
        <v>11980.1</v>
      </c>
      <c r="W5323" s="14">
        <f t="shared" si="679"/>
        <v>0</v>
      </c>
      <c r="X5323" s="14"/>
      <c r="Y5323" s="14">
        <f t="shared" si="681"/>
        <v>0</v>
      </c>
      <c r="Z5323" s="14"/>
      <c r="AA5323" s="14">
        <f t="shared" si="680"/>
        <v>0</v>
      </c>
      <c r="AB5323" s="14">
        <f t="shared" si="676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 t="s">
        <v>3722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3723</v>
      </c>
      <c r="J5324" s="74" t="s">
        <v>3333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77"/>
        <v>1347.8</v>
      </c>
      <c r="W5324" s="14">
        <f t="shared" si="679"/>
        <v>0</v>
      </c>
      <c r="X5324" s="14"/>
      <c r="Y5324" s="14">
        <f t="shared" si="681"/>
        <v>0</v>
      </c>
      <c r="Z5324" s="14"/>
      <c r="AA5324" s="14">
        <f t="shared" si="680"/>
        <v>0</v>
      </c>
      <c r="AB5324" s="14">
        <f t="shared" si="676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 t="s">
        <v>3722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3723</v>
      </c>
      <c r="J5325" s="74" t="s">
        <v>3333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77"/>
        <v>1000</v>
      </c>
      <c r="W5325" s="14">
        <f t="shared" si="679"/>
        <v>0</v>
      </c>
      <c r="X5325" s="14"/>
      <c r="Y5325" s="14">
        <f t="shared" si="681"/>
        <v>0</v>
      </c>
      <c r="Z5325" s="14"/>
      <c r="AA5325" s="14">
        <f t="shared" si="680"/>
        <v>0</v>
      </c>
      <c r="AB5325" s="14">
        <f t="shared" si="676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 t="s">
        <v>3722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3723</v>
      </c>
      <c r="J5326" s="74" t="s">
        <v>3333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77"/>
        <v>3467.55</v>
      </c>
      <c r="W5326" s="14">
        <f t="shared" si="679"/>
        <v>0</v>
      </c>
      <c r="X5326" s="14"/>
      <c r="Y5326" s="14">
        <f t="shared" si="681"/>
        <v>0</v>
      </c>
      <c r="Z5326" s="14"/>
      <c r="AA5326" s="14">
        <f t="shared" si="680"/>
        <v>0</v>
      </c>
      <c r="AB5326" s="14">
        <f t="shared" si="676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 t="s">
        <v>3722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3723</v>
      </c>
      <c r="J5327" s="74" t="s">
        <v>3333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77"/>
        <v>2759.9</v>
      </c>
      <c r="W5327" s="14">
        <f t="shared" si="679"/>
        <v>0</v>
      </c>
      <c r="X5327" s="14"/>
      <c r="Y5327" s="14">
        <f t="shared" si="681"/>
        <v>0</v>
      </c>
      <c r="Z5327" s="14"/>
      <c r="AA5327" s="14">
        <f t="shared" si="680"/>
        <v>0</v>
      </c>
      <c r="AB5327" s="14">
        <f t="shared" si="676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 t="s">
        <v>3722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3723</v>
      </c>
      <c r="J5328" s="74" t="s">
        <v>3333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9"/>
        <v>0</v>
      </c>
      <c r="X5328" s="14"/>
      <c r="Y5328" s="14">
        <f t="shared" si="681"/>
        <v>0</v>
      </c>
      <c r="Z5328" s="16">
        <f t="shared" ref="Z5328:Z5369" si="682">W5328+X5328</f>
        <v>0</v>
      </c>
      <c r="AA5328" s="14">
        <f t="shared" si="680"/>
        <v>0</v>
      </c>
      <c r="AB5328" s="14">
        <f t="shared" si="676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 t="s">
        <v>3722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3723</v>
      </c>
      <c r="J5329" s="74" t="s">
        <v>3333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77"/>
        <v>4469.6000000000004</v>
      </c>
      <c r="W5329" s="14">
        <f t="shared" si="679"/>
        <v>0</v>
      </c>
      <c r="X5329" s="14"/>
      <c r="Y5329" s="14">
        <f t="shared" si="681"/>
        <v>0</v>
      </c>
      <c r="Z5329" s="16">
        <f t="shared" si="682"/>
        <v>0</v>
      </c>
      <c r="AA5329" s="14">
        <f t="shared" si="680"/>
        <v>0</v>
      </c>
      <c r="AB5329" s="14">
        <f t="shared" si="676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 t="s">
        <v>3722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3723</v>
      </c>
      <c r="J5330" s="74" t="s">
        <v>3333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77"/>
        <v>18308.57</v>
      </c>
      <c r="W5330" s="14">
        <f t="shared" si="679"/>
        <v>0</v>
      </c>
      <c r="X5330" s="14"/>
      <c r="Y5330" s="14">
        <f t="shared" si="681"/>
        <v>0</v>
      </c>
      <c r="Z5330" s="16">
        <f t="shared" si="682"/>
        <v>0</v>
      </c>
      <c r="AA5330" s="14">
        <f t="shared" si="680"/>
        <v>0</v>
      </c>
      <c r="AB5330" s="14">
        <f t="shared" si="676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 t="s">
        <v>3722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3723</v>
      </c>
      <c r="J5331" s="74" t="s">
        <v>3333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77"/>
        <v>1342.2</v>
      </c>
      <c r="W5331" s="14">
        <f t="shared" si="679"/>
        <v>0</v>
      </c>
      <c r="X5331" s="14"/>
      <c r="Y5331" s="14">
        <f t="shared" si="681"/>
        <v>0</v>
      </c>
      <c r="Z5331" s="16">
        <f t="shared" si="682"/>
        <v>0</v>
      </c>
      <c r="AA5331" s="14">
        <f t="shared" si="680"/>
        <v>0</v>
      </c>
      <c r="AB5331" s="14">
        <f t="shared" si="676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 t="s">
        <v>3722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3723</v>
      </c>
      <c r="J5332" s="74" t="s">
        <v>3333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77"/>
        <v>6886.9</v>
      </c>
      <c r="W5332" s="14">
        <f t="shared" si="679"/>
        <v>0</v>
      </c>
      <c r="X5332" s="14"/>
      <c r="Y5332" s="14">
        <f t="shared" si="681"/>
        <v>0</v>
      </c>
      <c r="Z5332" s="16">
        <f t="shared" si="682"/>
        <v>0</v>
      </c>
      <c r="AA5332" s="14">
        <f t="shared" si="680"/>
        <v>0</v>
      </c>
      <c r="AB5332" s="14">
        <f t="shared" si="676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 t="s">
        <v>3722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3723</v>
      </c>
      <c r="J5333" s="74" t="s">
        <v>3333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77"/>
        <v>2384.46</v>
      </c>
      <c r="W5333" s="14">
        <f t="shared" si="679"/>
        <v>0</v>
      </c>
      <c r="X5333" s="14"/>
      <c r="Y5333" s="14">
        <f t="shared" si="681"/>
        <v>0</v>
      </c>
      <c r="Z5333" s="16">
        <f t="shared" si="682"/>
        <v>0</v>
      </c>
      <c r="AA5333" s="14">
        <f t="shared" si="680"/>
        <v>0</v>
      </c>
      <c r="AB5333" s="14">
        <f t="shared" si="676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 t="s">
        <v>3722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3723</v>
      </c>
      <c r="J5334" s="74" t="s">
        <v>3333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77"/>
        <v>27993.81</v>
      </c>
      <c r="W5334" s="14">
        <f t="shared" si="679"/>
        <v>0</v>
      </c>
      <c r="X5334" s="14"/>
      <c r="Y5334" s="14">
        <f t="shared" si="681"/>
        <v>0</v>
      </c>
      <c r="Z5334" s="16">
        <f t="shared" si="682"/>
        <v>0</v>
      </c>
      <c r="AA5334" s="14">
        <f t="shared" si="680"/>
        <v>0</v>
      </c>
      <c r="AB5334" s="14">
        <f t="shared" si="676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 t="s">
        <v>3722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3723</v>
      </c>
      <c r="J5335" s="74" t="s">
        <v>3333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77"/>
        <v>768.6</v>
      </c>
      <c r="W5335" s="14">
        <f t="shared" si="679"/>
        <v>0</v>
      </c>
      <c r="X5335" s="14"/>
      <c r="Y5335" s="14">
        <f t="shared" si="681"/>
        <v>0</v>
      </c>
      <c r="Z5335" s="16">
        <f t="shared" si="682"/>
        <v>0</v>
      </c>
      <c r="AA5335" s="14">
        <f t="shared" si="680"/>
        <v>0</v>
      </c>
      <c r="AB5335" s="14">
        <f t="shared" si="676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 t="s">
        <v>3722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3723</v>
      </c>
      <c r="J5336" s="74" t="s">
        <v>3333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77"/>
        <v>6557.88</v>
      </c>
      <c r="W5336" s="14">
        <f t="shared" si="679"/>
        <v>0</v>
      </c>
      <c r="X5336" s="14"/>
      <c r="Y5336" s="14">
        <f t="shared" si="681"/>
        <v>0</v>
      </c>
      <c r="Z5336" s="16">
        <f t="shared" si="682"/>
        <v>0</v>
      </c>
      <c r="AA5336" s="14">
        <f t="shared" si="680"/>
        <v>0</v>
      </c>
      <c r="AB5336" s="14">
        <f t="shared" si="676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 t="s">
        <v>3722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3723</v>
      </c>
      <c r="J5337" s="74" t="s">
        <v>3333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77"/>
        <v>150.1</v>
      </c>
      <c r="W5337" s="14">
        <f t="shared" si="679"/>
        <v>0</v>
      </c>
      <c r="X5337" s="14"/>
      <c r="Y5337" s="14">
        <f t="shared" si="681"/>
        <v>0</v>
      </c>
      <c r="Z5337" s="16">
        <f t="shared" si="682"/>
        <v>0</v>
      </c>
      <c r="AA5337" s="14">
        <f t="shared" si="680"/>
        <v>0</v>
      </c>
      <c r="AB5337" s="14">
        <f t="shared" si="676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 t="s">
        <v>3722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3723</v>
      </c>
      <c r="J5338" s="74" t="s">
        <v>3333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77"/>
        <v>1336.7</v>
      </c>
      <c r="W5338" s="14">
        <f t="shared" si="679"/>
        <v>0</v>
      </c>
      <c r="X5338" s="14"/>
      <c r="Y5338" s="14">
        <f t="shared" si="681"/>
        <v>0</v>
      </c>
      <c r="Z5338" s="16">
        <f t="shared" si="682"/>
        <v>0</v>
      </c>
      <c r="AA5338" s="14">
        <f t="shared" si="680"/>
        <v>0</v>
      </c>
      <c r="AB5338" s="14">
        <f t="shared" si="676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 t="s">
        <v>3722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3723</v>
      </c>
      <c r="J5339" s="74" t="s">
        <v>3333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77"/>
        <v>356.31</v>
      </c>
      <c r="W5339" s="14">
        <f t="shared" si="679"/>
        <v>0</v>
      </c>
      <c r="X5339" s="14"/>
      <c r="Y5339" s="14">
        <f t="shared" si="681"/>
        <v>0</v>
      </c>
      <c r="Z5339" s="16">
        <f t="shared" si="682"/>
        <v>0</v>
      </c>
      <c r="AA5339" s="14">
        <f t="shared" si="680"/>
        <v>0</v>
      </c>
      <c r="AB5339" s="14">
        <f t="shared" si="676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 t="s">
        <v>3722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3723</v>
      </c>
      <c r="J5340" s="74" t="s">
        <v>3333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77"/>
        <v>10166.4</v>
      </c>
      <c r="W5340" s="14">
        <f t="shared" si="679"/>
        <v>0</v>
      </c>
      <c r="X5340" s="14"/>
      <c r="Y5340" s="14">
        <f t="shared" si="681"/>
        <v>0</v>
      </c>
      <c r="Z5340" s="16">
        <f t="shared" si="682"/>
        <v>0</v>
      </c>
      <c r="AA5340" s="14">
        <f t="shared" si="680"/>
        <v>0</v>
      </c>
      <c r="AB5340" s="14">
        <f t="shared" si="676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 t="s">
        <v>3722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3723</v>
      </c>
      <c r="J5341" s="74" t="s">
        <v>3333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77"/>
        <v>145.04</v>
      </c>
      <c r="W5341" s="14">
        <f t="shared" si="679"/>
        <v>0</v>
      </c>
      <c r="X5341" s="14"/>
      <c r="Y5341" s="14">
        <f t="shared" si="681"/>
        <v>0</v>
      </c>
      <c r="Z5341" s="16">
        <f t="shared" si="682"/>
        <v>0</v>
      </c>
      <c r="AA5341" s="14">
        <f t="shared" si="680"/>
        <v>0</v>
      </c>
      <c r="AB5341" s="14">
        <f t="shared" si="676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 t="s">
        <v>3722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3723</v>
      </c>
      <c r="J5342" s="74" t="s">
        <v>3333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9"/>
        <v>0</v>
      </c>
      <c r="X5342" s="14"/>
      <c r="Y5342" s="14">
        <f t="shared" si="681"/>
        <v>0</v>
      </c>
      <c r="Z5342" s="16">
        <f t="shared" si="682"/>
        <v>0</v>
      </c>
      <c r="AA5342" s="14">
        <f t="shared" si="680"/>
        <v>0</v>
      </c>
      <c r="AB5342" s="14">
        <f t="shared" si="676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 t="s">
        <v>3722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3723</v>
      </c>
      <c r="J5343" s="74" t="s">
        <v>3333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3987</v>
      </c>
      <c r="S5343" s="139">
        <v>5779.7</v>
      </c>
      <c r="T5343" s="14"/>
      <c r="U5343" s="139">
        <v>5779.7</v>
      </c>
      <c r="V5343" s="14">
        <f t="shared" si="677"/>
        <v>0</v>
      </c>
      <c r="W5343" s="14">
        <f t="shared" si="679"/>
        <v>5666.3725490196075</v>
      </c>
      <c r="X5343" s="14"/>
      <c r="Y5343" s="14">
        <f t="shared" si="681"/>
        <v>0</v>
      </c>
      <c r="Z5343" s="16">
        <f t="shared" si="682"/>
        <v>5666.3725490196075</v>
      </c>
      <c r="AA5343" s="14">
        <f t="shared" si="680"/>
        <v>113.32745098039231</v>
      </c>
      <c r="AB5343" s="14">
        <f t="shared" si="676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 t="s">
        <v>3722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3723</v>
      </c>
      <c r="J5344" s="74" t="s">
        <v>3333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77"/>
        <v>4027.61</v>
      </c>
      <c r="W5344" s="14">
        <f t="shared" si="679"/>
        <v>0</v>
      </c>
      <c r="X5344" s="14"/>
      <c r="Y5344" s="14">
        <f t="shared" si="681"/>
        <v>0</v>
      </c>
      <c r="Z5344" s="16">
        <f t="shared" si="682"/>
        <v>0</v>
      </c>
      <c r="AA5344" s="14">
        <f t="shared" si="680"/>
        <v>0</v>
      </c>
      <c r="AB5344" s="14">
        <f t="shared" si="676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 t="s">
        <v>3722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3723</v>
      </c>
      <c r="J5345" s="74" t="s">
        <v>3333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77"/>
        <v>-4466.1899999999996</v>
      </c>
      <c r="W5345" s="14">
        <f t="shared" si="679"/>
        <v>0</v>
      </c>
      <c r="X5345" s="14"/>
      <c r="Y5345" s="14">
        <f t="shared" si="681"/>
        <v>0</v>
      </c>
      <c r="Z5345" s="16">
        <f t="shared" si="682"/>
        <v>0</v>
      </c>
      <c r="AA5345" s="14">
        <f t="shared" si="680"/>
        <v>0</v>
      </c>
      <c r="AB5345" s="14">
        <f t="shared" si="676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 t="s">
        <v>3722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3723</v>
      </c>
      <c r="J5346" s="74" t="s">
        <v>3333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77"/>
        <v>10083.370000000001</v>
      </c>
      <c r="W5346" s="14">
        <f t="shared" si="679"/>
        <v>0</v>
      </c>
      <c r="X5346" s="14"/>
      <c r="Y5346" s="14">
        <f t="shared" si="681"/>
        <v>0</v>
      </c>
      <c r="Z5346" s="16">
        <f t="shared" si="682"/>
        <v>0</v>
      </c>
      <c r="AA5346" s="14">
        <f t="shared" si="680"/>
        <v>0</v>
      </c>
      <c r="AB5346" s="14">
        <f t="shared" si="676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 t="s">
        <v>3722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3723</v>
      </c>
      <c r="J5347" s="74" t="s">
        <v>3333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77"/>
        <v>8.6</v>
      </c>
      <c r="W5347" s="14">
        <f t="shared" si="679"/>
        <v>0</v>
      </c>
      <c r="X5347" s="14"/>
      <c r="Y5347" s="14">
        <f t="shared" si="681"/>
        <v>0</v>
      </c>
      <c r="Z5347" s="16">
        <f t="shared" si="682"/>
        <v>0</v>
      </c>
      <c r="AA5347" s="14">
        <f t="shared" si="680"/>
        <v>0</v>
      </c>
      <c r="AB5347" s="14">
        <f t="shared" si="676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 t="s">
        <v>3722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3723</v>
      </c>
      <c r="J5348" s="74" t="s">
        <v>3333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77"/>
        <v>117244.06</v>
      </c>
      <c r="W5348" s="14">
        <f t="shared" si="679"/>
        <v>0</v>
      </c>
      <c r="X5348" s="14"/>
      <c r="Y5348" s="14">
        <f t="shared" si="681"/>
        <v>0</v>
      </c>
      <c r="Z5348" s="16">
        <f t="shared" si="682"/>
        <v>0</v>
      </c>
      <c r="AA5348" s="14">
        <f t="shared" si="680"/>
        <v>0</v>
      </c>
      <c r="AB5348" s="14">
        <f t="shared" si="676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 t="s">
        <v>3722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3723</v>
      </c>
      <c r="J5349" s="74" t="s">
        <v>3333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77"/>
        <v>778.26</v>
      </c>
      <c r="W5349" s="14">
        <f t="shared" si="679"/>
        <v>0</v>
      </c>
      <c r="X5349" s="14"/>
      <c r="Y5349" s="14">
        <f t="shared" si="681"/>
        <v>0</v>
      </c>
      <c r="Z5349" s="16">
        <f t="shared" si="682"/>
        <v>0</v>
      </c>
      <c r="AA5349" s="14">
        <f t="shared" si="680"/>
        <v>0</v>
      </c>
      <c r="AB5349" s="14">
        <f t="shared" si="676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 t="s">
        <v>3722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3723</v>
      </c>
      <c r="J5350" s="74" t="s">
        <v>3333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77"/>
        <v>10200</v>
      </c>
      <c r="W5350" s="14">
        <f t="shared" si="679"/>
        <v>0</v>
      </c>
      <c r="X5350" s="14"/>
      <c r="Y5350" s="14">
        <f t="shared" si="681"/>
        <v>0</v>
      </c>
      <c r="Z5350" s="16">
        <f t="shared" si="682"/>
        <v>0</v>
      </c>
      <c r="AA5350" s="14">
        <f t="shared" si="680"/>
        <v>0</v>
      </c>
      <c r="AB5350" s="14">
        <f t="shared" si="676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 t="s">
        <v>3722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3723</v>
      </c>
      <c r="J5351" s="74" t="s">
        <v>3333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77"/>
        <v>484</v>
      </c>
      <c r="W5351" s="14">
        <f t="shared" si="679"/>
        <v>0</v>
      </c>
      <c r="X5351" s="14"/>
      <c r="Y5351" s="14">
        <f t="shared" si="681"/>
        <v>0</v>
      </c>
      <c r="Z5351" s="16">
        <f t="shared" si="682"/>
        <v>0</v>
      </c>
      <c r="AA5351" s="14">
        <f t="shared" si="680"/>
        <v>0</v>
      </c>
      <c r="AB5351" s="14">
        <f t="shared" si="676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 t="s">
        <v>3722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3723</v>
      </c>
      <c r="J5352" s="74" t="s">
        <v>3333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77"/>
        <v>49.5</v>
      </c>
      <c r="W5352" s="14">
        <f t="shared" si="679"/>
        <v>0</v>
      </c>
      <c r="X5352" s="14"/>
      <c r="Y5352" s="14">
        <f t="shared" si="681"/>
        <v>0</v>
      </c>
      <c r="Z5352" s="16">
        <f t="shared" si="682"/>
        <v>0</v>
      </c>
      <c r="AA5352" s="14">
        <f t="shared" si="680"/>
        <v>0</v>
      </c>
      <c r="AB5352" s="14">
        <f t="shared" si="676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 t="s">
        <v>3722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3723</v>
      </c>
      <c r="J5353" s="74" t="s">
        <v>3333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77"/>
        <v>3542.3</v>
      </c>
      <c r="W5353" s="14">
        <f t="shared" si="679"/>
        <v>0</v>
      </c>
      <c r="X5353" s="14"/>
      <c r="Y5353" s="14">
        <f t="shared" si="681"/>
        <v>0</v>
      </c>
      <c r="Z5353" s="16">
        <f t="shared" si="682"/>
        <v>0</v>
      </c>
      <c r="AA5353" s="14">
        <f t="shared" si="680"/>
        <v>0</v>
      </c>
      <c r="AB5353" s="14">
        <f t="shared" si="676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 t="s">
        <v>3722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3723</v>
      </c>
      <c r="J5354" s="74" t="s">
        <v>3333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77"/>
        <v>4203.45</v>
      </c>
      <c r="W5354" s="14">
        <f t="shared" si="679"/>
        <v>0</v>
      </c>
      <c r="X5354" s="14"/>
      <c r="Y5354" s="14">
        <f t="shared" si="681"/>
        <v>0</v>
      </c>
      <c r="Z5354" s="16">
        <f t="shared" si="682"/>
        <v>0</v>
      </c>
      <c r="AA5354" s="14">
        <f t="shared" si="680"/>
        <v>0</v>
      </c>
      <c r="AB5354" s="14">
        <f t="shared" si="676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 t="s">
        <v>3722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3723</v>
      </c>
      <c r="J5355" s="74" t="s">
        <v>3333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3749</v>
      </c>
      <c r="S5355" s="139">
        <v>-14.4000000000005</v>
      </c>
      <c r="T5355" s="14"/>
      <c r="U5355" s="139">
        <v>-14.4000000000005</v>
      </c>
      <c r="V5355" s="14">
        <f t="shared" si="677"/>
        <v>0</v>
      </c>
      <c r="W5355" s="14">
        <f t="shared" si="679"/>
        <v>-14.117647058824019</v>
      </c>
      <c r="X5355" s="14"/>
      <c r="Y5355" s="14">
        <f t="shared" si="681"/>
        <v>0.28235294117648024</v>
      </c>
      <c r="Z5355" s="16">
        <f t="shared" si="682"/>
        <v>-14.117647058824019</v>
      </c>
      <c r="AA5355" s="14">
        <f t="shared" si="680"/>
        <v>-0.28235294117648024</v>
      </c>
      <c r="AB5355" s="14">
        <f t="shared" si="676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 t="s">
        <v>3722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3723</v>
      </c>
      <c r="J5356" s="74" t="s">
        <v>3333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77"/>
        <v>3980.6999999999898</v>
      </c>
      <c r="W5356" s="14">
        <f t="shared" si="679"/>
        <v>0</v>
      </c>
      <c r="X5356" s="14"/>
      <c r="Y5356" s="14">
        <f t="shared" si="681"/>
        <v>0</v>
      </c>
      <c r="Z5356" s="16">
        <f t="shared" si="682"/>
        <v>0</v>
      </c>
      <c r="AA5356" s="14">
        <f t="shared" si="680"/>
        <v>0</v>
      </c>
      <c r="AB5356" s="14">
        <f t="shared" si="676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 t="s">
        <v>3722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3723</v>
      </c>
      <c r="J5357" s="74" t="s">
        <v>3333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77"/>
        <v>2615.67</v>
      </c>
      <c r="W5357" s="14">
        <f t="shared" si="679"/>
        <v>0</v>
      </c>
      <c r="X5357" s="14"/>
      <c r="Y5357" s="14">
        <f t="shared" si="681"/>
        <v>0</v>
      </c>
      <c r="Z5357" s="16">
        <f t="shared" si="682"/>
        <v>0</v>
      </c>
      <c r="AA5357" s="14">
        <f t="shared" si="680"/>
        <v>0</v>
      </c>
      <c r="AB5357" s="14">
        <f t="shared" si="676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 t="s">
        <v>3722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3723</v>
      </c>
      <c r="J5358" s="74" t="s">
        <v>3333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77"/>
        <v>33599.269999999997</v>
      </c>
      <c r="W5358" s="14">
        <f t="shared" si="679"/>
        <v>0</v>
      </c>
      <c r="X5358" s="14"/>
      <c r="Y5358" s="14">
        <f t="shared" si="681"/>
        <v>0</v>
      </c>
      <c r="Z5358" s="16">
        <f t="shared" si="682"/>
        <v>0</v>
      </c>
      <c r="AA5358" s="14">
        <f t="shared" si="680"/>
        <v>0</v>
      </c>
      <c r="AB5358" s="14">
        <f t="shared" ref="AB5358:AB5421" si="683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 t="s">
        <v>3722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3723</v>
      </c>
      <c r="J5359" s="74" t="s">
        <v>3333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84">S5359+T5359-U5359</f>
        <v>5730.1</v>
      </c>
      <c r="W5359" s="14">
        <f t="shared" si="679"/>
        <v>0</v>
      </c>
      <c r="X5359" s="14"/>
      <c r="Y5359" s="14">
        <f t="shared" si="681"/>
        <v>0</v>
      </c>
      <c r="Z5359" s="16">
        <f t="shared" si="682"/>
        <v>0</v>
      </c>
      <c r="AA5359" s="14">
        <f t="shared" si="680"/>
        <v>0</v>
      </c>
      <c r="AB5359" s="14">
        <f t="shared" si="683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 t="s">
        <v>3722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3723</v>
      </c>
      <c r="J5360" s="74" t="s">
        <v>3333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84"/>
        <v>-11311.2</v>
      </c>
      <c r="W5360" s="14">
        <f t="shared" si="679"/>
        <v>0</v>
      </c>
      <c r="X5360" s="14"/>
      <c r="Y5360" s="14">
        <f t="shared" si="681"/>
        <v>0</v>
      </c>
      <c r="Z5360" s="16">
        <f t="shared" si="682"/>
        <v>0</v>
      </c>
      <c r="AA5360" s="14">
        <f t="shared" si="680"/>
        <v>0</v>
      </c>
      <c r="AB5360" s="14">
        <f t="shared" si="683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 t="s">
        <v>3722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3723</v>
      </c>
      <c r="J5361" s="74" t="s">
        <v>3333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84"/>
        <v>839.21</v>
      </c>
      <c r="W5361" s="14">
        <f t="shared" si="679"/>
        <v>0</v>
      </c>
      <c r="X5361" s="14"/>
      <c r="Y5361" s="14">
        <f t="shared" si="681"/>
        <v>0</v>
      </c>
      <c r="Z5361" s="16">
        <f t="shared" si="682"/>
        <v>0</v>
      </c>
      <c r="AA5361" s="14">
        <f t="shared" si="680"/>
        <v>0</v>
      </c>
      <c r="AB5361" s="14">
        <f t="shared" si="683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 t="s">
        <v>3722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3723</v>
      </c>
      <c r="J5362" s="74" t="s">
        <v>3333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84"/>
        <v>-111849.1</v>
      </c>
      <c r="W5362" s="14">
        <f t="shared" si="679"/>
        <v>0</v>
      </c>
      <c r="X5362" s="14"/>
      <c r="Y5362" s="14">
        <f t="shared" si="681"/>
        <v>0</v>
      </c>
      <c r="Z5362" s="16">
        <f t="shared" si="682"/>
        <v>0</v>
      </c>
      <c r="AA5362" s="14">
        <f t="shared" si="680"/>
        <v>0</v>
      </c>
      <c r="AB5362" s="14">
        <f t="shared" si="683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 t="s">
        <v>3722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3723</v>
      </c>
      <c r="J5363" s="74" t="s">
        <v>3333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84"/>
        <v>4648.87</v>
      </c>
      <c r="W5363" s="14">
        <f t="shared" ref="W5363:W5426" si="685">IF(O5363="返货",U5363/(1+P5363),IF(O5363="返现",U5363,IF(O5363="折扣",U5363*P5363,IF(O5363="无",U5363))))</f>
        <v>0</v>
      </c>
      <c r="X5363" s="14"/>
      <c r="Y5363" s="14">
        <f t="shared" si="681"/>
        <v>0</v>
      </c>
      <c r="Z5363" s="16">
        <f t="shared" si="682"/>
        <v>0</v>
      </c>
      <c r="AA5363" s="14">
        <f t="shared" si="680"/>
        <v>0</v>
      </c>
      <c r="AB5363" s="14">
        <f t="shared" si="683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 t="s">
        <v>3722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3723</v>
      </c>
      <c r="J5364" s="74" t="s">
        <v>3333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84"/>
        <v>110</v>
      </c>
      <c r="W5364" s="14">
        <f t="shared" si="685"/>
        <v>0</v>
      </c>
      <c r="X5364" s="14"/>
      <c r="Y5364" s="14">
        <f t="shared" si="681"/>
        <v>0</v>
      </c>
      <c r="Z5364" s="16">
        <f t="shared" si="682"/>
        <v>0</v>
      </c>
      <c r="AA5364" s="14">
        <f t="shared" si="680"/>
        <v>0</v>
      </c>
      <c r="AB5364" s="14">
        <f t="shared" si="683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 t="s">
        <v>3722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3723</v>
      </c>
      <c r="J5365" s="74" t="s">
        <v>3333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84"/>
        <v>9231.0499999999993</v>
      </c>
      <c r="W5365" s="14">
        <f t="shared" si="685"/>
        <v>0</v>
      </c>
      <c r="X5365" s="14"/>
      <c r="Y5365" s="14">
        <f t="shared" si="681"/>
        <v>0</v>
      </c>
      <c r="Z5365" s="16">
        <f t="shared" si="682"/>
        <v>0</v>
      </c>
      <c r="AA5365" s="14">
        <f t="shared" ref="AA5365:AA5428" si="686">U5365-W5365</f>
        <v>0</v>
      </c>
      <c r="AB5365" s="14">
        <f t="shared" si="683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 t="s">
        <v>3722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3723</v>
      </c>
      <c r="J5366" s="74" t="s">
        <v>3333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84"/>
        <v>11400</v>
      </c>
      <c r="W5366" s="14">
        <f t="shared" si="685"/>
        <v>0</v>
      </c>
      <c r="X5366" s="14"/>
      <c r="Y5366" s="14">
        <f t="shared" si="681"/>
        <v>0</v>
      </c>
      <c r="Z5366" s="16">
        <f t="shared" si="682"/>
        <v>0</v>
      </c>
      <c r="AA5366" s="14">
        <f t="shared" si="686"/>
        <v>0</v>
      </c>
      <c r="AB5366" s="14">
        <f t="shared" si="683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 t="s">
        <v>3722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3723</v>
      </c>
      <c r="J5367" s="74" t="s">
        <v>3333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84"/>
        <v>4500.8599999999997</v>
      </c>
      <c r="W5367" s="14">
        <f t="shared" si="685"/>
        <v>0</v>
      </c>
      <c r="X5367" s="14"/>
      <c r="Y5367" s="14">
        <f t="shared" si="681"/>
        <v>0</v>
      </c>
      <c r="Z5367" s="16">
        <f t="shared" si="682"/>
        <v>0</v>
      </c>
      <c r="AA5367" s="14">
        <f t="shared" si="686"/>
        <v>0</v>
      </c>
      <c r="AB5367" s="14">
        <f t="shared" si="683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 t="s">
        <v>3722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3723</v>
      </c>
      <c r="J5368" s="74" t="s">
        <v>3333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85"/>
        <v>0</v>
      </c>
      <c r="X5368" s="14"/>
      <c r="Y5368" s="14">
        <f t="shared" si="681"/>
        <v>0</v>
      </c>
      <c r="Z5368" s="16">
        <f t="shared" si="682"/>
        <v>0</v>
      </c>
      <c r="AA5368" s="14">
        <f t="shared" si="686"/>
        <v>0</v>
      </c>
      <c r="AB5368" s="14">
        <f t="shared" si="683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 t="s">
        <v>3722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3723</v>
      </c>
      <c r="J5369" s="74" t="s">
        <v>3333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84"/>
        <v>4932.3</v>
      </c>
      <c r="W5369" s="14">
        <f t="shared" si="685"/>
        <v>0</v>
      </c>
      <c r="X5369" s="14"/>
      <c r="Y5369" s="14">
        <f t="shared" si="681"/>
        <v>0</v>
      </c>
      <c r="Z5369" s="16">
        <f t="shared" si="682"/>
        <v>0</v>
      </c>
      <c r="AA5369" s="14">
        <f t="shared" si="686"/>
        <v>0</v>
      </c>
      <c r="AB5369" s="14">
        <f t="shared" si="683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 t="s">
        <v>3722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3723</v>
      </c>
      <c r="J5370" s="74" t="s">
        <v>3333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84"/>
        <v>5000</v>
      </c>
      <c r="W5370" s="14">
        <f t="shared" si="685"/>
        <v>0</v>
      </c>
      <c r="X5370" s="14"/>
      <c r="Y5370" s="14">
        <f t="shared" si="681"/>
        <v>0</v>
      </c>
      <c r="Z5370" s="14"/>
      <c r="AA5370" s="14">
        <f t="shared" si="686"/>
        <v>0</v>
      </c>
      <c r="AB5370" s="14">
        <f t="shared" si="683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 t="s">
        <v>3722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3723</v>
      </c>
      <c r="J5371" s="74" t="s">
        <v>3333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84"/>
        <v>4566.68</v>
      </c>
      <c r="W5371" s="14">
        <f t="shared" si="685"/>
        <v>0</v>
      </c>
      <c r="X5371" s="14"/>
      <c r="Y5371" s="14">
        <f t="shared" si="681"/>
        <v>0</v>
      </c>
      <c r="Z5371" s="14"/>
      <c r="AA5371" s="14">
        <f t="shared" si="686"/>
        <v>0</v>
      </c>
      <c r="AB5371" s="14">
        <f t="shared" si="683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 t="s">
        <v>3722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3723</v>
      </c>
      <c r="J5372" s="74" t="s">
        <v>3333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84"/>
        <v>4893.2</v>
      </c>
      <c r="W5372" s="14">
        <f t="shared" si="685"/>
        <v>0</v>
      </c>
      <c r="X5372" s="14"/>
      <c r="Y5372" s="14">
        <f t="shared" si="681"/>
        <v>0</v>
      </c>
      <c r="Z5372" s="16">
        <f>W5372+X5372</f>
        <v>0</v>
      </c>
      <c r="AA5372" s="14">
        <f t="shared" si="686"/>
        <v>0</v>
      </c>
      <c r="AB5372" s="14">
        <f t="shared" si="683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 t="s">
        <v>3722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3723</v>
      </c>
      <c r="J5373" s="74" t="s">
        <v>3333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84"/>
        <v>188113.3</v>
      </c>
      <c r="W5373" s="14">
        <f t="shared" si="685"/>
        <v>0</v>
      </c>
      <c r="X5373" s="14"/>
      <c r="Y5373" s="14">
        <f t="shared" si="681"/>
        <v>0</v>
      </c>
      <c r="Z5373" s="14"/>
      <c r="AA5373" s="14">
        <f t="shared" si="686"/>
        <v>0</v>
      </c>
      <c r="AB5373" s="14">
        <f t="shared" si="683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 t="s">
        <v>3722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3723</v>
      </c>
      <c r="J5374" s="74" t="s">
        <v>3333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84"/>
        <v>9056.2000000000007</v>
      </c>
      <c r="W5374" s="14">
        <f t="shared" si="685"/>
        <v>0</v>
      </c>
      <c r="X5374" s="14"/>
      <c r="Y5374" s="14">
        <f t="shared" si="681"/>
        <v>0</v>
      </c>
      <c r="Z5374" s="16">
        <f>W5374+X5374</f>
        <v>0</v>
      </c>
      <c r="AA5374" s="14">
        <f t="shared" si="686"/>
        <v>0</v>
      </c>
      <c r="AB5374" s="14">
        <f t="shared" si="683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 t="s">
        <v>3722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3723</v>
      </c>
      <c r="J5375" s="74" t="s">
        <v>3333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84"/>
        <v>3920.2</v>
      </c>
      <c r="W5375" s="14">
        <f t="shared" si="685"/>
        <v>0</v>
      </c>
      <c r="X5375" s="14"/>
      <c r="Y5375" s="14">
        <f t="shared" si="681"/>
        <v>0</v>
      </c>
      <c r="Z5375" s="14"/>
      <c r="AA5375" s="14">
        <f t="shared" si="686"/>
        <v>0</v>
      </c>
      <c r="AB5375" s="14">
        <f t="shared" si="683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 t="s">
        <v>3722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3723</v>
      </c>
      <c r="J5376" s="74" t="s">
        <v>3333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84"/>
        <v>3210.89</v>
      </c>
      <c r="W5376" s="14">
        <f t="shared" si="685"/>
        <v>0</v>
      </c>
      <c r="X5376" s="14"/>
      <c r="Y5376" s="14">
        <f t="shared" si="681"/>
        <v>0</v>
      </c>
      <c r="Z5376" s="16">
        <f t="shared" ref="Z5376:Z5379" si="687">W5376+X5376</f>
        <v>0</v>
      </c>
      <c r="AA5376" s="14">
        <f t="shared" si="686"/>
        <v>0</v>
      </c>
      <c r="AB5376" s="14">
        <f t="shared" si="683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 t="s">
        <v>3722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3723</v>
      </c>
      <c r="J5377" s="74" t="s">
        <v>3333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84"/>
        <v>32786.82</v>
      </c>
      <c r="W5377" s="14">
        <f t="shared" si="685"/>
        <v>0</v>
      </c>
      <c r="X5377" s="14"/>
      <c r="Y5377" s="14">
        <f t="shared" si="681"/>
        <v>0</v>
      </c>
      <c r="Z5377" s="16">
        <f t="shared" si="687"/>
        <v>0</v>
      </c>
      <c r="AA5377" s="14">
        <f t="shared" si="686"/>
        <v>0</v>
      </c>
      <c r="AB5377" s="14">
        <f t="shared" si="683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 t="s">
        <v>3722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3723</v>
      </c>
      <c r="J5378" s="74" t="s">
        <v>3333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84"/>
        <v>494</v>
      </c>
      <c r="W5378" s="14">
        <f t="shared" si="685"/>
        <v>0</v>
      </c>
      <c r="X5378" s="14"/>
      <c r="Y5378" s="14">
        <f t="shared" si="681"/>
        <v>0</v>
      </c>
      <c r="Z5378" s="16">
        <f t="shared" si="687"/>
        <v>0</v>
      </c>
      <c r="AA5378" s="14">
        <f t="shared" si="686"/>
        <v>0</v>
      </c>
      <c r="AB5378" s="14">
        <f t="shared" si="683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 t="s">
        <v>3722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3723</v>
      </c>
      <c r="J5379" s="74" t="s">
        <v>3333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84"/>
        <v>27822.3</v>
      </c>
      <c r="W5379" s="14">
        <f t="shared" si="685"/>
        <v>0</v>
      </c>
      <c r="X5379" s="14"/>
      <c r="Y5379" s="14">
        <f t="shared" ref="Y5379:Y5442" si="688">IF(W5379-AB5379&lt;=0,0,IF(O5379="返现",MAX(W5379-AA5379-AB5379,0),MAX(W5379-AB5379,0)))</f>
        <v>0</v>
      </c>
      <c r="Z5379" s="16">
        <f t="shared" si="687"/>
        <v>0</v>
      </c>
      <c r="AA5379" s="14">
        <f t="shared" si="686"/>
        <v>0</v>
      </c>
      <c r="AB5379" s="14">
        <f t="shared" si="683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 t="s">
        <v>3722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3723</v>
      </c>
      <c r="J5380" s="74" t="s">
        <v>3333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84"/>
        <v>0.33</v>
      </c>
      <c r="W5380" s="14">
        <f t="shared" si="685"/>
        <v>0</v>
      </c>
      <c r="X5380" s="14"/>
      <c r="Y5380" s="14">
        <f t="shared" si="688"/>
        <v>0</v>
      </c>
      <c r="Z5380" s="14"/>
      <c r="AA5380" s="14">
        <f t="shared" si="686"/>
        <v>0</v>
      </c>
      <c r="AB5380" s="14">
        <f t="shared" si="683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 t="s">
        <v>3722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3723</v>
      </c>
      <c r="J5381" s="74" t="s">
        <v>3333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84"/>
        <v>0.08</v>
      </c>
      <c r="W5381" s="14">
        <f t="shared" si="685"/>
        <v>0</v>
      </c>
      <c r="X5381" s="14"/>
      <c r="Y5381" s="14">
        <f t="shared" si="688"/>
        <v>0</v>
      </c>
      <c r="Z5381" s="14"/>
      <c r="AA5381" s="14">
        <f t="shared" si="686"/>
        <v>0</v>
      </c>
      <c r="AB5381" s="14">
        <f t="shared" si="683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 t="s">
        <v>3722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3723</v>
      </c>
      <c r="J5382" s="74" t="s">
        <v>3333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84"/>
        <v>0.19</v>
      </c>
      <c r="W5382" s="14">
        <f t="shared" si="685"/>
        <v>0</v>
      </c>
      <c r="X5382" s="14"/>
      <c r="Y5382" s="14">
        <f t="shared" si="688"/>
        <v>0</v>
      </c>
      <c r="Z5382" s="14"/>
      <c r="AA5382" s="14">
        <f t="shared" si="686"/>
        <v>0</v>
      </c>
      <c r="AB5382" s="14">
        <f t="shared" si="683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 t="s">
        <v>3722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3723</v>
      </c>
      <c r="J5383" s="74" t="s">
        <v>3333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84"/>
        <v>0.55000000000000004</v>
      </c>
      <c r="W5383" s="14">
        <f t="shared" si="685"/>
        <v>0</v>
      </c>
      <c r="X5383" s="14"/>
      <c r="Y5383" s="14">
        <f t="shared" si="688"/>
        <v>0</v>
      </c>
      <c r="Z5383" s="14"/>
      <c r="AA5383" s="14">
        <f t="shared" si="686"/>
        <v>0</v>
      </c>
      <c r="AB5383" s="14">
        <f t="shared" si="683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 t="s">
        <v>3722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3723</v>
      </c>
      <c r="J5384" s="74" t="s">
        <v>3333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84"/>
        <v>0.53</v>
      </c>
      <c r="W5384" s="14">
        <f t="shared" si="685"/>
        <v>0</v>
      </c>
      <c r="X5384" s="14"/>
      <c r="Y5384" s="14">
        <f t="shared" si="688"/>
        <v>0</v>
      </c>
      <c r="Z5384" s="14"/>
      <c r="AA5384" s="14">
        <f t="shared" si="686"/>
        <v>0</v>
      </c>
      <c r="AB5384" s="14">
        <f t="shared" si="683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 t="s">
        <v>3722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3723</v>
      </c>
      <c r="J5385" s="74" t="s">
        <v>3333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84"/>
        <v>7.0000000000000007E-2</v>
      </c>
      <c r="W5385" s="14">
        <f t="shared" si="685"/>
        <v>0</v>
      </c>
      <c r="X5385" s="14"/>
      <c r="Y5385" s="14">
        <f t="shared" si="688"/>
        <v>0</v>
      </c>
      <c r="Z5385" s="14"/>
      <c r="AA5385" s="14">
        <f t="shared" si="686"/>
        <v>0</v>
      </c>
      <c r="AB5385" s="14">
        <f t="shared" si="683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 t="s">
        <v>3722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3723</v>
      </c>
      <c r="J5386" s="74" t="s">
        <v>3333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84"/>
        <v>0.57999999999999996</v>
      </c>
      <c r="W5386" s="14">
        <f t="shared" si="685"/>
        <v>0</v>
      </c>
      <c r="X5386" s="14"/>
      <c r="Y5386" s="14">
        <f t="shared" si="688"/>
        <v>0</v>
      </c>
      <c r="Z5386" s="14"/>
      <c r="AA5386" s="14">
        <f t="shared" si="686"/>
        <v>0</v>
      </c>
      <c r="AB5386" s="14">
        <f t="shared" si="683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 t="s">
        <v>3722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3723</v>
      </c>
      <c r="J5387" s="74" t="s">
        <v>3333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84"/>
        <v>0.82</v>
      </c>
      <c r="W5387" s="14">
        <f t="shared" si="685"/>
        <v>0</v>
      </c>
      <c r="X5387" s="14"/>
      <c r="Y5387" s="14">
        <f t="shared" si="688"/>
        <v>0</v>
      </c>
      <c r="Z5387" s="14"/>
      <c r="AA5387" s="14">
        <f t="shared" si="686"/>
        <v>0</v>
      </c>
      <c r="AB5387" s="14">
        <f t="shared" si="683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 t="s">
        <v>3722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3723</v>
      </c>
      <c r="J5388" s="74" t="s">
        <v>3333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84"/>
        <v>0.05</v>
      </c>
      <c r="W5388" s="14">
        <f t="shared" si="685"/>
        <v>0</v>
      </c>
      <c r="X5388" s="14"/>
      <c r="Y5388" s="14">
        <f t="shared" si="688"/>
        <v>0</v>
      </c>
      <c r="Z5388" s="14"/>
      <c r="AA5388" s="14">
        <f t="shared" si="686"/>
        <v>0</v>
      </c>
      <c r="AB5388" s="14">
        <f t="shared" si="683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 t="s">
        <v>3722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3723</v>
      </c>
      <c r="J5389" s="74" t="s">
        <v>3333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84"/>
        <v>6673.14</v>
      </c>
      <c r="W5389" s="14">
        <f t="shared" si="685"/>
        <v>0</v>
      </c>
      <c r="X5389" s="14"/>
      <c r="Y5389" s="14">
        <f t="shared" si="688"/>
        <v>0</v>
      </c>
      <c r="Z5389" s="14"/>
      <c r="AA5389" s="14">
        <f t="shared" si="686"/>
        <v>0</v>
      </c>
      <c r="AB5389" s="14">
        <f t="shared" si="683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 t="s">
        <v>3722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3723</v>
      </c>
      <c r="J5390" s="74" t="s">
        <v>3333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84"/>
        <v>5730.63</v>
      </c>
      <c r="W5390" s="14">
        <f t="shared" si="685"/>
        <v>0</v>
      </c>
      <c r="X5390" s="14"/>
      <c r="Y5390" s="14">
        <f t="shared" si="688"/>
        <v>0</v>
      </c>
      <c r="Z5390" s="14"/>
      <c r="AA5390" s="14">
        <f t="shared" si="686"/>
        <v>0</v>
      </c>
      <c r="AB5390" s="14">
        <f t="shared" si="683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 t="s">
        <v>3722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3723</v>
      </c>
      <c r="J5391" s="74" t="s">
        <v>3333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84"/>
        <v>7525.93</v>
      </c>
      <c r="W5391" s="14">
        <f t="shared" si="685"/>
        <v>0</v>
      </c>
      <c r="X5391" s="14"/>
      <c r="Y5391" s="14">
        <f t="shared" si="688"/>
        <v>0</v>
      </c>
      <c r="Z5391" s="16">
        <f t="shared" ref="Z5391:Z5405" si="689">W5391+X5391</f>
        <v>0</v>
      </c>
      <c r="AA5391" s="14">
        <f t="shared" si="686"/>
        <v>0</v>
      </c>
      <c r="AB5391" s="14">
        <f t="shared" si="683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 t="s">
        <v>3722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3723</v>
      </c>
      <c r="J5392" s="74" t="s">
        <v>3333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84"/>
        <v>7172</v>
      </c>
      <c r="W5392" s="14">
        <f t="shared" si="685"/>
        <v>0</v>
      </c>
      <c r="X5392" s="14"/>
      <c r="Y5392" s="14">
        <f t="shared" si="688"/>
        <v>0</v>
      </c>
      <c r="Z5392" s="16">
        <f t="shared" si="689"/>
        <v>0</v>
      </c>
      <c r="AA5392" s="14">
        <f t="shared" si="686"/>
        <v>0</v>
      </c>
      <c r="AB5392" s="14">
        <f t="shared" si="683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 t="s">
        <v>3722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3723</v>
      </c>
      <c r="J5393" s="74" t="s">
        <v>3333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84"/>
        <v>-4033.57</v>
      </c>
      <c r="W5393" s="14">
        <f t="shared" si="685"/>
        <v>0</v>
      </c>
      <c r="X5393" s="14"/>
      <c r="Y5393" s="14">
        <f t="shared" si="688"/>
        <v>0</v>
      </c>
      <c r="Z5393" s="16">
        <f t="shared" si="689"/>
        <v>0</v>
      </c>
      <c r="AA5393" s="14">
        <f t="shared" si="686"/>
        <v>0</v>
      </c>
      <c r="AB5393" s="14">
        <f t="shared" si="683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 t="s">
        <v>3722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3723</v>
      </c>
      <c r="J5394" s="74" t="s">
        <v>3333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84"/>
        <v>28027.7</v>
      </c>
      <c r="W5394" s="14">
        <f t="shared" si="685"/>
        <v>0</v>
      </c>
      <c r="X5394" s="14"/>
      <c r="Y5394" s="14">
        <f t="shared" si="688"/>
        <v>0</v>
      </c>
      <c r="Z5394" s="16">
        <f t="shared" si="689"/>
        <v>0</v>
      </c>
      <c r="AA5394" s="14">
        <f t="shared" si="686"/>
        <v>0</v>
      </c>
      <c r="AB5394" s="14">
        <f t="shared" si="683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 t="s">
        <v>3722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3723</v>
      </c>
      <c r="J5395" s="74" t="s">
        <v>3333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84"/>
        <v>35733.800000000003</v>
      </c>
      <c r="W5395" s="14">
        <f t="shared" si="685"/>
        <v>0</v>
      </c>
      <c r="X5395" s="14"/>
      <c r="Y5395" s="14">
        <f t="shared" si="688"/>
        <v>0</v>
      </c>
      <c r="Z5395" s="16">
        <f t="shared" si="689"/>
        <v>0</v>
      </c>
      <c r="AA5395" s="14">
        <f t="shared" si="686"/>
        <v>0</v>
      </c>
      <c r="AB5395" s="14">
        <f t="shared" si="683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 t="s">
        <v>3722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3723</v>
      </c>
      <c r="J5396" s="74" t="s">
        <v>3333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84"/>
        <v>351</v>
      </c>
      <c r="W5396" s="14">
        <f t="shared" si="685"/>
        <v>0</v>
      </c>
      <c r="X5396" s="14"/>
      <c r="Y5396" s="14">
        <f t="shared" si="688"/>
        <v>0</v>
      </c>
      <c r="Z5396" s="16">
        <f t="shared" si="689"/>
        <v>0</v>
      </c>
      <c r="AA5396" s="14">
        <f t="shared" si="686"/>
        <v>0</v>
      </c>
      <c r="AB5396" s="14">
        <f t="shared" si="683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 t="s">
        <v>3722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3723</v>
      </c>
      <c r="J5397" s="74" t="s">
        <v>3333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84"/>
        <v>32887.910000000003</v>
      </c>
      <c r="W5397" s="14">
        <f t="shared" si="685"/>
        <v>0</v>
      </c>
      <c r="X5397" s="14"/>
      <c r="Y5397" s="14">
        <f t="shared" si="688"/>
        <v>0</v>
      </c>
      <c r="Z5397" s="16">
        <f t="shared" si="689"/>
        <v>0</v>
      </c>
      <c r="AA5397" s="14">
        <f t="shared" si="686"/>
        <v>0</v>
      </c>
      <c r="AB5397" s="14">
        <f t="shared" si="683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 t="s">
        <v>3722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3723</v>
      </c>
      <c r="J5398" s="74" t="s">
        <v>3333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84"/>
        <v>16499.900000000001</v>
      </c>
      <c r="W5398" s="14">
        <f t="shared" si="685"/>
        <v>0</v>
      </c>
      <c r="X5398" s="14"/>
      <c r="Y5398" s="14">
        <f t="shared" si="688"/>
        <v>0</v>
      </c>
      <c r="Z5398" s="16">
        <f t="shared" si="689"/>
        <v>0</v>
      </c>
      <c r="AA5398" s="14">
        <f t="shared" si="686"/>
        <v>0</v>
      </c>
      <c r="AB5398" s="14">
        <f t="shared" si="683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 t="s">
        <v>3722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3723</v>
      </c>
      <c r="J5399" s="74" t="s">
        <v>3333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84"/>
        <v>-1061.08</v>
      </c>
      <c r="W5399" s="14">
        <f t="shared" si="685"/>
        <v>0</v>
      </c>
      <c r="X5399" s="14"/>
      <c r="Y5399" s="14">
        <f t="shared" si="688"/>
        <v>0</v>
      </c>
      <c r="Z5399" s="16">
        <f t="shared" si="689"/>
        <v>0</v>
      </c>
      <c r="AA5399" s="14">
        <f t="shared" si="686"/>
        <v>0</v>
      </c>
      <c r="AB5399" s="14">
        <f t="shared" si="683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 t="s">
        <v>3722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3723</v>
      </c>
      <c r="J5400" s="74" t="s">
        <v>3333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84"/>
        <v>1124.5999999999999</v>
      </c>
      <c r="W5400" s="14">
        <f t="shared" si="685"/>
        <v>0</v>
      </c>
      <c r="X5400" s="14"/>
      <c r="Y5400" s="14">
        <f t="shared" si="688"/>
        <v>0</v>
      </c>
      <c r="Z5400" s="16">
        <f t="shared" si="689"/>
        <v>0</v>
      </c>
      <c r="AA5400" s="14">
        <f t="shared" si="686"/>
        <v>0</v>
      </c>
      <c r="AB5400" s="14">
        <f t="shared" si="683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 t="s">
        <v>3722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3723</v>
      </c>
      <c r="J5401" s="74" t="s">
        <v>3333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84"/>
        <v>15897.1</v>
      </c>
      <c r="W5401" s="14">
        <f t="shared" si="685"/>
        <v>0</v>
      </c>
      <c r="X5401" s="14"/>
      <c r="Y5401" s="14">
        <f t="shared" si="688"/>
        <v>0</v>
      </c>
      <c r="Z5401" s="16">
        <f t="shared" si="689"/>
        <v>0</v>
      </c>
      <c r="AA5401" s="14">
        <f t="shared" si="686"/>
        <v>0</v>
      </c>
      <c r="AB5401" s="14">
        <f t="shared" si="683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 t="s">
        <v>3722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3723</v>
      </c>
      <c r="J5402" s="74" t="s">
        <v>3333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84"/>
        <v>2400</v>
      </c>
      <c r="W5402" s="14">
        <f t="shared" si="685"/>
        <v>0</v>
      </c>
      <c r="X5402" s="14"/>
      <c r="Y5402" s="14">
        <f t="shared" si="688"/>
        <v>0</v>
      </c>
      <c r="Z5402" s="16">
        <f t="shared" si="689"/>
        <v>0</v>
      </c>
      <c r="AA5402" s="14">
        <f t="shared" si="686"/>
        <v>0</v>
      </c>
      <c r="AB5402" s="14">
        <f t="shared" si="683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 t="s">
        <v>3722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3723</v>
      </c>
      <c r="J5403" s="74" t="s">
        <v>3333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84"/>
        <v>144.779999999995</v>
      </c>
      <c r="W5403" s="14">
        <f t="shared" si="685"/>
        <v>0</v>
      </c>
      <c r="X5403" s="14"/>
      <c r="Y5403" s="14">
        <f t="shared" si="688"/>
        <v>0</v>
      </c>
      <c r="Z5403" s="16">
        <f t="shared" si="689"/>
        <v>0</v>
      </c>
      <c r="AA5403" s="14">
        <f t="shared" si="686"/>
        <v>0</v>
      </c>
      <c r="AB5403" s="14">
        <f t="shared" si="683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 t="s">
        <v>3722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3723</v>
      </c>
      <c r="J5404" s="74" t="s">
        <v>3333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85"/>
        <v>0</v>
      </c>
      <c r="X5404" s="14"/>
      <c r="Y5404" s="14">
        <f t="shared" si="688"/>
        <v>0</v>
      </c>
      <c r="Z5404" s="16">
        <f t="shared" si="689"/>
        <v>0</v>
      </c>
      <c r="AA5404" s="14">
        <f t="shared" si="686"/>
        <v>0</v>
      </c>
      <c r="AB5404" s="14">
        <f t="shared" si="683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 t="s">
        <v>3722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3723</v>
      </c>
      <c r="J5405" s="74" t="s">
        <v>3333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84"/>
        <v>499146.39</v>
      </c>
      <c r="W5405" s="14">
        <f t="shared" si="685"/>
        <v>0</v>
      </c>
      <c r="X5405" s="14"/>
      <c r="Y5405" s="14">
        <f t="shared" si="688"/>
        <v>0</v>
      </c>
      <c r="Z5405" s="16">
        <f t="shared" si="689"/>
        <v>0</v>
      </c>
      <c r="AA5405" s="14">
        <f t="shared" si="686"/>
        <v>0</v>
      </c>
      <c r="AB5405" s="14">
        <f t="shared" si="683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 t="s">
        <v>3722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3723</v>
      </c>
      <c r="J5406" s="74" t="s">
        <v>3333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84"/>
        <v>3106.0800000000099</v>
      </c>
      <c r="W5406" s="14">
        <f t="shared" si="685"/>
        <v>0</v>
      </c>
      <c r="X5406" s="14"/>
      <c r="Y5406" s="14">
        <f t="shared" si="688"/>
        <v>0</v>
      </c>
      <c r="Z5406" s="14"/>
      <c r="AA5406" s="14">
        <f t="shared" si="686"/>
        <v>0</v>
      </c>
      <c r="AB5406" s="14">
        <f t="shared" si="683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 t="s">
        <v>3722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3723</v>
      </c>
      <c r="J5407" s="74" t="s">
        <v>3333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84"/>
        <v>9695.4500000000007</v>
      </c>
      <c r="W5407" s="14">
        <f t="shared" si="685"/>
        <v>1600.3899999999999</v>
      </c>
      <c r="X5407" s="14"/>
      <c r="Y5407" s="14">
        <f t="shared" si="688"/>
        <v>0</v>
      </c>
      <c r="Z5407" s="16">
        <f t="shared" ref="Z5407:Z5416" si="690">W5407+X5407</f>
        <v>1600.3899999999999</v>
      </c>
      <c r="AA5407" s="14">
        <f t="shared" si="686"/>
        <v>0</v>
      </c>
      <c r="AB5407" s="14">
        <f t="shared" si="683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 t="s">
        <v>3722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3723</v>
      </c>
      <c r="J5408" s="74" t="s">
        <v>3333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84"/>
        <v>8098.96</v>
      </c>
      <c r="W5408" s="14">
        <f t="shared" si="685"/>
        <v>0</v>
      </c>
      <c r="X5408" s="14"/>
      <c r="Y5408" s="14">
        <f t="shared" si="688"/>
        <v>0</v>
      </c>
      <c r="Z5408" s="16">
        <f t="shared" si="690"/>
        <v>0</v>
      </c>
      <c r="AA5408" s="14">
        <f t="shared" si="686"/>
        <v>0</v>
      </c>
      <c r="AB5408" s="14">
        <f t="shared" si="683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 t="s">
        <v>3722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3723</v>
      </c>
      <c r="J5409" s="74" t="s">
        <v>3333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84"/>
        <v>-5126.5</v>
      </c>
      <c r="W5409" s="14">
        <f t="shared" si="685"/>
        <v>0</v>
      </c>
      <c r="X5409" s="14"/>
      <c r="Y5409" s="14">
        <f t="shared" si="688"/>
        <v>0</v>
      </c>
      <c r="Z5409" s="16">
        <f t="shared" si="690"/>
        <v>0</v>
      </c>
      <c r="AA5409" s="14">
        <f t="shared" si="686"/>
        <v>0</v>
      </c>
      <c r="AB5409" s="14">
        <f t="shared" si="683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 t="s">
        <v>3722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3723</v>
      </c>
      <c r="J5410" s="74" t="s">
        <v>3333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84"/>
        <v>-1125.31</v>
      </c>
      <c r="W5410" s="14">
        <f t="shared" si="685"/>
        <v>0</v>
      </c>
      <c r="X5410" s="14"/>
      <c r="Y5410" s="14">
        <f t="shared" si="688"/>
        <v>0</v>
      </c>
      <c r="Z5410" s="16">
        <f t="shared" si="690"/>
        <v>0</v>
      </c>
      <c r="AA5410" s="14">
        <f t="shared" si="686"/>
        <v>0</v>
      </c>
      <c r="AB5410" s="14">
        <f t="shared" si="683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 t="s">
        <v>3722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3723</v>
      </c>
      <c r="J5411" s="74" t="s">
        <v>3333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3822</v>
      </c>
      <c r="S5411" s="139">
        <v>32483.360000000001</v>
      </c>
      <c r="T5411" s="14"/>
      <c r="U5411" s="14">
        <f>4664.9-U5103</f>
        <v>2005.5399999999995</v>
      </c>
      <c r="V5411" s="14">
        <f t="shared" si="684"/>
        <v>30477.82</v>
      </c>
      <c r="W5411" s="14">
        <f t="shared" si="685"/>
        <v>1966.2156862745094</v>
      </c>
      <c r="X5411" s="14"/>
      <c r="Y5411" s="14">
        <f t="shared" si="688"/>
        <v>0</v>
      </c>
      <c r="Z5411" s="16">
        <f t="shared" si="690"/>
        <v>1966.2156862745094</v>
      </c>
      <c r="AA5411" s="14">
        <f t="shared" si="686"/>
        <v>39.324313725490128</v>
      </c>
      <c r="AB5411" s="14">
        <f t="shared" si="683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 t="s">
        <v>3722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3723</v>
      </c>
      <c r="J5412" s="74" t="s">
        <v>3333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84"/>
        <v>1442.58</v>
      </c>
      <c r="W5412" s="14">
        <f t="shared" si="685"/>
        <v>0</v>
      </c>
      <c r="X5412" s="14"/>
      <c r="Y5412" s="14">
        <f t="shared" si="688"/>
        <v>0</v>
      </c>
      <c r="Z5412" s="16">
        <f t="shared" si="690"/>
        <v>0</v>
      </c>
      <c r="AA5412" s="14">
        <f t="shared" si="686"/>
        <v>0</v>
      </c>
      <c r="AB5412" s="14">
        <f t="shared" si="683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 t="s">
        <v>3722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3723</v>
      </c>
      <c r="J5413" s="74" t="s">
        <v>3333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84"/>
        <v>38184.800000000003</v>
      </c>
      <c r="W5413" s="14">
        <f t="shared" si="685"/>
        <v>0</v>
      </c>
      <c r="X5413" s="14"/>
      <c r="Y5413" s="14">
        <f t="shared" si="688"/>
        <v>0</v>
      </c>
      <c r="Z5413" s="16">
        <f t="shared" si="690"/>
        <v>0</v>
      </c>
      <c r="AA5413" s="14">
        <f t="shared" si="686"/>
        <v>0</v>
      </c>
      <c r="AB5413" s="14">
        <f t="shared" si="683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 t="s">
        <v>3722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3723</v>
      </c>
      <c r="J5414" s="74" t="s">
        <v>3333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84"/>
        <v>995.4</v>
      </c>
      <c r="W5414" s="14">
        <f t="shared" si="685"/>
        <v>0</v>
      </c>
      <c r="X5414" s="14"/>
      <c r="Y5414" s="14">
        <f t="shared" si="688"/>
        <v>0</v>
      </c>
      <c r="Z5414" s="16">
        <f t="shared" si="690"/>
        <v>0</v>
      </c>
      <c r="AA5414" s="14">
        <f t="shared" si="686"/>
        <v>0</v>
      </c>
      <c r="AB5414" s="14">
        <f t="shared" si="683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 t="s">
        <v>3722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3723</v>
      </c>
      <c r="J5415" s="74" t="s">
        <v>3333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84"/>
        <v>9727.1</v>
      </c>
      <c r="W5415" s="14">
        <f t="shared" si="685"/>
        <v>0</v>
      </c>
      <c r="X5415" s="14"/>
      <c r="Y5415" s="14">
        <f t="shared" si="688"/>
        <v>0</v>
      </c>
      <c r="Z5415" s="16">
        <f t="shared" si="690"/>
        <v>0</v>
      </c>
      <c r="AA5415" s="14">
        <f t="shared" si="686"/>
        <v>0</v>
      </c>
      <c r="AB5415" s="14">
        <f t="shared" si="683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 t="s">
        <v>3722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3723</v>
      </c>
      <c r="J5416" s="74" t="s">
        <v>3333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84"/>
        <v>-1682.29</v>
      </c>
      <c r="W5416" s="14">
        <f t="shared" si="685"/>
        <v>0</v>
      </c>
      <c r="X5416" s="14"/>
      <c r="Y5416" s="14">
        <f t="shared" si="688"/>
        <v>0</v>
      </c>
      <c r="Z5416" s="16">
        <f t="shared" si="690"/>
        <v>0</v>
      </c>
      <c r="AA5416" s="14">
        <f t="shared" si="686"/>
        <v>0</v>
      </c>
      <c r="AB5416" s="14">
        <f t="shared" si="683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 t="s">
        <v>3722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3723</v>
      </c>
      <c r="J5417" s="74" t="s">
        <v>3333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84"/>
        <v>0.01</v>
      </c>
      <c r="W5417" s="14">
        <f t="shared" si="685"/>
        <v>0</v>
      </c>
      <c r="X5417" s="14"/>
      <c r="Y5417" s="14">
        <f t="shared" si="688"/>
        <v>0</v>
      </c>
      <c r="Z5417" s="14"/>
      <c r="AA5417" s="14">
        <f t="shared" si="686"/>
        <v>0</v>
      </c>
      <c r="AB5417" s="14">
        <f t="shared" si="683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 t="s">
        <v>3722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3723</v>
      </c>
      <c r="J5418" s="74" t="s">
        <v>3333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84"/>
        <v>927.57</v>
      </c>
      <c r="W5418" s="14">
        <f t="shared" si="685"/>
        <v>0</v>
      </c>
      <c r="X5418" s="14"/>
      <c r="Y5418" s="14">
        <f t="shared" si="688"/>
        <v>0</v>
      </c>
      <c r="Z5418" s="16">
        <f t="shared" ref="Z5418:Z5481" si="691">W5418+X5418</f>
        <v>0</v>
      </c>
      <c r="AA5418" s="14">
        <f t="shared" si="686"/>
        <v>0</v>
      </c>
      <c r="AB5418" s="14">
        <f t="shared" si="683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 t="s">
        <v>3722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3723</v>
      </c>
      <c r="J5419" s="74" t="s">
        <v>3333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84"/>
        <v>1134.2</v>
      </c>
      <c r="W5419" s="14">
        <f t="shared" si="685"/>
        <v>0</v>
      </c>
      <c r="X5419" s="14"/>
      <c r="Y5419" s="14">
        <f t="shared" si="688"/>
        <v>0</v>
      </c>
      <c r="Z5419" s="16">
        <f t="shared" si="691"/>
        <v>0</v>
      </c>
      <c r="AA5419" s="14">
        <f t="shared" si="686"/>
        <v>0</v>
      </c>
      <c r="AB5419" s="14">
        <f t="shared" si="683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 t="s">
        <v>3722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3723</v>
      </c>
      <c r="J5420" s="74" t="s">
        <v>3333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84"/>
        <v>85408.59</v>
      </c>
      <c r="W5420" s="14">
        <f t="shared" si="685"/>
        <v>0</v>
      </c>
      <c r="X5420" s="14"/>
      <c r="Y5420" s="14">
        <f t="shared" si="688"/>
        <v>0</v>
      </c>
      <c r="Z5420" s="16">
        <f t="shared" si="691"/>
        <v>0</v>
      </c>
      <c r="AA5420" s="14">
        <f t="shared" si="686"/>
        <v>0</v>
      </c>
      <c r="AB5420" s="14">
        <f t="shared" si="683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 t="s">
        <v>3722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3723</v>
      </c>
      <c r="J5421" s="74" t="s">
        <v>3333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84"/>
        <v>655.38</v>
      </c>
      <c r="W5421" s="14">
        <f t="shared" si="685"/>
        <v>0</v>
      </c>
      <c r="X5421" s="14"/>
      <c r="Y5421" s="14">
        <f t="shared" si="688"/>
        <v>0</v>
      </c>
      <c r="Z5421" s="16">
        <f t="shared" si="691"/>
        <v>0</v>
      </c>
      <c r="AA5421" s="14">
        <f t="shared" si="686"/>
        <v>0</v>
      </c>
      <c r="AB5421" s="14">
        <f t="shared" si="683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 t="s">
        <v>3722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3723</v>
      </c>
      <c r="J5422" s="74" t="s">
        <v>3333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84"/>
        <v>22900.07</v>
      </c>
      <c r="W5422" s="14">
        <f t="shared" si="685"/>
        <v>0</v>
      </c>
      <c r="X5422" s="14"/>
      <c r="Y5422" s="14">
        <f t="shared" si="688"/>
        <v>0</v>
      </c>
      <c r="Z5422" s="16">
        <f t="shared" si="691"/>
        <v>0</v>
      </c>
      <c r="AA5422" s="14">
        <f t="shared" si="686"/>
        <v>0</v>
      </c>
      <c r="AB5422" s="14">
        <f t="shared" ref="AB5422:AB5485" si="692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 t="s">
        <v>3722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3723</v>
      </c>
      <c r="J5423" s="74" t="s">
        <v>3333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93">S5423+T5423-U5423</f>
        <v>1</v>
      </c>
      <c r="W5423" s="14">
        <f t="shared" si="685"/>
        <v>0</v>
      </c>
      <c r="X5423" s="14"/>
      <c r="Y5423" s="14">
        <f t="shared" si="688"/>
        <v>0</v>
      </c>
      <c r="Z5423" s="16">
        <f t="shared" si="691"/>
        <v>0</v>
      </c>
      <c r="AA5423" s="14">
        <f t="shared" si="686"/>
        <v>0</v>
      </c>
      <c r="AB5423" s="14">
        <f t="shared" si="692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 t="s">
        <v>3722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3723</v>
      </c>
      <c r="J5424" s="74" t="s">
        <v>3333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93"/>
        <v>971.7</v>
      </c>
      <c r="W5424" s="14">
        <f t="shared" si="685"/>
        <v>0</v>
      </c>
      <c r="X5424" s="14"/>
      <c r="Y5424" s="14">
        <f t="shared" si="688"/>
        <v>0</v>
      </c>
      <c r="Z5424" s="16">
        <f t="shared" si="691"/>
        <v>0</v>
      </c>
      <c r="AA5424" s="14">
        <f t="shared" si="686"/>
        <v>0</v>
      </c>
      <c r="AB5424" s="14">
        <f t="shared" si="692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 t="s">
        <v>3722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3723</v>
      </c>
      <c r="J5425" s="74" t="s">
        <v>3333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93"/>
        <v>15112.89</v>
      </c>
      <c r="W5425" s="14">
        <f t="shared" si="685"/>
        <v>0</v>
      </c>
      <c r="X5425" s="14"/>
      <c r="Y5425" s="14">
        <f t="shared" si="688"/>
        <v>0</v>
      </c>
      <c r="Z5425" s="16">
        <f t="shared" si="691"/>
        <v>0</v>
      </c>
      <c r="AA5425" s="14">
        <f t="shared" si="686"/>
        <v>0</v>
      </c>
      <c r="AB5425" s="14">
        <f t="shared" si="692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 t="s">
        <v>3722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3723</v>
      </c>
      <c r="J5426" s="74" t="s">
        <v>3333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3736</v>
      </c>
      <c r="S5426" s="139">
        <v>3564.8</v>
      </c>
      <c r="T5426" s="14"/>
      <c r="U5426" s="139">
        <v>3564.8</v>
      </c>
      <c r="V5426" s="14">
        <f t="shared" si="693"/>
        <v>0</v>
      </c>
      <c r="W5426" s="14">
        <f t="shared" si="685"/>
        <v>3422.2080000000001</v>
      </c>
      <c r="X5426" s="14"/>
      <c r="Y5426" s="14">
        <f t="shared" si="688"/>
        <v>0</v>
      </c>
      <c r="Z5426" s="16">
        <f t="shared" si="691"/>
        <v>3422.2080000000001</v>
      </c>
      <c r="AA5426" s="14">
        <f t="shared" si="686"/>
        <v>142.5920000000001</v>
      </c>
      <c r="AB5426" s="14">
        <f t="shared" si="692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 t="s">
        <v>3722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3723</v>
      </c>
      <c r="J5427" s="74" t="s">
        <v>3333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93"/>
        <v>11.4</v>
      </c>
      <c r="W5427" s="14">
        <f t="shared" ref="W5427:W5490" si="694">IF(O5427="返货",U5427/(1+P5427),IF(O5427="返现",U5427,IF(O5427="折扣",U5427*P5427,IF(O5427="无",U5427))))</f>
        <v>0</v>
      </c>
      <c r="X5427" s="14"/>
      <c r="Y5427" s="14">
        <f t="shared" si="688"/>
        <v>0</v>
      </c>
      <c r="Z5427" s="16">
        <f t="shared" si="691"/>
        <v>0</v>
      </c>
      <c r="AA5427" s="14">
        <f t="shared" si="686"/>
        <v>0</v>
      </c>
      <c r="AB5427" s="14">
        <f t="shared" si="692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 t="s">
        <v>3722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3723</v>
      </c>
      <c r="J5428" s="74" t="s">
        <v>3333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94"/>
        <v>0</v>
      </c>
      <c r="X5428" s="14"/>
      <c r="Y5428" s="14">
        <f t="shared" si="688"/>
        <v>0</v>
      </c>
      <c r="Z5428" s="16">
        <f t="shared" si="691"/>
        <v>0</v>
      </c>
      <c r="AA5428" s="14">
        <f t="shared" si="686"/>
        <v>0</v>
      </c>
      <c r="AB5428" s="14">
        <f t="shared" si="692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 t="s">
        <v>3722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3723</v>
      </c>
      <c r="J5429" s="74" t="s">
        <v>3333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94"/>
        <v>0</v>
      </c>
      <c r="X5429" s="14"/>
      <c r="Y5429" s="14">
        <f t="shared" si="688"/>
        <v>0</v>
      </c>
      <c r="Z5429" s="16">
        <f t="shared" si="691"/>
        <v>0</v>
      </c>
      <c r="AA5429" s="14">
        <f t="shared" ref="AA5429:AA5492" si="695">U5429-W5429</f>
        <v>0</v>
      </c>
      <c r="AB5429" s="14">
        <f t="shared" si="692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 t="s">
        <v>3722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3723</v>
      </c>
      <c r="J5430" s="74" t="s">
        <v>3333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94"/>
        <v>0</v>
      </c>
      <c r="X5430" s="14"/>
      <c r="Y5430" s="14">
        <f t="shared" si="688"/>
        <v>0</v>
      </c>
      <c r="Z5430" s="16">
        <f t="shared" si="691"/>
        <v>0</v>
      </c>
      <c r="AA5430" s="14">
        <f t="shared" si="695"/>
        <v>0</v>
      </c>
      <c r="AB5430" s="14">
        <f t="shared" si="692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 t="s">
        <v>3722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3723</v>
      </c>
      <c r="J5431" s="74" t="s">
        <v>3333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94"/>
        <v>0</v>
      </c>
      <c r="X5431" s="14"/>
      <c r="Y5431" s="14">
        <f t="shared" si="688"/>
        <v>0</v>
      </c>
      <c r="Z5431" s="16">
        <f t="shared" si="691"/>
        <v>0</v>
      </c>
      <c r="AA5431" s="14">
        <f t="shared" si="695"/>
        <v>0</v>
      </c>
      <c r="AB5431" s="14">
        <f t="shared" si="692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 t="s">
        <v>3722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3723</v>
      </c>
      <c r="J5432" s="74" t="s">
        <v>3333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93"/>
        <v>-1.2000000000043656</v>
      </c>
      <c r="W5432" s="14">
        <f t="shared" si="694"/>
        <v>60815.750400000004</v>
      </c>
      <c r="X5432" s="14"/>
      <c r="Y5432" s="14">
        <f t="shared" si="688"/>
        <v>0</v>
      </c>
      <c r="Z5432" s="16">
        <f t="shared" si="691"/>
        <v>60815.750400000004</v>
      </c>
      <c r="AA5432" s="14">
        <f t="shared" si="695"/>
        <v>2533.9896000000008</v>
      </c>
      <c r="AB5432" s="14">
        <f t="shared" si="692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 t="s">
        <v>3722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3723</v>
      </c>
      <c r="J5433" s="74" t="s">
        <v>3333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93"/>
        <v>3027.4999999999982</v>
      </c>
      <c r="W5433" s="14">
        <f t="shared" si="694"/>
        <v>5978.4960000000019</v>
      </c>
      <c r="X5433" s="14"/>
      <c r="Y5433" s="14">
        <f t="shared" si="688"/>
        <v>0</v>
      </c>
      <c r="Z5433" s="16">
        <f t="shared" si="691"/>
        <v>5978.4960000000019</v>
      </c>
      <c r="AA5433" s="14">
        <f t="shared" si="695"/>
        <v>249.10400000000027</v>
      </c>
      <c r="AB5433" s="14">
        <f t="shared" si="692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 t="s">
        <v>3722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3723</v>
      </c>
      <c r="J5434" s="74" t="s">
        <v>3333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94"/>
        <v>0</v>
      </c>
      <c r="X5434" s="14"/>
      <c r="Y5434" s="14">
        <f t="shared" si="688"/>
        <v>0</v>
      </c>
      <c r="Z5434" s="16">
        <f t="shared" si="691"/>
        <v>0</v>
      </c>
      <c r="AA5434" s="14">
        <f t="shared" si="695"/>
        <v>0</v>
      </c>
      <c r="AB5434" s="14">
        <f t="shared" si="692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 t="s">
        <v>3722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3723</v>
      </c>
      <c r="J5435" s="74" t="s">
        <v>3333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94"/>
        <v>0</v>
      </c>
      <c r="X5435" s="14"/>
      <c r="Y5435" s="14">
        <f t="shared" si="688"/>
        <v>0</v>
      </c>
      <c r="Z5435" s="16">
        <f t="shared" si="691"/>
        <v>0</v>
      </c>
      <c r="AA5435" s="14">
        <f t="shared" si="695"/>
        <v>0</v>
      </c>
      <c r="AB5435" s="14">
        <f t="shared" si="692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 t="s">
        <v>3722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3723</v>
      </c>
      <c r="J5436" s="74" t="s">
        <v>3333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94"/>
        <v>0</v>
      </c>
      <c r="X5436" s="14"/>
      <c r="Y5436" s="14">
        <f t="shared" si="688"/>
        <v>0</v>
      </c>
      <c r="Z5436" s="16">
        <f t="shared" si="691"/>
        <v>0</v>
      </c>
      <c r="AA5436" s="14">
        <f t="shared" si="695"/>
        <v>0</v>
      </c>
      <c r="AB5436" s="14">
        <f t="shared" si="692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 t="s">
        <v>3722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3723</v>
      </c>
      <c r="J5437" s="74" t="s">
        <v>3333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94"/>
        <v>0</v>
      </c>
      <c r="X5437" s="14"/>
      <c r="Y5437" s="14">
        <f t="shared" si="688"/>
        <v>0</v>
      </c>
      <c r="Z5437" s="16">
        <f t="shared" si="691"/>
        <v>0</v>
      </c>
      <c r="AA5437" s="14">
        <f t="shared" si="695"/>
        <v>0</v>
      </c>
      <c r="AB5437" s="14">
        <f t="shared" si="692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 t="s">
        <v>3722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3723</v>
      </c>
      <c r="J5438" s="74" t="s">
        <v>3333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94"/>
        <v>0</v>
      </c>
      <c r="X5438" s="14"/>
      <c r="Y5438" s="14">
        <f t="shared" si="688"/>
        <v>0</v>
      </c>
      <c r="Z5438" s="16">
        <f t="shared" si="691"/>
        <v>0</v>
      </c>
      <c r="AA5438" s="14">
        <f t="shared" si="695"/>
        <v>0</v>
      </c>
      <c r="AB5438" s="14">
        <f t="shared" si="692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 t="s">
        <v>3722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3723</v>
      </c>
      <c r="J5439" s="74" t="s">
        <v>3333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94"/>
        <v>0</v>
      </c>
      <c r="X5439" s="14"/>
      <c r="Y5439" s="14">
        <f t="shared" si="688"/>
        <v>0</v>
      </c>
      <c r="Z5439" s="16">
        <f t="shared" si="691"/>
        <v>0</v>
      </c>
      <c r="AA5439" s="14">
        <f t="shared" si="695"/>
        <v>0</v>
      </c>
      <c r="AB5439" s="14">
        <f t="shared" si="692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 t="s">
        <v>3722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3723</v>
      </c>
      <c r="J5440" s="74" t="s">
        <v>3333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94"/>
        <v>0</v>
      </c>
      <c r="X5440" s="14"/>
      <c r="Y5440" s="14">
        <f t="shared" si="688"/>
        <v>0</v>
      </c>
      <c r="Z5440" s="16">
        <f t="shared" si="691"/>
        <v>0</v>
      </c>
      <c r="AA5440" s="14">
        <f t="shared" si="695"/>
        <v>0</v>
      </c>
      <c r="AB5440" s="14">
        <f t="shared" si="692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 t="s">
        <v>3722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3723</v>
      </c>
      <c r="J5441" s="74" t="s">
        <v>3333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93"/>
        <v>2298.75</v>
      </c>
      <c r="W5441" s="14">
        <f t="shared" si="694"/>
        <v>0</v>
      </c>
      <c r="X5441" s="14"/>
      <c r="Y5441" s="14">
        <f t="shared" si="688"/>
        <v>0</v>
      </c>
      <c r="Z5441" s="16">
        <f t="shared" si="691"/>
        <v>0</v>
      </c>
      <c r="AA5441" s="14">
        <f t="shared" si="695"/>
        <v>0</v>
      </c>
      <c r="AB5441" s="14">
        <f t="shared" si="692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 t="s">
        <v>3722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3723</v>
      </c>
      <c r="J5442" s="74" t="s">
        <v>3333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94"/>
        <v>0</v>
      </c>
      <c r="X5442" s="14"/>
      <c r="Y5442" s="14">
        <f t="shared" si="688"/>
        <v>0</v>
      </c>
      <c r="Z5442" s="16">
        <f t="shared" si="691"/>
        <v>0</v>
      </c>
      <c r="AA5442" s="14">
        <f t="shared" si="695"/>
        <v>0</v>
      </c>
      <c r="AB5442" s="14">
        <f t="shared" si="692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 t="s">
        <v>3722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3723</v>
      </c>
      <c r="J5443" s="74" t="s">
        <v>3333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94"/>
        <v>0</v>
      </c>
      <c r="X5443" s="14"/>
      <c r="Y5443" s="14">
        <f t="shared" ref="Y5443:Y5506" si="696">IF(W5443-AB5443&lt;=0,0,IF(O5443="返现",MAX(W5443-AA5443-AB5443,0),MAX(W5443-AB5443,0)))</f>
        <v>0</v>
      </c>
      <c r="Z5443" s="16">
        <f t="shared" si="691"/>
        <v>0</v>
      </c>
      <c r="AA5443" s="14">
        <f t="shared" si="695"/>
        <v>0</v>
      </c>
      <c r="AB5443" s="14">
        <f t="shared" si="692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 t="s">
        <v>3722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3723</v>
      </c>
      <c r="J5444" s="74" t="s">
        <v>3333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94"/>
        <v>0</v>
      </c>
      <c r="X5444" s="14"/>
      <c r="Y5444" s="14">
        <f t="shared" si="696"/>
        <v>0</v>
      </c>
      <c r="Z5444" s="16">
        <f t="shared" si="691"/>
        <v>0</v>
      </c>
      <c r="AA5444" s="14">
        <f t="shared" si="695"/>
        <v>0</v>
      </c>
      <c r="AB5444" s="14">
        <f t="shared" si="692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 t="s">
        <v>3722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3723</v>
      </c>
      <c r="J5445" s="74" t="s">
        <v>3333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94"/>
        <v>0</v>
      </c>
      <c r="X5445" s="14"/>
      <c r="Y5445" s="14">
        <f t="shared" si="696"/>
        <v>0</v>
      </c>
      <c r="Z5445" s="16">
        <f t="shared" si="691"/>
        <v>0</v>
      </c>
      <c r="AA5445" s="14">
        <f t="shared" si="695"/>
        <v>0</v>
      </c>
      <c r="AB5445" s="14">
        <f t="shared" si="692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 t="s">
        <v>3722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3723</v>
      </c>
      <c r="J5446" s="74" t="s">
        <v>3333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94"/>
        <v>0</v>
      </c>
      <c r="X5446" s="14"/>
      <c r="Y5446" s="14">
        <f t="shared" si="696"/>
        <v>0</v>
      </c>
      <c r="Z5446" s="16">
        <f t="shared" si="691"/>
        <v>0</v>
      </c>
      <c r="AA5446" s="14">
        <f t="shared" si="695"/>
        <v>0</v>
      </c>
      <c r="AB5446" s="14">
        <f t="shared" si="692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 t="s">
        <v>3722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3723</v>
      </c>
      <c r="J5447" s="74" t="s">
        <v>3333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94"/>
        <v>0</v>
      </c>
      <c r="X5447" s="14"/>
      <c r="Y5447" s="14">
        <f t="shared" si="696"/>
        <v>0</v>
      </c>
      <c r="Z5447" s="16">
        <f t="shared" si="691"/>
        <v>0</v>
      </c>
      <c r="AA5447" s="14">
        <f t="shared" si="695"/>
        <v>0</v>
      </c>
      <c r="AB5447" s="14">
        <f t="shared" si="692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 t="s">
        <v>3722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3723</v>
      </c>
      <c r="J5448" s="74" t="s">
        <v>3333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94"/>
        <v>0</v>
      </c>
      <c r="X5448" s="14"/>
      <c r="Y5448" s="14">
        <f t="shared" si="696"/>
        <v>0</v>
      </c>
      <c r="Z5448" s="16">
        <f t="shared" si="691"/>
        <v>0</v>
      </c>
      <c r="AA5448" s="14">
        <f t="shared" si="695"/>
        <v>0</v>
      </c>
      <c r="AB5448" s="14">
        <f t="shared" si="692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 t="s">
        <v>3722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3723</v>
      </c>
      <c r="J5449" s="74" t="s">
        <v>3333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94"/>
        <v>0</v>
      </c>
      <c r="X5449" s="14"/>
      <c r="Y5449" s="14">
        <f t="shared" si="696"/>
        <v>0</v>
      </c>
      <c r="Z5449" s="16">
        <f t="shared" si="691"/>
        <v>0</v>
      </c>
      <c r="AA5449" s="14">
        <f t="shared" si="695"/>
        <v>0</v>
      </c>
      <c r="AB5449" s="14">
        <f t="shared" si="692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 t="s">
        <v>3722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3723</v>
      </c>
      <c r="J5450" s="74" t="s">
        <v>3333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93"/>
        <v>73667.62</v>
      </c>
      <c r="W5450" s="14">
        <f t="shared" si="694"/>
        <v>0</v>
      </c>
      <c r="X5450" s="14"/>
      <c r="Y5450" s="14">
        <f t="shared" si="696"/>
        <v>0</v>
      </c>
      <c r="Z5450" s="16">
        <f t="shared" si="691"/>
        <v>0</v>
      </c>
      <c r="AA5450" s="14">
        <f t="shared" si="695"/>
        <v>0</v>
      </c>
      <c r="AB5450" s="14">
        <f t="shared" si="692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 t="s">
        <v>3722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3723</v>
      </c>
      <c r="J5451" s="74" t="s">
        <v>3333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93"/>
        <v>3171.92</v>
      </c>
      <c r="W5451" s="14">
        <f t="shared" si="694"/>
        <v>0</v>
      </c>
      <c r="X5451" s="14"/>
      <c r="Y5451" s="14">
        <f t="shared" si="696"/>
        <v>0</v>
      </c>
      <c r="Z5451" s="16">
        <f t="shared" si="691"/>
        <v>0</v>
      </c>
      <c r="AA5451" s="14">
        <f t="shared" si="695"/>
        <v>0</v>
      </c>
      <c r="AB5451" s="14">
        <f t="shared" si="692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 t="s">
        <v>3722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3723</v>
      </c>
      <c r="J5452" s="74" t="s">
        <v>3333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93"/>
        <v>28952.38</v>
      </c>
      <c r="W5452" s="14">
        <f t="shared" si="694"/>
        <v>0</v>
      </c>
      <c r="X5452" s="14"/>
      <c r="Y5452" s="14">
        <f t="shared" si="696"/>
        <v>0</v>
      </c>
      <c r="Z5452" s="16">
        <f t="shared" si="691"/>
        <v>0</v>
      </c>
      <c r="AA5452" s="14">
        <f t="shared" si="695"/>
        <v>0</v>
      </c>
      <c r="AB5452" s="14">
        <f t="shared" si="692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 t="s">
        <v>3722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3723</v>
      </c>
      <c r="J5453" s="74" t="s">
        <v>3333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93"/>
        <v>15479.3299999999</v>
      </c>
      <c r="W5453" s="14">
        <f t="shared" si="694"/>
        <v>0</v>
      </c>
      <c r="X5453" s="14"/>
      <c r="Y5453" s="14">
        <f t="shared" si="696"/>
        <v>0</v>
      </c>
      <c r="Z5453" s="16">
        <f t="shared" si="691"/>
        <v>0</v>
      </c>
      <c r="AA5453" s="14">
        <f t="shared" si="695"/>
        <v>0</v>
      </c>
      <c r="AB5453" s="14">
        <f t="shared" si="692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 t="s">
        <v>3722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3723</v>
      </c>
      <c r="J5454" s="74" t="s">
        <v>3333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93"/>
        <v>9988.56</v>
      </c>
      <c r="W5454" s="14">
        <f t="shared" si="694"/>
        <v>0</v>
      </c>
      <c r="X5454" s="14"/>
      <c r="Y5454" s="14">
        <f t="shared" si="696"/>
        <v>0</v>
      </c>
      <c r="Z5454" s="16">
        <f t="shared" si="691"/>
        <v>0</v>
      </c>
      <c r="AA5454" s="14">
        <f t="shared" si="695"/>
        <v>0</v>
      </c>
      <c r="AB5454" s="14">
        <f t="shared" si="692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 t="s">
        <v>3722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3723</v>
      </c>
      <c r="J5455" s="74" t="s">
        <v>3333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93"/>
        <v>35245.699999999997</v>
      </c>
      <c r="W5455" s="14">
        <f t="shared" si="694"/>
        <v>0</v>
      </c>
      <c r="X5455" s="14"/>
      <c r="Y5455" s="14">
        <f t="shared" si="696"/>
        <v>0</v>
      </c>
      <c r="Z5455" s="16">
        <f t="shared" si="691"/>
        <v>0</v>
      </c>
      <c r="AA5455" s="14">
        <f t="shared" si="695"/>
        <v>0</v>
      </c>
      <c r="AB5455" s="14">
        <f t="shared" si="692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 t="s">
        <v>3722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3723</v>
      </c>
      <c r="J5456" s="74" t="s">
        <v>3333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93"/>
        <v>7171.85</v>
      </c>
      <c r="W5456" s="14">
        <f t="shared" si="694"/>
        <v>0</v>
      </c>
      <c r="X5456" s="14"/>
      <c r="Y5456" s="14">
        <f t="shared" si="696"/>
        <v>0</v>
      </c>
      <c r="Z5456" s="16">
        <f t="shared" si="691"/>
        <v>0</v>
      </c>
      <c r="AA5456" s="14">
        <f t="shared" si="695"/>
        <v>0</v>
      </c>
      <c r="AB5456" s="14">
        <f t="shared" si="692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 t="s">
        <v>3722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3723</v>
      </c>
      <c r="J5457" s="74" t="s">
        <v>3333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93"/>
        <v>16751.8</v>
      </c>
      <c r="W5457" s="14">
        <f t="shared" si="694"/>
        <v>0</v>
      </c>
      <c r="X5457" s="14"/>
      <c r="Y5457" s="14">
        <f t="shared" si="696"/>
        <v>0</v>
      </c>
      <c r="Z5457" s="16">
        <f t="shared" si="691"/>
        <v>0</v>
      </c>
      <c r="AA5457" s="14">
        <f t="shared" si="695"/>
        <v>0</v>
      </c>
      <c r="AB5457" s="14">
        <f t="shared" si="692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 t="s">
        <v>3722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3723</v>
      </c>
      <c r="J5458" s="74" t="s">
        <v>3333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93"/>
        <v>4204.8999999999996</v>
      </c>
      <c r="W5458" s="14">
        <f t="shared" si="694"/>
        <v>0</v>
      </c>
      <c r="X5458" s="14"/>
      <c r="Y5458" s="14">
        <f t="shared" si="696"/>
        <v>0</v>
      </c>
      <c r="Z5458" s="16">
        <f t="shared" si="691"/>
        <v>0</v>
      </c>
      <c r="AA5458" s="14">
        <f t="shared" si="695"/>
        <v>0</v>
      </c>
      <c r="AB5458" s="14">
        <f t="shared" si="692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 t="s">
        <v>3722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3723</v>
      </c>
      <c r="J5459" s="74" t="s">
        <v>3333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93"/>
        <v>4252.8</v>
      </c>
      <c r="W5459" s="14">
        <f t="shared" si="694"/>
        <v>0</v>
      </c>
      <c r="X5459" s="14"/>
      <c r="Y5459" s="14">
        <f t="shared" si="696"/>
        <v>0</v>
      </c>
      <c r="Z5459" s="16">
        <f t="shared" si="691"/>
        <v>0</v>
      </c>
      <c r="AA5459" s="14">
        <f t="shared" si="695"/>
        <v>0</v>
      </c>
      <c r="AB5459" s="14">
        <f t="shared" si="692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 t="s">
        <v>3722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3723</v>
      </c>
      <c r="J5460" s="74" t="s">
        <v>3333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93"/>
        <v>8256.9</v>
      </c>
      <c r="W5460" s="14">
        <f t="shared" si="694"/>
        <v>0</v>
      </c>
      <c r="X5460" s="14"/>
      <c r="Y5460" s="14">
        <f t="shared" si="696"/>
        <v>0</v>
      </c>
      <c r="Z5460" s="16">
        <f t="shared" si="691"/>
        <v>0</v>
      </c>
      <c r="AA5460" s="14">
        <f t="shared" si="695"/>
        <v>0</v>
      </c>
      <c r="AB5460" s="14">
        <f t="shared" si="692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 t="s">
        <v>3722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3723</v>
      </c>
      <c r="J5461" s="74" t="s">
        <v>3333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93"/>
        <v>5081.22</v>
      </c>
      <c r="W5461" s="14">
        <f t="shared" si="694"/>
        <v>0</v>
      </c>
      <c r="X5461" s="14"/>
      <c r="Y5461" s="14">
        <f t="shared" si="696"/>
        <v>0</v>
      </c>
      <c r="Z5461" s="16">
        <f t="shared" si="691"/>
        <v>0</v>
      </c>
      <c r="AA5461" s="14">
        <f t="shared" si="695"/>
        <v>0</v>
      </c>
      <c r="AB5461" s="14">
        <f t="shared" si="692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 t="s">
        <v>3722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3723</v>
      </c>
      <c r="J5462" s="74" t="s">
        <v>3333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93"/>
        <v>12602.69</v>
      </c>
      <c r="W5462" s="14">
        <f t="shared" si="694"/>
        <v>0</v>
      </c>
      <c r="X5462" s="14"/>
      <c r="Y5462" s="14">
        <f t="shared" si="696"/>
        <v>0</v>
      </c>
      <c r="Z5462" s="16">
        <f t="shared" si="691"/>
        <v>0</v>
      </c>
      <c r="AA5462" s="14">
        <f t="shared" si="695"/>
        <v>0</v>
      </c>
      <c r="AB5462" s="14">
        <f t="shared" si="692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 t="s">
        <v>3722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3723</v>
      </c>
      <c r="J5463" s="74" t="s">
        <v>3333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93"/>
        <v>4718.3999999999996</v>
      </c>
      <c r="W5463" s="14">
        <f t="shared" si="694"/>
        <v>0</v>
      </c>
      <c r="X5463" s="14"/>
      <c r="Y5463" s="14">
        <f t="shared" si="696"/>
        <v>0</v>
      </c>
      <c r="Z5463" s="16">
        <f t="shared" si="691"/>
        <v>0</v>
      </c>
      <c r="AA5463" s="14">
        <f t="shared" si="695"/>
        <v>0</v>
      </c>
      <c r="AB5463" s="14">
        <f t="shared" si="692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 t="s">
        <v>3722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3723</v>
      </c>
      <c r="J5464" s="74" t="s">
        <v>3333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93"/>
        <v>253.9</v>
      </c>
      <c r="W5464" s="14">
        <f t="shared" si="694"/>
        <v>0</v>
      </c>
      <c r="X5464" s="14"/>
      <c r="Y5464" s="14">
        <f t="shared" si="696"/>
        <v>0</v>
      </c>
      <c r="Z5464" s="16">
        <f t="shared" si="691"/>
        <v>0</v>
      </c>
      <c r="AA5464" s="14">
        <f t="shared" si="695"/>
        <v>0</v>
      </c>
      <c r="AB5464" s="14">
        <f t="shared" si="692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 t="s">
        <v>3722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3723</v>
      </c>
      <c r="J5465" s="74" t="s">
        <v>3333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93"/>
        <v>76435.610000000073</v>
      </c>
      <c r="W5465" s="14">
        <f t="shared" si="694"/>
        <v>164462.48999999993</v>
      </c>
      <c r="X5465" s="14"/>
      <c r="Y5465" s="14">
        <f t="shared" si="696"/>
        <v>0</v>
      </c>
      <c r="Z5465" s="16">
        <f t="shared" si="691"/>
        <v>164462.48999999993</v>
      </c>
      <c r="AA5465" s="14">
        <f t="shared" si="695"/>
        <v>0</v>
      </c>
      <c r="AB5465" s="14">
        <f t="shared" si="692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 t="s">
        <v>3722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3723</v>
      </c>
      <c r="J5466" s="74" t="s">
        <v>3333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93"/>
        <v>15705</v>
      </c>
      <c r="W5466" s="14">
        <f t="shared" si="694"/>
        <v>0</v>
      </c>
      <c r="X5466" s="14"/>
      <c r="Y5466" s="14">
        <f t="shared" si="696"/>
        <v>0</v>
      </c>
      <c r="Z5466" s="16">
        <f t="shared" si="691"/>
        <v>0</v>
      </c>
      <c r="AA5466" s="14">
        <f t="shared" si="695"/>
        <v>0</v>
      </c>
      <c r="AB5466" s="14">
        <f t="shared" si="692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 t="s">
        <v>3722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3723</v>
      </c>
      <c r="J5467" s="74" t="s">
        <v>3333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93"/>
        <v>37.9</v>
      </c>
      <c r="W5467" s="14">
        <f t="shared" si="694"/>
        <v>0</v>
      </c>
      <c r="X5467" s="14"/>
      <c r="Y5467" s="14">
        <f t="shared" si="696"/>
        <v>0</v>
      </c>
      <c r="Z5467" s="16">
        <f t="shared" si="691"/>
        <v>0</v>
      </c>
      <c r="AA5467" s="14">
        <f t="shared" si="695"/>
        <v>0</v>
      </c>
      <c r="AB5467" s="14">
        <f t="shared" si="692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 t="s">
        <v>3722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3723</v>
      </c>
      <c r="J5468" s="74" t="s">
        <v>3333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94"/>
        <v>0</v>
      </c>
      <c r="X5468" s="14"/>
      <c r="Y5468" s="14">
        <f t="shared" si="696"/>
        <v>0</v>
      </c>
      <c r="Z5468" s="16">
        <f t="shared" si="691"/>
        <v>0</v>
      </c>
      <c r="AA5468" s="14">
        <f t="shared" si="695"/>
        <v>0</v>
      </c>
      <c r="AB5468" s="14">
        <f t="shared" si="692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 t="s">
        <v>3722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3723</v>
      </c>
      <c r="J5469" s="74" t="s">
        <v>3333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93"/>
        <v>29251.9</v>
      </c>
      <c r="W5469" s="14">
        <f t="shared" si="694"/>
        <v>0</v>
      </c>
      <c r="X5469" s="14"/>
      <c r="Y5469" s="14">
        <f t="shared" si="696"/>
        <v>0</v>
      </c>
      <c r="Z5469" s="16">
        <f t="shared" si="691"/>
        <v>0</v>
      </c>
      <c r="AA5469" s="14">
        <f t="shared" si="695"/>
        <v>0</v>
      </c>
      <c r="AB5469" s="14">
        <f t="shared" si="692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 t="s">
        <v>3722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3723</v>
      </c>
      <c r="J5470" s="74" t="s">
        <v>3333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93"/>
        <v>33947.06</v>
      </c>
      <c r="W5470" s="14">
        <f t="shared" si="694"/>
        <v>0</v>
      </c>
      <c r="X5470" s="14"/>
      <c r="Y5470" s="14">
        <f t="shared" si="696"/>
        <v>0</v>
      </c>
      <c r="Z5470" s="16">
        <f t="shared" si="691"/>
        <v>0</v>
      </c>
      <c r="AA5470" s="14">
        <f t="shared" si="695"/>
        <v>0</v>
      </c>
      <c r="AB5470" s="14">
        <f t="shared" si="692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 t="s">
        <v>3722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3723</v>
      </c>
      <c r="J5471" s="74" t="s">
        <v>3333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93"/>
        <v>2000</v>
      </c>
      <c r="W5471" s="14">
        <f t="shared" si="694"/>
        <v>0</v>
      </c>
      <c r="X5471" s="14"/>
      <c r="Y5471" s="14">
        <f t="shared" si="696"/>
        <v>0</v>
      </c>
      <c r="Z5471" s="16">
        <f t="shared" si="691"/>
        <v>0</v>
      </c>
      <c r="AA5471" s="14">
        <f t="shared" si="695"/>
        <v>0</v>
      </c>
      <c r="AB5471" s="14">
        <f t="shared" si="692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 t="s">
        <v>3722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3723</v>
      </c>
      <c r="J5472" s="74" t="s">
        <v>3333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93"/>
        <v>2000</v>
      </c>
      <c r="W5472" s="14">
        <f t="shared" si="694"/>
        <v>0</v>
      </c>
      <c r="X5472" s="14"/>
      <c r="Y5472" s="14">
        <f t="shared" si="696"/>
        <v>0</v>
      </c>
      <c r="Z5472" s="16">
        <f t="shared" si="691"/>
        <v>0</v>
      </c>
      <c r="AA5472" s="14">
        <f t="shared" si="695"/>
        <v>0</v>
      </c>
      <c r="AB5472" s="14">
        <f t="shared" si="692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 t="s">
        <v>3722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3723</v>
      </c>
      <c r="J5473" s="74" t="s">
        <v>3333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93"/>
        <v>43170.3</v>
      </c>
      <c r="W5473" s="14">
        <f t="shared" si="694"/>
        <v>0</v>
      </c>
      <c r="X5473" s="14"/>
      <c r="Y5473" s="14">
        <f t="shared" si="696"/>
        <v>0</v>
      </c>
      <c r="Z5473" s="16">
        <f t="shared" si="691"/>
        <v>0</v>
      </c>
      <c r="AA5473" s="14">
        <f t="shared" si="695"/>
        <v>0</v>
      </c>
      <c r="AB5473" s="14">
        <f t="shared" si="692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 t="s">
        <v>3722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3723</v>
      </c>
      <c r="J5474" s="74" t="s">
        <v>3333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3757</v>
      </c>
      <c r="S5474" s="139">
        <v>2492.4699999999698</v>
      </c>
      <c r="T5474" s="14"/>
      <c r="U5474" s="14">
        <v>2492.4699999999698</v>
      </c>
      <c r="V5474" s="14">
        <f t="shared" si="693"/>
        <v>0</v>
      </c>
      <c r="W5474" s="14">
        <f t="shared" si="694"/>
        <v>2492.4699999999698</v>
      </c>
      <c r="X5474" s="14"/>
      <c r="Y5474" s="14">
        <f t="shared" si="696"/>
        <v>0</v>
      </c>
      <c r="Z5474" s="16">
        <f t="shared" si="691"/>
        <v>2492.4699999999698</v>
      </c>
      <c r="AA5474" s="14">
        <f t="shared" si="695"/>
        <v>0</v>
      </c>
      <c r="AB5474" s="14">
        <f t="shared" si="692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 t="s">
        <v>3722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3723</v>
      </c>
      <c r="J5475" s="74" t="s">
        <v>3333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93"/>
        <v>10000</v>
      </c>
      <c r="W5475" s="14">
        <f t="shared" si="694"/>
        <v>0</v>
      </c>
      <c r="X5475" s="14"/>
      <c r="Y5475" s="14">
        <f t="shared" si="696"/>
        <v>0</v>
      </c>
      <c r="Z5475" s="16">
        <f t="shared" si="691"/>
        <v>0</v>
      </c>
      <c r="AA5475" s="14">
        <f t="shared" si="695"/>
        <v>0</v>
      </c>
      <c r="AB5475" s="14">
        <f t="shared" si="692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 t="s">
        <v>3722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3723</v>
      </c>
      <c r="J5476" s="74" t="s">
        <v>3333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93"/>
        <v>209018.9</v>
      </c>
      <c r="W5476" s="14">
        <f t="shared" si="694"/>
        <v>56066.666666666686</v>
      </c>
      <c r="X5476" s="14"/>
      <c r="Y5476" s="14">
        <f t="shared" si="696"/>
        <v>0</v>
      </c>
      <c r="Z5476" s="16">
        <f t="shared" si="691"/>
        <v>56066.666666666686</v>
      </c>
      <c r="AA5476" s="14">
        <f t="shared" si="695"/>
        <v>1121.3333333333358</v>
      </c>
      <c r="AB5476" s="14">
        <f t="shared" si="692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 t="s">
        <v>3722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3723</v>
      </c>
      <c r="J5477" s="74" t="s">
        <v>3333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93"/>
        <v>10398.74</v>
      </c>
      <c r="W5477" s="14">
        <f t="shared" si="694"/>
        <v>0</v>
      </c>
      <c r="X5477" s="14"/>
      <c r="Y5477" s="14">
        <f t="shared" si="696"/>
        <v>0</v>
      </c>
      <c r="Z5477" s="16">
        <f t="shared" si="691"/>
        <v>0</v>
      </c>
      <c r="AA5477" s="14">
        <f t="shared" si="695"/>
        <v>0</v>
      </c>
      <c r="AB5477" s="14">
        <f t="shared" si="692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 t="s">
        <v>3722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3723</v>
      </c>
      <c r="J5478" s="74" t="s">
        <v>3333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93"/>
        <v>10221.219999999999</v>
      </c>
      <c r="W5478" s="14">
        <f t="shared" si="694"/>
        <v>0</v>
      </c>
      <c r="X5478" s="14"/>
      <c r="Y5478" s="14">
        <f t="shared" si="696"/>
        <v>0</v>
      </c>
      <c r="Z5478" s="16">
        <f t="shared" si="691"/>
        <v>0</v>
      </c>
      <c r="AA5478" s="14">
        <f t="shared" si="695"/>
        <v>0</v>
      </c>
      <c r="AB5478" s="14">
        <f t="shared" si="692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 t="s">
        <v>3722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3723</v>
      </c>
      <c r="J5479" s="74" t="s">
        <v>3333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93"/>
        <v>12179.5</v>
      </c>
      <c r="W5479" s="14">
        <f t="shared" si="694"/>
        <v>0</v>
      </c>
      <c r="X5479" s="14"/>
      <c r="Y5479" s="14">
        <f t="shared" si="696"/>
        <v>0</v>
      </c>
      <c r="Z5479" s="16">
        <f t="shared" si="691"/>
        <v>0</v>
      </c>
      <c r="AA5479" s="14">
        <f t="shared" si="695"/>
        <v>0</v>
      </c>
      <c r="AB5479" s="14">
        <f t="shared" si="692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 t="s">
        <v>3722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3723</v>
      </c>
      <c r="J5480" s="74" t="s">
        <v>3333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93"/>
        <v>42894.64</v>
      </c>
      <c r="W5480" s="14">
        <f t="shared" si="694"/>
        <v>0</v>
      </c>
      <c r="X5480" s="14"/>
      <c r="Y5480" s="14">
        <f t="shared" si="696"/>
        <v>0</v>
      </c>
      <c r="Z5480" s="16">
        <f t="shared" si="691"/>
        <v>0</v>
      </c>
      <c r="AA5480" s="14">
        <f t="shared" si="695"/>
        <v>0</v>
      </c>
      <c r="AB5480" s="14">
        <f t="shared" si="692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 t="s">
        <v>3722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3723</v>
      </c>
      <c r="J5481" s="74" t="s">
        <v>3333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93"/>
        <v>59610.79</v>
      </c>
      <c r="W5481" s="14">
        <f t="shared" si="694"/>
        <v>0</v>
      </c>
      <c r="X5481" s="14"/>
      <c r="Y5481" s="14">
        <f t="shared" si="696"/>
        <v>0</v>
      </c>
      <c r="Z5481" s="16">
        <f t="shared" si="691"/>
        <v>0</v>
      </c>
      <c r="AA5481" s="14">
        <f t="shared" si="695"/>
        <v>0</v>
      </c>
      <c r="AB5481" s="14">
        <f t="shared" si="692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 t="s">
        <v>3722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3723</v>
      </c>
      <c r="J5482" s="74" t="s">
        <v>3333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93"/>
        <v>4625.51</v>
      </c>
      <c r="W5482" s="14">
        <f t="shared" si="694"/>
        <v>0</v>
      </c>
      <c r="X5482" s="14"/>
      <c r="Y5482" s="14">
        <f t="shared" si="696"/>
        <v>0</v>
      </c>
      <c r="Z5482" s="16">
        <f t="shared" ref="Z5482:Z5505" si="697">W5482+X5482</f>
        <v>0</v>
      </c>
      <c r="AA5482" s="14">
        <f t="shared" si="695"/>
        <v>0</v>
      </c>
      <c r="AB5482" s="14">
        <f t="shared" si="692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 t="s">
        <v>3722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3723</v>
      </c>
      <c r="J5483" s="74" t="s">
        <v>3333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93"/>
        <v>9703.2000000000007</v>
      </c>
      <c r="W5483" s="14">
        <f t="shared" si="694"/>
        <v>0</v>
      </c>
      <c r="X5483" s="14"/>
      <c r="Y5483" s="14">
        <f t="shared" si="696"/>
        <v>0</v>
      </c>
      <c r="Z5483" s="16">
        <f t="shared" si="697"/>
        <v>0</v>
      </c>
      <c r="AA5483" s="14">
        <f t="shared" si="695"/>
        <v>0</v>
      </c>
      <c r="AB5483" s="14">
        <f t="shared" si="692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 t="s">
        <v>3722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3723</v>
      </c>
      <c r="J5484" s="74" t="s">
        <v>3333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93"/>
        <v>8223.7000000000007</v>
      </c>
      <c r="W5484" s="14">
        <f t="shared" si="694"/>
        <v>0</v>
      </c>
      <c r="X5484" s="14"/>
      <c r="Y5484" s="14">
        <f t="shared" si="696"/>
        <v>0</v>
      </c>
      <c r="Z5484" s="16">
        <f t="shared" si="697"/>
        <v>0</v>
      </c>
      <c r="AA5484" s="14">
        <f t="shared" si="695"/>
        <v>0</v>
      </c>
      <c r="AB5484" s="14">
        <f t="shared" si="692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 t="s">
        <v>3722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3723</v>
      </c>
      <c r="J5485" s="74" t="s">
        <v>3333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93"/>
        <v>2453</v>
      </c>
      <c r="W5485" s="14">
        <f t="shared" si="694"/>
        <v>0</v>
      </c>
      <c r="X5485" s="14"/>
      <c r="Y5485" s="14">
        <f t="shared" si="696"/>
        <v>0</v>
      </c>
      <c r="Z5485" s="16">
        <f t="shared" si="697"/>
        <v>0</v>
      </c>
      <c r="AA5485" s="14">
        <f t="shared" si="695"/>
        <v>0</v>
      </c>
      <c r="AB5485" s="14">
        <f t="shared" si="692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 t="s">
        <v>3722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3723</v>
      </c>
      <c r="J5486" s="74" t="s">
        <v>3333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93"/>
        <v>38620.230000000003</v>
      </c>
      <c r="W5486" s="14">
        <f t="shared" si="694"/>
        <v>17716.166666666664</v>
      </c>
      <c r="X5486" s="14"/>
      <c r="Y5486" s="14">
        <f t="shared" si="696"/>
        <v>0</v>
      </c>
      <c r="Z5486" s="16">
        <f t="shared" si="697"/>
        <v>17716.166666666664</v>
      </c>
      <c r="AA5486" s="14">
        <f t="shared" si="695"/>
        <v>354.32333333333372</v>
      </c>
      <c r="AB5486" s="14">
        <f t="shared" ref="AB5486:AB5549" si="698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 t="s">
        <v>3722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3723</v>
      </c>
      <c r="J5487" s="74" t="s">
        <v>3333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9">S5487+T5487-U5487</f>
        <v>149224.34</v>
      </c>
      <c r="W5487" s="14">
        <f t="shared" si="694"/>
        <v>31.45</v>
      </c>
      <c r="X5487" s="14"/>
      <c r="Y5487" s="14">
        <f t="shared" si="696"/>
        <v>0</v>
      </c>
      <c r="Z5487" s="16">
        <f t="shared" si="697"/>
        <v>31.45</v>
      </c>
      <c r="AA5487" s="14">
        <f t="shared" si="695"/>
        <v>0</v>
      </c>
      <c r="AB5487" s="14">
        <f t="shared" si="698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 t="s">
        <v>3722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3723</v>
      </c>
      <c r="J5488" s="74" t="s">
        <v>3333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9"/>
        <v>50000</v>
      </c>
      <c r="W5488" s="14">
        <f t="shared" si="694"/>
        <v>0</v>
      </c>
      <c r="X5488" s="14"/>
      <c r="Y5488" s="14">
        <f t="shared" si="696"/>
        <v>0</v>
      </c>
      <c r="Z5488" s="16">
        <f t="shared" si="697"/>
        <v>0</v>
      </c>
      <c r="AA5488" s="14">
        <f t="shared" si="695"/>
        <v>0</v>
      </c>
      <c r="AB5488" s="14">
        <f t="shared" si="698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 t="s">
        <v>3722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3723</v>
      </c>
      <c r="J5489" s="74" t="s">
        <v>3333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9"/>
        <v>50000</v>
      </c>
      <c r="W5489" s="14">
        <f t="shared" si="694"/>
        <v>0</v>
      </c>
      <c r="X5489" s="14"/>
      <c r="Y5489" s="14">
        <f t="shared" si="696"/>
        <v>0</v>
      </c>
      <c r="Z5489" s="16">
        <f t="shared" si="697"/>
        <v>0</v>
      </c>
      <c r="AA5489" s="14">
        <f t="shared" si="695"/>
        <v>0</v>
      </c>
      <c r="AB5489" s="14">
        <f t="shared" si="698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 t="s">
        <v>3722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3723</v>
      </c>
      <c r="J5490" s="74" t="s">
        <v>3333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9"/>
        <v>10200</v>
      </c>
      <c r="W5490" s="14">
        <f t="shared" si="694"/>
        <v>0</v>
      </c>
      <c r="X5490" s="14"/>
      <c r="Y5490" s="14">
        <f t="shared" si="696"/>
        <v>0</v>
      </c>
      <c r="Z5490" s="16">
        <f t="shared" si="697"/>
        <v>0</v>
      </c>
      <c r="AA5490" s="14">
        <f t="shared" si="695"/>
        <v>0</v>
      </c>
      <c r="AB5490" s="14">
        <f t="shared" si="698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 t="s">
        <v>3722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3723</v>
      </c>
      <c r="J5491" s="74" t="s">
        <v>3333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9"/>
        <v>272.2</v>
      </c>
      <c r="W5491" s="14">
        <f t="shared" ref="W5491:W5554" si="700">IF(O5491="返货",U5491/(1+P5491),IF(O5491="返现",U5491,IF(O5491="折扣",U5491*P5491,IF(O5491="无",U5491))))</f>
        <v>0</v>
      </c>
      <c r="X5491" s="14"/>
      <c r="Y5491" s="14">
        <f t="shared" si="696"/>
        <v>0</v>
      </c>
      <c r="Z5491" s="16">
        <f t="shared" si="697"/>
        <v>0</v>
      </c>
      <c r="AA5491" s="14">
        <f t="shared" si="695"/>
        <v>0</v>
      </c>
      <c r="AB5491" s="14">
        <f t="shared" si="698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 t="s">
        <v>3722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3723</v>
      </c>
      <c r="J5492" s="74" t="s">
        <v>3333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9"/>
        <v>6212.97</v>
      </c>
      <c r="W5492" s="14">
        <f t="shared" si="700"/>
        <v>0</v>
      </c>
      <c r="X5492" s="14"/>
      <c r="Y5492" s="14">
        <f t="shared" si="696"/>
        <v>0</v>
      </c>
      <c r="Z5492" s="16">
        <f t="shared" si="697"/>
        <v>0</v>
      </c>
      <c r="AA5492" s="14">
        <f t="shared" si="695"/>
        <v>0</v>
      </c>
      <c r="AB5492" s="14">
        <f t="shared" si="698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 t="s">
        <v>3722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3723</v>
      </c>
      <c r="J5493" s="74" t="s">
        <v>3333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9"/>
        <v>1.99999999999818E-2</v>
      </c>
      <c r="W5493" s="14">
        <f t="shared" si="700"/>
        <v>0</v>
      </c>
      <c r="X5493" s="14"/>
      <c r="Y5493" s="14">
        <f t="shared" si="696"/>
        <v>0</v>
      </c>
      <c r="Z5493" s="16">
        <f t="shared" si="697"/>
        <v>0</v>
      </c>
      <c r="AA5493" s="14">
        <f t="shared" ref="AA5493:AA5556" si="701">U5493-W5493</f>
        <v>0</v>
      </c>
      <c r="AB5493" s="14">
        <f t="shared" si="698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 t="s">
        <v>3722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3723</v>
      </c>
      <c r="J5494" s="74" t="s">
        <v>3333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9"/>
        <v>79482.7</v>
      </c>
      <c r="W5494" s="14">
        <f t="shared" si="700"/>
        <v>0</v>
      </c>
      <c r="X5494" s="14"/>
      <c r="Y5494" s="14">
        <f t="shared" si="696"/>
        <v>0</v>
      </c>
      <c r="Z5494" s="16">
        <f t="shared" si="697"/>
        <v>0</v>
      </c>
      <c r="AA5494" s="14">
        <f t="shared" si="701"/>
        <v>0</v>
      </c>
      <c r="AB5494" s="14">
        <f t="shared" si="698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 t="s">
        <v>3722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3723</v>
      </c>
      <c r="J5495" s="74" t="s">
        <v>3333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9"/>
        <v>3.9999999999054098E-2</v>
      </c>
      <c r="W5495" s="14">
        <f t="shared" si="700"/>
        <v>0</v>
      </c>
      <c r="X5495" s="14"/>
      <c r="Y5495" s="14">
        <f t="shared" si="696"/>
        <v>0</v>
      </c>
      <c r="Z5495" s="16">
        <f t="shared" si="697"/>
        <v>0</v>
      </c>
      <c r="AA5495" s="14">
        <f t="shared" si="701"/>
        <v>0</v>
      </c>
      <c r="AB5495" s="14">
        <f t="shared" si="698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 t="s">
        <v>3722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3723</v>
      </c>
      <c r="J5496" s="74" t="s">
        <v>3333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9"/>
        <v>4982</v>
      </c>
      <c r="W5496" s="14">
        <f t="shared" si="700"/>
        <v>0</v>
      </c>
      <c r="X5496" s="14"/>
      <c r="Y5496" s="14">
        <f t="shared" si="696"/>
        <v>0</v>
      </c>
      <c r="Z5496" s="16">
        <f t="shared" si="697"/>
        <v>0</v>
      </c>
      <c r="AA5496" s="14">
        <f t="shared" si="701"/>
        <v>0</v>
      </c>
      <c r="AB5496" s="14">
        <f t="shared" si="698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 t="s">
        <v>3722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3723</v>
      </c>
      <c r="J5497" s="74" t="s">
        <v>3333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9"/>
        <v>10184.5</v>
      </c>
      <c r="W5497" s="14">
        <f t="shared" si="700"/>
        <v>0</v>
      </c>
      <c r="X5497" s="14"/>
      <c r="Y5497" s="14">
        <f t="shared" si="696"/>
        <v>0</v>
      </c>
      <c r="Z5497" s="16">
        <f t="shared" si="697"/>
        <v>0</v>
      </c>
      <c r="AA5497" s="14">
        <f t="shared" si="701"/>
        <v>0</v>
      </c>
      <c r="AB5497" s="14">
        <f t="shared" si="698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 t="s">
        <v>3722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3723</v>
      </c>
      <c r="J5498" s="74" t="s">
        <v>3333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9"/>
        <v>5201.8</v>
      </c>
      <c r="W5498" s="14">
        <f t="shared" si="700"/>
        <v>0</v>
      </c>
      <c r="X5498" s="14"/>
      <c r="Y5498" s="14">
        <f t="shared" si="696"/>
        <v>0</v>
      </c>
      <c r="Z5498" s="16">
        <f t="shared" si="697"/>
        <v>0</v>
      </c>
      <c r="AA5498" s="14">
        <f t="shared" si="701"/>
        <v>0</v>
      </c>
      <c r="AB5498" s="14">
        <f t="shared" si="698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 t="s">
        <v>3722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3723</v>
      </c>
      <c r="J5499" s="74" t="s">
        <v>3333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9"/>
        <v>15067.62</v>
      </c>
      <c r="W5499" s="14">
        <f t="shared" si="700"/>
        <v>0</v>
      </c>
      <c r="X5499" s="14"/>
      <c r="Y5499" s="14">
        <f t="shared" si="696"/>
        <v>0</v>
      </c>
      <c r="Z5499" s="16">
        <f t="shared" si="697"/>
        <v>0</v>
      </c>
      <c r="AA5499" s="14">
        <f t="shared" si="701"/>
        <v>0</v>
      </c>
      <c r="AB5499" s="14">
        <f t="shared" si="698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 t="s">
        <v>3722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3723</v>
      </c>
      <c r="J5500" s="74" t="s">
        <v>3333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9"/>
        <v>1779.71</v>
      </c>
      <c r="W5500" s="14">
        <f t="shared" si="700"/>
        <v>0</v>
      </c>
      <c r="X5500" s="14"/>
      <c r="Y5500" s="14">
        <f t="shared" si="696"/>
        <v>0</v>
      </c>
      <c r="Z5500" s="16">
        <f t="shared" si="697"/>
        <v>0</v>
      </c>
      <c r="AA5500" s="14">
        <f t="shared" si="701"/>
        <v>0</v>
      </c>
      <c r="AB5500" s="14">
        <f t="shared" si="698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 t="s">
        <v>3722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3723</v>
      </c>
      <c r="J5501" s="74" t="s">
        <v>3333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9"/>
        <v>19143.72</v>
      </c>
      <c r="W5501" s="14">
        <f t="shared" si="700"/>
        <v>0</v>
      </c>
      <c r="X5501" s="14"/>
      <c r="Y5501" s="14">
        <f t="shared" si="696"/>
        <v>0</v>
      </c>
      <c r="Z5501" s="16">
        <f t="shared" si="697"/>
        <v>0</v>
      </c>
      <c r="AA5501" s="14">
        <f t="shared" si="701"/>
        <v>0</v>
      </c>
      <c r="AB5501" s="14">
        <f t="shared" si="698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 t="s">
        <v>3722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3723</v>
      </c>
      <c r="J5502" s="74" t="s">
        <v>3333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700"/>
        <v>0</v>
      </c>
      <c r="X5502" s="14"/>
      <c r="Y5502" s="14">
        <f t="shared" si="696"/>
        <v>0</v>
      </c>
      <c r="Z5502" s="16">
        <f t="shared" si="697"/>
        <v>0</v>
      </c>
      <c r="AA5502" s="14">
        <f t="shared" si="701"/>
        <v>0</v>
      </c>
      <c r="AB5502" s="14">
        <f t="shared" si="698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 t="s">
        <v>3722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3723</v>
      </c>
      <c r="J5503" s="74" t="s">
        <v>3333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9"/>
        <v>5357.2099999999973</v>
      </c>
      <c r="W5503" s="14">
        <f t="shared" si="700"/>
        <v>12076.764705882353</v>
      </c>
      <c r="X5503" s="14"/>
      <c r="Y5503" s="14">
        <f t="shared" si="696"/>
        <v>0</v>
      </c>
      <c r="Z5503" s="16">
        <f t="shared" si="697"/>
        <v>12076.764705882353</v>
      </c>
      <c r="AA5503" s="14">
        <f t="shared" si="701"/>
        <v>241.53529411764794</v>
      </c>
      <c r="AB5503" s="14">
        <f t="shared" si="698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 t="s">
        <v>3722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3723</v>
      </c>
      <c r="J5504" s="74" t="s">
        <v>3333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9"/>
        <v>7743.1</v>
      </c>
      <c r="W5504" s="14">
        <f t="shared" si="700"/>
        <v>0</v>
      </c>
      <c r="X5504" s="14"/>
      <c r="Y5504" s="14">
        <f t="shared" si="696"/>
        <v>0</v>
      </c>
      <c r="Z5504" s="16">
        <f t="shared" si="697"/>
        <v>0</v>
      </c>
      <c r="AA5504" s="14">
        <f t="shared" si="701"/>
        <v>0</v>
      </c>
      <c r="AB5504" s="14">
        <f t="shared" si="698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 t="s">
        <v>3722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3723</v>
      </c>
      <c r="J5505" s="74" t="s">
        <v>3333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9"/>
        <v>14812.24</v>
      </c>
      <c r="W5505" s="14">
        <f t="shared" si="700"/>
        <v>0</v>
      </c>
      <c r="X5505" s="14"/>
      <c r="Y5505" s="14">
        <f t="shared" si="696"/>
        <v>0</v>
      </c>
      <c r="Z5505" s="16">
        <f t="shared" si="697"/>
        <v>0</v>
      </c>
      <c r="AA5505" s="14">
        <f t="shared" si="701"/>
        <v>0</v>
      </c>
      <c r="AB5505" s="14">
        <f t="shared" si="698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 t="s">
        <v>3722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3723</v>
      </c>
      <c r="J5506" s="74" t="s">
        <v>3333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9"/>
        <v>816</v>
      </c>
      <c r="W5506" s="14">
        <f t="shared" si="700"/>
        <v>0</v>
      </c>
      <c r="X5506" s="14"/>
      <c r="Y5506" s="14">
        <f t="shared" si="696"/>
        <v>0</v>
      </c>
      <c r="Z5506" s="14"/>
      <c r="AA5506" s="14">
        <f t="shared" si="701"/>
        <v>0</v>
      </c>
      <c r="AB5506" s="14">
        <f t="shared" si="698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 t="s">
        <v>3722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3723</v>
      </c>
      <c r="J5507" s="74" t="s">
        <v>3333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9"/>
        <v>1651.5</v>
      </c>
      <c r="W5507" s="14">
        <f t="shared" si="700"/>
        <v>0</v>
      </c>
      <c r="X5507" s="14"/>
      <c r="Y5507" s="14">
        <f t="shared" ref="Y5507:Y5570" si="702">IF(W5507-AB5507&lt;=0,0,IF(O5507="返现",MAX(W5507-AA5507-AB5507,0),MAX(W5507-AB5507,0)))</f>
        <v>0</v>
      </c>
      <c r="Z5507" s="14"/>
      <c r="AA5507" s="14">
        <f t="shared" si="701"/>
        <v>0</v>
      </c>
      <c r="AB5507" s="14">
        <f t="shared" si="698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 t="s">
        <v>3722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3723</v>
      </c>
      <c r="J5508" s="74" t="s">
        <v>3333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9"/>
        <v>1.00000000002183E-2</v>
      </c>
      <c r="W5508" s="14">
        <f t="shared" si="700"/>
        <v>0</v>
      </c>
      <c r="X5508" s="14"/>
      <c r="Y5508" s="14">
        <f t="shared" si="702"/>
        <v>0</v>
      </c>
      <c r="Z5508" s="16">
        <f>W5508+X5508</f>
        <v>0</v>
      </c>
      <c r="AA5508" s="14">
        <f t="shared" si="701"/>
        <v>0</v>
      </c>
      <c r="AB5508" s="14">
        <f t="shared" si="698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 t="s">
        <v>3722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3723</v>
      </c>
      <c r="J5509" s="74" t="s">
        <v>3333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9"/>
        <v>1253.5</v>
      </c>
      <c r="W5509" s="14">
        <f t="shared" si="700"/>
        <v>4675.4368932038833</v>
      </c>
      <c r="X5509" s="14"/>
      <c r="Y5509" s="14">
        <f t="shared" si="702"/>
        <v>0</v>
      </c>
      <c r="Z5509" s="14"/>
      <c r="AA5509" s="14">
        <f t="shared" si="701"/>
        <v>140.26310679611652</v>
      </c>
      <c r="AB5509" s="14">
        <f t="shared" si="698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 t="s">
        <v>3722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3723</v>
      </c>
      <c r="J5510" s="74" t="s">
        <v>3333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9"/>
        <v>5296.7</v>
      </c>
      <c r="W5510" s="14">
        <f t="shared" si="700"/>
        <v>0</v>
      </c>
      <c r="X5510" s="14"/>
      <c r="Y5510" s="14">
        <f t="shared" si="702"/>
        <v>0</v>
      </c>
      <c r="Z5510" s="16">
        <f t="shared" ref="Z5510:Z5534" si="703">W5510+X5510</f>
        <v>0</v>
      </c>
      <c r="AA5510" s="14">
        <f t="shared" si="701"/>
        <v>0</v>
      </c>
      <c r="AB5510" s="14">
        <f t="shared" si="698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 t="s">
        <v>3722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3723</v>
      </c>
      <c r="J5511" s="74" t="s">
        <v>3333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9"/>
        <v>2010.07</v>
      </c>
      <c r="W5511" s="14">
        <f t="shared" si="700"/>
        <v>0</v>
      </c>
      <c r="X5511" s="14"/>
      <c r="Y5511" s="14">
        <f t="shared" si="702"/>
        <v>0</v>
      </c>
      <c r="Z5511" s="16">
        <f t="shared" si="703"/>
        <v>0</v>
      </c>
      <c r="AA5511" s="14">
        <f t="shared" si="701"/>
        <v>0</v>
      </c>
      <c r="AB5511" s="14">
        <f t="shared" si="698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 t="s">
        <v>3722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3723</v>
      </c>
      <c r="J5512" s="74" t="s">
        <v>3333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9"/>
        <v>44382.7</v>
      </c>
      <c r="W5512" s="14">
        <f t="shared" si="700"/>
        <v>0</v>
      </c>
      <c r="X5512" s="14"/>
      <c r="Y5512" s="14">
        <f t="shared" si="702"/>
        <v>0</v>
      </c>
      <c r="Z5512" s="16">
        <f t="shared" si="703"/>
        <v>0</v>
      </c>
      <c r="AA5512" s="14">
        <f t="shared" si="701"/>
        <v>0</v>
      </c>
      <c r="AB5512" s="14">
        <f t="shared" si="698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 t="s">
        <v>3722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3723</v>
      </c>
      <c r="J5513" s="74" t="s">
        <v>3333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9"/>
        <v>653.5</v>
      </c>
      <c r="W5513" s="14">
        <f t="shared" si="700"/>
        <v>0</v>
      </c>
      <c r="X5513" s="14"/>
      <c r="Y5513" s="14">
        <f t="shared" si="702"/>
        <v>0</v>
      </c>
      <c r="Z5513" s="16">
        <f t="shared" si="703"/>
        <v>0</v>
      </c>
      <c r="AA5513" s="14">
        <f t="shared" si="701"/>
        <v>0</v>
      </c>
      <c r="AB5513" s="14">
        <f t="shared" si="698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 t="s">
        <v>3722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3723</v>
      </c>
      <c r="J5514" s="74" t="s">
        <v>3333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9"/>
        <v>3515.75</v>
      </c>
      <c r="W5514" s="14">
        <f t="shared" si="700"/>
        <v>0</v>
      </c>
      <c r="X5514" s="14"/>
      <c r="Y5514" s="14">
        <f t="shared" si="702"/>
        <v>0</v>
      </c>
      <c r="Z5514" s="16">
        <f t="shared" si="703"/>
        <v>0</v>
      </c>
      <c r="AA5514" s="14">
        <f t="shared" si="701"/>
        <v>0</v>
      </c>
      <c r="AB5514" s="14">
        <f t="shared" si="698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 t="s">
        <v>3722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3723</v>
      </c>
      <c r="J5515" s="74" t="s">
        <v>3333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9"/>
        <v>7.25</v>
      </c>
      <c r="W5515" s="14">
        <f t="shared" si="700"/>
        <v>0</v>
      </c>
      <c r="X5515" s="14"/>
      <c r="Y5515" s="14">
        <f t="shared" si="702"/>
        <v>0</v>
      </c>
      <c r="Z5515" s="16">
        <f t="shared" si="703"/>
        <v>0</v>
      </c>
      <c r="AA5515" s="14">
        <f t="shared" si="701"/>
        <v>0</v>
      </c>
      <c r="AB5515" s="14">
        <f t="shared" si="698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 t="s">
        <v>3722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3723</v>
      </c>
      <c r="J5516" s="74" t="s">
        <v>3333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9"/>
        <v>4515.43</v>
      </c>
      <c r="W5516" s="14">
        <f t="shared" si="700"/>
        <v>0</v>
      </c>
      <c r="X5516" s="14"/>
      <c r="Y5516" s="14">
        <f t="shared" si="702"/>
        <v>0</v>
      </c>
      <c r="Z5516" s="16">
        <f t="shared" si="703"/>
        <v>0</v>
      </c>
      <c r="AA5516" s="14">
        <f t="shared" si="701"/>
        <v>0</v>
      </c>
      <c r="AB5516" s="14">
        <f t="shared" si="698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 t="s">
        <v>3722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3723</v>
      </c>
      <c r="J5517" s="74" t="s">
        <v>3333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9"/>
        <v>10100.4</v>
      </c>
      <c r="W5517" s="14">
        <f t="shared" si="700"/>
        <v>0</v>
      </c>
      <c r="X5517" s="14"/>
      <c r="Y5517" s="14">
        <f t="shared" si="702"/>
        <v>0</v>
      </c>
      <c r="Z5517" s="16">
        <f t="shared" si="703"/>
        <v>0</v>
      </c>
      <c r="AA5517" s="14">
        <f t="shared" si="701"/>
        <v>0</v>
      </c>
      <c r="AB5517" s="14">
        <f t="shared" si="698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 t="s">
        <v>3722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3723</v>
      </c>
      <c r="J5518" s="74" t="s">
        <v>3333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9"/>
        <v>19075.55</v>
      </c>
      <c r="W5518" s="14">
        <f t="shared" si="700"/>
        <v>0</v>
      </c>
      <c r="X5518" s="14"/>
      <c r="Y5518" s="14">
        <f t="shared" si="702"/>
        <v>0</v>
      </c>
      <c r="Z5518" s="16">
        <f t="shared" si="703"/>
        <v>0</v>
      </c>
      <c r="AA5518" s="14">
        <f t="shared" si="701"/>
        <v>0</v>
      </c>
      <c r="AB5518" s="14">
        <f t="shared" si="698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 t="s">
        <v>3722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3723</v>
      </c>
      <c r="J5519" s="74" t="s">
        <v>3333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9"/>
        <v>5207.93</v>
      </c>
      <c r="W5519" s="14">
        <f t="shared" si="700"/>
        <v>0</v>
      </c>
      <c r="X5519" s="14"/>
      <c r="Y5519" s="14">
        <f t="shared" si="702"/>
        <v>0</v>
      </c>
      <c r="Z5519" s="16">
        <f t="shared" si="703"/>
        <v>0</v>
      </c>
      <c r="AA5519" s="14">
        <f t="shared" si="701"/>
        <v>0</v>
      </c>
      <c r="AB5519" s="14">
        <f t="shared" si="698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 t="s">
        <v>3722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3723</v>
      </c>
      <c r="J5520" s="74" t="s">
        <v>3333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9"/>
        <v>30000</v>
      </c>
      <c r="W5520" s="14">
        <f t="shared" si="700"/>
        <v>0</v>
      </c>
      <c r="X5520" s="14"/>
      <c r="Y5520" s="14">
        <f t="shared" si="702"/>
        <v>0</v>
      </c>
      <c r="Z5520" s="16">
        <f t="shared" si="703"/>
        <v>0</v>
      </c>
      <c r="AA5520" s="14">
        <f t="shared" si="701"/>
        <v>0</v>
      </c>
      <c r="AB5520" s="14">
        <f t="shared" si="698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 t="s">
        <v>3722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3723</v>
      </c>
      <c r="J5521" s="74" t="s">
        <v>3333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9"/>
        <v>21000</v>
      </c>
      <c r="W5521" s="14">
        <f t="shared" si="700"/>
        <v>0</v>
      </c>
      <c r="X5521" s="14"/>
      <c r="Y5521" s="14">
        <f t="shared" si="702"/>
        <v>0</v>
      </c>
      <c r="Z5521" s="16">
        <f t="shared" si="703"/>
        <v>0</v>
      </c>
      <c r="AA5521" s="14">
        <f t="shared" si="701"/>
        <v>0</v>
      </c>
      <c r="AB5521" s="14">
        <f t="shared" si="698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 t="s">
        <v>3722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3723</v>
      </c>
      <c r="J5522" s="74" t="s">
        <v>3333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9"/>
        <v>0</v>
      </c>
      <c r="W5522" s="14">
        <f t="shared" si="700"/>
        <v>1898.42</v>
      </c>
      <c r="X5522" s="14"/>
      <c r="Y5522" s="14">
        <f t="shared" si="702"/>
        <v>0</v>
      </c>
      <c r="Z5522" s="16">
        <f t="shared" si="703"/>
        <v>1898.42</v>
      </c>
      <c r="AA5522" s="14">
        <f t="shared" si="701"/>
        <v>0</v>
      </c>
      <c r="AB5522" s="14">
        <f t="shared" si="698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 t="s">
        <v>3722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3723</v>
      </c>
      <c r="J5523" s="74" t="s">
        <v>3333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9"/>
        <v>30</v>
      </c>
      <c r="W5523" s="14">
        <f t="shared" si="700"/>
        <v>0</v>
      </c>
      <c r="X5523" s="14"/>
      <c r="Y5523" s="14">
        <f t="shared" si="702"/>
        <v>0</v>
      </c>
      <c r="Z5523" s="16">
        <f t="shared" si="703"/>
        <v>0</v>
      </c>
      <c r="AA5523" s="14">
        <f t="shared" si="701"/>
        <v>0</v>
      </c>
      <c r="AB5523" s="14">
        <f t="shared" si="698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 t="s">
        <v>3722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3723</v>
      </c>
      <c r="J5524" s="74" t="s">
        <v>3333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9"/>
        <v>6124.3</v>
      </c>
      <c r="W5524" s="14">
        <f t="shared" si="700"/>
        <v>0</v>
      </c>
      <c r="X5524" s="14"/>
      <c r="Y5524" s="14">
        <f t="shared" si="702"/>
        <v>0</v>
      </c>
      <c r="Z5524" s="16">
        <f t="shared" si="703"/>
        <v>0</v>
      </c>
      <c r="AA5524" s="14">
        <f t="shared" si="701"/>
        <v>0</v>
      </c>
      <c r="AB5524" s="14">
        <f t="shared" si="698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 t="s">
        <v>3722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3723</v>
      </c>
      <c r="J5525" s="74" t="s">
        <v>3333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9"/>
        <v>45016.38</v>
      </c>
      <c r="W5525" s="14">
        <f t="shared" si="700"/>
        <v>0</v>
      </c>
      <c r="X5525" s="14"/>
      <c r="Y5525" s="14">
        <f t="shared" si="702"/>
        <v>0</v>
      </c>
      <c r="Z5525" s="16">
        <f t="shared" si="703"/>
        <v>0</v>
      </c>
      <c r="AA5525" s="14">
        <f t="shared" si="701"/>
        <v>0</v>
      </c>
      <c r="AB5525" s="14">
        <f t="shared" si="698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 t="s">
        <v>3722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3723</v>
      </c>
      <c r="J5526" s="74" t="s">
        <v>3333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9"/>
        <v>258.99999999999898</v>
      </c>
      <c r="W5526" s="14">
        <f t="shared" si="700"/>
        <v>0</v>
      </c>
      <c r="X5526" s="14"/>
      <c r="Y5526" s="14">
        <f t="shared" si="702"/>
        <v>0</v>
      </c>
      <c r="Z5526" s="16">
        <f t="shared" si="703"/>
        <v>0</v>
      </c>
      <c r="AA5526" s="14">
        <f t="shared" si="701"/>
        <v>0</v>
      </c>
      <c r="AB5526" s="14">
        <f t="shared" si="698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 t="s">
        <v>3722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3723</v>
      </c>
      <c r="J5527" s="74" t="s">
        <v>3333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9"/>
        <v>4243.2</v>
      </c>
      <c r="W5527" s="14">
        <f t="shared" si="700"/>
        <v>0</v>
      </c>
      <c r="X5527" s="14"/>
      <c r="Y5527" s="14">
        <f t="shared" si="702"/>
        <v>0</v>
      </c>
      <c r="Z5527" s="16">
        <f t="shared" si="703"/>
        <v>0</v>
      </c>
      <c r="AA5527" s="14">
        <f t="shared" si="701"/>
        <v>0</v>
      </c>
      <c r="AB5527" s="14">
        <f t="shared" si="698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 t="s">
        <v>3722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3723</v>
      </c>
      <c r="J5528" s="74" t="s">
        <v>3333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9"/>
        <v>11743.3</v>
      </c>
      <c r="W5528" s="14">
        <f t="shared" si="700"/>
        <v>0</v>
      </c>
      <c r="X5528" s="14"/>
      <c r="Y5528" s="14">
        <f t="shared" si="702"/>
        <v>0</v>
      </c>
      <c r="Z5528" s="16">
        <f t="shared" si="703"/>
        <v>0</v>
      </c>
      <c r="AA5528" s="14">
        <f t="shared" si="701"/>
        <v>0</v>
      </c>
      <c r="AB5528" s="14">
        <f t="shared" si="698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 t="s">
        <v>3722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3723</v>
      </c>
      <c r="J5529" s="74" t="s">
        <v>3333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9"/>
        <v>9789.67</v>
      </c>
      <c r="W5529" s="14">
        <f t="shared" si="700"/>
        <v>0</v>
      </c>
      <c r="X5529" s="14"/>
      <c r="Y5529" s="14">
        <f t="shared" si="702"/>
        <v>0</v>
      </c>
      <c r="Z5529" s="16">
        <f t="shared" si="703"/>
        <v>0</v>
      </c>
      <c r="AA5529" s="14">
        <f t="shared" si="701"/>
        <v>0</v>
      </c>
      <c r="AB5529" s="14">
        <f t="shared" si="698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 t="s">
        <v>3722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3723</v>
      </c>
      <c r="J5530" s="74" t="s">
        <v>3333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9"/>
        <v>9614</v>
      </c>
      <c r="W5530" s="14">
        <f t="shared" si="700"/>
        <v>0</v>
      </c>
      <c r="X5530" s="14"/>
      <c r="Y5530" s="14">
        <f t="shared" si="702"/>
        <v>0</v>
      </c>
      <c r="Z5530" s="16">
        <f t="shared" si="703"/>
        <v>0</v>
      </c>
      <c r="AA5530" s="14">
        <f t="shared" si="701"/>
        <v>0</v>
      </c>
      <c r="AB5530" s="14">
        <f t="shared" si="698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 t="s">
        <v>3722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3723</v>
      </c>
      <c r="J5531" s="74" t="s">
        <v>3333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9"/>
        <v>4677.2</v>
      </c>
      <c r="W5531" s="14">
        <f t="shared" si="700"/>
        <v>0</v>
      </c>
      <c r="X5531" s="14"/>
      <c r="Y5531" s="14">
        <f t="shared" si="702"/>
        <v>0</v>
      </c>
      <c r="Z5531" s="16">
        <f t="shared" si="703"/>
        <v>0</v>
      </c>
      <c r="AA5531" s="14">
        <f t="shared" si="701"/>
        <v>0</v>
      </c>
      <c r="AB5531" s="14">
        <f t="shared" si="698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 t="s">
        <v>3722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3723</v>
      </c>
      <c r="J5532" s="74" t="s">
        <v>3333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9"/>
        <v>55301.7</v>
      </c>
      <c r="W5532" s="14">
        <f t="shared" si="700"/>
        <v>0</v>
      </c>
      <c r="X5532" s="14"/>
      <c r="Y5532" s="14">
        <f t="shared" si="702"/>
        <v>0</v>
      </c>
      <c r="Z5532" s="16">
        <f t="shared" si="703"/>
        <v>0</v>
      </c>
      <c r="AA5532" s="14">
        <f t="shared" si="701"/>
        <v>0</v>
      </c>
      <c r="AB5532" s="14">
        <f t="shared" si="698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 t="s">
        <v>3722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3723</v>
      </c>
      <c r="J5533" s="74" t="s">
        <v>3333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9"/>
        <v>10200</v>
      </c>
      <c r="W5533" s="14">
        <f t="shared" si="700"/>
        <v>0</v>
      </c>
      <c r="X5533" s="14"/>
      <c r="Y5533" s="14">
        <f t="shared" si="702"/>
        <v>0</v>
      </c>
      <c r="Z5533" s="16">
        <f t="shared" si="703"/>
        <v>0</v>
      </c>
      <c r="AA5533" s="14">
        <f t="shared" si="701"/>
        <v>0</v>
      </c>
      <c r="AB5533" s="14">
        <f t="shared" si="698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 t="s">
        <v>3722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3723</v>
      </c>
      <c r="J5534" s="74" t="s">
        <v>3333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9"/>
        <v>5853.04</v>
      </c>
      <c r="W5534" s="14">
        <f t="shared" si="700"/>
        <v>0</v>
      </c>
      <c r="X5534" s="14"/>
      <c r="Y5534" s="14">
        <f t="shared" si="702"/>
        <v>0</v>
      </c>
      <c r="Z5534" s="16">
        <f t="shared" si="703"/>
        <v>0</v>
      </c>
      <c r="AA5534" s="14">
        <f t="shared" si="701"/>
        <v>0</v>
      </c>
      <c r="AB5534" s="14">
        <f t="shared" si="698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 t="s">
        <v>3722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3723</v>
      </c>
      <c r="J5535" s="74" t="s">
        <v>3333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9"/>
        <v>2261.71</v>
      </c>
      <c r="W5535" s="14">
        <f t="shared" si="700"/>
        <v>0</v>
      </c>
      <c r="X5535" s="14"/>
      <c r="Y5535" s="14">
        <f t="shared" si="702"/>
        <v>0</v>
      </c>
      <c r="Z5535" s="14"/>
      <c r="AA5535" s="14">
        <f t="shared" si="701"/>
        <v>0</v>
      </c>
      <c r="AB5535" s="14">
        <f t="shared" si="698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 t="s">
        <v>3722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3723</v>
      </c>
      <c r="J5536" s="74" t="s">
        <v>3333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9"/>
        <v>70.17</v>
      </c>
      <c r="W5536" s="14">
        <f t="shared" si="700"/>
        <v>0</v>
      </c>
      <c r="X5536" s="14"/>
      <c r="Y5536" s="14">
        <f t="shared" si="702"/>
        <v>0</v>
      </c>
      <c r="Z5536" s="16">
        <f t="shared" ref="Z5536:Z5539" si="704">W5536+X5536</f>
        <v>0</v>
      </c>
      <c r="AA5536" s="14">
        <f t="shared" si="701"/>
        <v>0</v>
      </c>
      <c r="AB5536" s="14">
        <f t="shared" si="698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 t="s">
        <v>3722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3723</v>
      </c>
      <c r="J5537" s="74" t="s">
        <v>3333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9"/>
        <v>22667.23</v>
      </c>
      <c r="W5537" s="14">
        <f t="shared" si="700"/>
        <v>0</v>
      </c>
      <c r="X5537" s="14"/>
      <c r="Y5537" s="14">
        <f t="shared" si="702"/>
        <v>0</v>
      </c>
      <c r="Z5537" s="16">
        <f t="shared" si="704"/>
        <v>0</v>
      </c>
      <c r="AA5537" s="14">
        <f t="shared" si="701"/>
        <v>0</v>
      </c>
      <c r="AB5537" s="14">
        <f t="shared" si="698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 t="s">
        <v>3722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3723</v>
      </c>
      <c r="J5538" s="74" t="s">
        <v>3333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9"/>
        <v>3016.8</v>
      </c>
      <c r="W5538" s="14">
        <f t="shared" si="700"/>
        <v>0</v>
      </c>
      <c r="X5538" s="14"/>
      <c r="Y5538" s="14">
        <f t="shared" si="702"/>
        <v>0</v>
      </c>
      <c r="Z5538" s="16">
        <f t="shared" si="704"/>
        <v>0</v>
      </c>
      <c r="AA5538" s="14">
        <f t="shared" si="701"/>
        <v>0</v>
      </c>
      <c r="AB5538" s="14">
        <f t="shared" si="698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 t="s">
        <v>3722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3723</v>
      </c>
      <c r="J5539" s="74" t="s">
        <v>3333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9"/>
        <v>396.2</v>
      </c>
      <c r="W5539" s="14">
        <f t="shared" si="700"/>
        <v>0</v>
      </c>
      <c r="X5539" s="14"/>
      <c r="Y5539" s="14">
        <f t="shared" si="702"/>
        <v>0</v>
      </c>
      <c r="Z5539" s="16">
        <f t="shared" si="704"/>
        <v>0</v>
      </c>
      <c r="AA5539" s="14">
        <f t="shared" si="701"/>
        <v>0</v>
      </c>
      <c r="AB5539" s="14">
        <f t="shared" si="698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 t="s">
        <v>3722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3723</v>
      </c>
      <c r="J5540" s="74" t="s">
        <v>3333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9"/>
        <v>127.88</v>
      </c>
      <c r="W5540" s="14">
        <f t="shared" si="700"/>
        <v>0</v>
      </c>
      <c r="X5540" s="14"/>
      <c r="Y5540" s="14">
        <f t="shared" si="702"/>
        <v>0</v>
      </c>
      <c r="Z5540" s="14"/>
      <c r="AA5540" s="14">
        <f t="shared" si="701"/>
        <v>0</v>
      </c>
      <c r="AB5540" s="14">
        <f t="shared" si="698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 t="s">
        <v>3722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3723</v>
      </c>
      <c r="J5541" s="74" t="s">
        <v>3333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9"/>
        <v>445223.74999999994</v>
      </c>
      <c r="W5541" s="14">
        <f t="shared" si="700"/>
        <v>237989.89215686274</v>
      </c>
      <c r="X5541" s="14"/>
      <c r="Y5541" s="14">
        <f t="shared" si="702"/>
        <v>0</v>
      </c>
      <c r="Z5541" s="16">
        <f t="shared" ref="Z5541:Z5602" si="705">W5541+X5541</f>
        <v>237989.89215686274</v>
      </c>
      <c r="AA5541" s="14">
        <f t="shared" si="701"/>
        <v>4759.7978431372612</v>
      </c>
      <c r="AB5541" s="14">
        <f t="shared" si="698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 t="s">
        <v>3722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3723</v>
      </c>
      <c r="J5542" s="74" t="s">
        <v>3333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9"/>
        <v>1615.52</v>
      </c>
      <c r="W5542" s="14">
        <f t="shared" si="700"/>
        <v>0</v>
      </c>
      <c r="X5542" s="14"/>
      <c r="Y5542" s="14">
        <f t="shared" si="702"/>
        <v>0</v>
      </c>
      <c r="Z5542" s="16">
        <f t="shared" si="705"/>
        <v>0</v>
      </c>
      <c r="AA5542" s="14">
        <f t="shared" si="701"/>
        <v>0</v>
      </c>
      <c r="AB5542" s="14">
        <f t="shared" si="698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 t="s">
        <v>3722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3723</v>
      </c>
      <c r="J5543" s="74" t="s">
        <v>3333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9"/>
        <v>160.54</v>
      </c>
      <c r="W5543" s="14">
        <f t="shared" si="700"/>
        <v>0</v>
      </c>
      <c r="X5543" s="14"/>
      <c r="Y5543" s="14">
        <f t="shared" si="702"/>
        <v>0</v>
      </c>
      <c r="Z5543" s="16">
        <f t="shared" si="705"/>
        <v>0</v>
      </c>
      <c r="AA5543" s="14">
        <f t="shared" si="701"/>
        <v>0</v>
      </c>
      <c r="AB5543" s="14">
        <f t="shared" si="698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 t="s">
        <v>3722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3723</v>
      </c>
      <c r="J5544" s="74" t="s">
        <v>3333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9"/>
        <v>5.08</v>
      </c>
      <c r="W5544" s="14">
        <f t="shared" si="700"/>
        <v>0</v>
      </c>
      <c r="X5544" s="14"/>
      <c r="Y5544" s="14">
        <f t="shared" si="702"/>
        <v>0</v>
      </c>
      <c r="Z5544" s="16">
        <f t="shared" si="705"/>
        <v>0</v>
      </c>
      <c r="AA5544" s="14">
        <f t="shared" si="701"/>
        <v>0</v>
      </c>
      <c r="AB5544" s="14">
        <f t="shared" si="698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 t="s">
        <v>3722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3723</v>
      </c>
      <c r="J5545" s="74" t="s">
        <v>3333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9"/>
        <v>580.39</v>
      </c>
      <c r="W5545" s="14">
        <f t="shared" si="700"/>
        <v>0</v>
      </c>
      <c r="X5545" s="14"/>
      <c r="Y5545" s="14">
        <f t="shared" si="702"/>
        <v>0</v>
      </c>
      <c r="Z5545" s="16">
        <f t="shared" si="705"/>
        <v>0</v>
      </c>
      <c r="AA5545" s="14">
        <f t="shared" si="701"/>
        <v>0</v>
      </c>
      <c r="AB5545" s="14">
        <f t="shared" si="698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 t="s">
        <v>3722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3723</v>
      </c>
      <c r="J5546" s="74" t="s">
        <v>3333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9"/>
        <v>172.33</v>
      </c>
      <c r="W5546" s="14">
        <f t="shared" si="700"/>
        <v>0</v>
      </c>
      <c r="X5546" s="14"/>
      <c r="Y5546" s="14">
        <f t="shared" si="702"/>
        <v>0</v>
      </c>
      <c r="Z5546" s="16">
        <f t="shared" si="705"/>
        <v>0</v>
      </c>
      <c r="AA5546" s="14">
        <f t="shared" si="701"/>
        <v>0</v>
      </c>
      <c r="AB5546" s="14">
        <f t="shared" si="698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 t="s">
        <v>3722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3723</v>
      </c>
      <c r="J5547" s="74" t="s">
        <v>3333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9"/>
        <v>68.290000000000006</v>
      </c>
      <c r="W5547" s="14">
        <f t="shared" si="700"/>
        <v>0</v>
      </c>
      <c r="X5547" s="14"/>
      <c r="Y5547" s="14">
        <f t="shared" si="702"/>
        <v>0</v>
      </c>
      <c r="Z5547" s="16">
        <f t="shared" si="705"/>
        <v>0</v>
      </c>
      <c r="AA5547" s="14">
        <f t="shared" si="701"/>
        <v>0</v>
      </c>
      <c r="AB5547" s="14">
        <f t="shared" si="698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 t="s">
        <v>3722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3723</v>
      </c>
      <c r="J5548" s="74" t="s">
        <v>3333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9"/>
        <v>28964.959999999999</v>
      </c>
      <c r="W5548" s="14">
        <f t="shared" si="700"/>
        <v>0</v>
      </c>
      <c r="X5548" s="14"/>
      <c r="Y5548" s="14">
        <f t="shared" si="702"/>
        <v>0</v>
      </c>
      <c r="Z5548" s="16">
        <f t="shared" si="705"/>
        <v>0</v>
      </c>
      <c r="AA5548" s="14">
        <f t="shared" si="701"/>
        <v>0</v>
      </c>
      <c r="AB5548" s="14">
        <f t="shared" si="698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 t="s">
        <v>3722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3723</v>
      </c>
      <c r="J5549" s="74" t="s">
        <v>3333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9"/>
        <v>20.149999999999999</v>
      </c>
      <c r="W5549" s="14">
        <f t="shared" si="700"/>
        <v>0</v>
      </c>
      <c r="X5549" s="14"/>
      <c r="Y5549" s="14">
        <f t="shared" si="702"/>
        <v>0</v>
      </c>
      <c r="Z5549" s="16">
        <f t="shared" si="705"/>
        <v>0</v>
      </c>
      <c r="AA5549" s="14">
        <f t="shared" si="701"/>
        <v>0</v>
      </c>
      <c r="AB5549" s="14">
        <f t="shared" si="698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 t="s">
        <v>3722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3723</v>
      </c>
      <c r="J5550" s="74" t="s">
        <v>3333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9"/>
        <v>14781</v>
      </c>
      <c r="W5550" s="14">
        <f t="shared" si="700"/>
        <v>0</v>
      </c>
      <c r="X5550" s="14"/>
      <c r="Y5550" s="14">
        <f t="shared" si="702"/>
        <v>0</v>
      </c>
      <c r="Z5550" s="16">
        <f t="shared" si="705"/>
        <v>0</v>
      </c>
      <c r="AA5550" s="14">
        <f t="shared" si="701"/>
        <v>0</v>
      </c>
      <c r="AB5550" s="14">
        <f t="shared" ref="AB5550:AB5613" si="706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 t="s">
        <v>3722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3723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707">S5551+T5551-U5551</f>
        <v>7970.96</v>
      </c>
      <c r="W5551" s="14">
        <f t="shared" si="700"/>
        <v>0</v>
      </c>
      <c r="X5551" s="14"/>
      <c r="Y5551" s="14">
        <f t="shared" si="702"/>
        <v>0</v>
      </c>
      <c r="Z5551" s="16">
        <f t="shared" si="705"/>
        <v>0</v>
      </c>
      <c r="AA5551" s="14">
        <f t="shared" si="701"/>
        <v>0</v>
      </c>
      <c r="AB5551" s="14">
        <f t="shared" si="706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 t="s">
        <v>3722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3723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707"/>
        <v>-3477.15</v>
      </c>
      <c r="W5552" s="14">
        <f t="shared" si="700"/>
        <v>0</v>
      </c>
      <c r="X5552" s="14"/>
      <c r="Y5552" s="14">
        <f t="shared" si="702"/>
        <v>0</v>
      </c>
      <c r="Z5552" s="16">
        <f t="shared" si="705"/>
        <v>0</v>
      </c>
      <c r="AA5552" s="14">
        <f t="shared" si="701"/>
        <v>0</v>
      </c>
      <c r="AB5552" s="14">
        <f t="shared" si="706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 t="s">
        <v>3722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3723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707"/>
        <v>-1060213.5200000003</v>
      </c>
      <c r="W5553" s="14">
        <f t="shared" si="700"/>
        <v>421912.09000000014</v>
      </c>
      <c r="X5553" s="14"/>
      <c r="Y5553" s="14">
        <f t="shared" si="702"/>
        <v>0</v>
      </c>
      <c r="Z5553" s="16">
        <f t="shared" si="705"/>
        <v>421912.09000000014</v>
      </c>
      <c r="AA5553" s="14">
        <f t="shared" si="701"/>
        <v>0</v>
      </c>
      <c r="AB5553" s="14">
        <f t="shared" si="706"/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 t="s">
        <v>3722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3723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707"/>
        <v>-98252.87000000001</v>
      </c>
      <c r="W5554" s="14">
        <f t="shared" si="700"/>
        <v>26234.710000000003</v>
      </c>
      <c r="X5554" s="14"/>
      <c r="Y5554" s="14">
        <f t="shared" si="702"/>
        <v>0</v>
      </c>
      <c r="Z5554" s="16">
        <f t="shared" si="705"/>
        <v>26234.710000000003</v>
      </c>
      <c r="AA5554" s="14">
        <f t="shared" si="701"/>
        <v>0</v>
      </c>
      <c r="AB5554" s="14">
        <f t="shared" si="706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 t="s">
        <v>3722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3723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707"/>
        <v>-258711.9</v>
      </c>
      <c r="W5555" s="14">
        <f t="shared" ref="W5555:W5601" si="708">IF(O5555="返货",U5555/(1+P5555),IF(O5555="返现",U5555,IF(O5555="折扣",U5555*P5555,IF(O5555="无",U5555))))</f>
        <v>28883.46</v>
      </c>
      <c r="X5555" s="14"/>
      <c r="Y5555" s="14">
        <f t="shared" si="702"/>
        <v>0</v>
      </c>
      <c r="Z5555" s="16">
        <f t="shared" si="705"/>
        <v>28883.46</v>
      </c>
      <c r="AA5555" s="14">
        <f t="shared" si="701"/>
        <v>0</v>
      </c>
      <c r="AB5555" s="14">
        <f t="shared" si="706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 t="s">
        <v>3722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3723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707"/>
        <v>-735059.97</v>
      </c>
      <c r="W5556" s="14">
        <f t="shared" si="708"/>
        <v>399818.77</v>
      </c>
      <c r="X5556" s="14"/>
      <c r="Y5556" s="14">
        <f t="shared" si="702"/>
        <v>0</v>
      </c>
      <c r="Z5556" s="16">
        <f t="shared" si="705"/>
        <v>399818.77</v>
      </c>
      <c r="AA5556" s="14">
        <f t="shared" si="701"/>
        <v>0</v>
      </c>
      <c r="AB5556" s="14">
        <f t="shared" si="706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 t="s">
        <v>3722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3723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707"/>
        <v>9162.73</v>
      </c>
      <c r="W5557" s="14">
        <f t="shared" si="708"/>
        <v>0</v>
      </c>
      <c r="X5557" s="14"/>
      <c r="Y5557" s="14">
        <f t="shared" si="702"/>
        <v>0</v>
      </c>
      <c r="Z5557" s="16">
        <f t="shared" si="705"/>
        <v>0</v>
      </c>
      <c r="AA5557" s="14">
        <f t="shared" ref="AA5557:AA5618" si="709">U5557-W5557</f>
        <v>0</v>
      </c>
      <c r="AB5557" s="14">
        <f t="shared" si="706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 t="s">
        <v>3722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3723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707"/>
        <v>28456.5</v>
      </c>
      <c r="W5558" s="14">
        <f t="shared" si="708"/>
        <v>0</v>
      </c>
      <c r="X5558" s="14"/>
      <c r="Y5558" s="14">
        <f t="shared" si="702"/>
        <v>0</v>
      </c>
      <c r="Z5558" s="16">
        <f t="shared" si="705"/>
        <v>0</v>
      </c>
      <c r="AA5558" s="14">
        <f t="shared" si="709"/>
        <v>0</v>
      </c>
      <c r="AB5558" s="14">
        <f t="shared" si="706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 t="s">
        <v>3722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3723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707"/>
        <v>-884443.57000000007</v>
      </c>
      <c r="W5559" s="14">
        <f t="shared" si="708"/>
        <v>399182.49</v>
      </c>
      <c r="X5559" s="14"/>
      <c r="Y5559" s="14">
        <f t="shared" si="702"/>
        <v>0</v>
      </c>
      <c r="Z5559" s="16">
        <f t="shared" si="705"/>
        <v>399182.49</v>
      </c>
      <c r="AA5559" s="14">
        <f t="shared" si="709"/>
        <v>0</v>
      </c>
      <c r="AB5559" s="14">
        <f t="shared" si="706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 t="s">
        <v>3722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3723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4">
        <v>0</v>
      </c>
      <c r="U5560" s="14">
        <v>121913.04000000004</v>
      </c>
      <c r="V5560" s="14">
        <v>0</v>
      </c>
      <c r="W5560" s="14">
        <f t="shared" si="708"/>
        <v>121913.04000000004</v>
      </c>
      <c r="X5560" s="14"/>
      <c r="Y5560" s="14">
        <f t="shared" si="702"/>
        <v>0</v>
      </c>
      <c r="Z5560" s="16">
        <f t="shared" si="705"/>
        <v>121913.04000000004</v>
      </c>
      <c r="AA5560" s="14">
        <f t="shared" si="709"/>
        <v>0</v>
      </c>
      <c r="AB5560" s="14">
        <f t="shared" si="706"/>
        <v>121913.04000000004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 t="s">
        <v>3722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3723</v>
      </c>
      <c r="J5561" s="74" t="s">
        <v>3333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707"/>
        <v>12076.74</v>
      </c>
      <c r="W5561" s="14">
        <f t="shared" si="708"/>
        <v>0</v>
      </c>
      <c r="X5561" s="14"/>
      <c r="Y5561" s="14">
        <f t="shared" si="702"/>
        <v>0</v>
      </c>
      <c r="Z5561" s="16">
        <f t="shared" si="705"/>
        <v>0</v>
      </c>
      <c r="AA5561" s="14">
        <f t="shared" si="709"/>
        <v>0</v>
      </c>
      <c r="AB5561" s="14">
        <f t="shared" si="706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 t="s">
        <v>3722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3723</v>
      </c>
      <c r="J5562" s="74" t="s">
        <v>3333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707"/>
        <v>9995.36</v>
      </c>
      <c r="W5562" s="14">
        <f t="shared" si="708"/>
        <v>0</v>
      </c>
      <c r="X5562" s="14"/>
      <c r="Y5562" s="14">
        <f t="shared" si="702"/>
        <v>0</v>
      </c>
      <c r="Z5562" s="16">
        <f t="shared" si="705"/>
        <v>0</v>
      </c>
      <c r="AA5562" s="14">
        <f t="shared" si="709"/>
        <v>0</v>
      </c>
      <c r="AB5562" s="14">
        <f t="shared" si="706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 t="s">
        <v>3722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3723</v>
      </c>
      <c r="J5563" s="74" t="s">
        <v>3333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707"/>
        <v>5130.5</v>
      </c>
      <c r="W5563" s="14">
        <f t="shared" si="708"/>
        <v>0</v>
      </c>
      <c r="X5563" s="14"/>
      <c r="Y5563" s="14">
        <f t="shared" si="702"/>
        <v>0</v>
      </c>
      <c r="Z5563" s="16">
        <f t="shared" si="705"/>
        <v>0</v>
      </c>
      <c r="AA5563" s="14">
        <f t="shared" si="709"/>
        <v>0</v>
      </c>
      <c r="AB5563" s="14">
        <f t="shared" si="706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 t="s">
        <v>3722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3723</v>
      </c>
      <c r="J5564" s="74" t="s">
        <v>3333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707"/>
        <v>646.35</v>
      </c>
      <c r="W5564" s="14">
        <f t="shared" si="708"/>
        <v>0</v>
      </c>
      <c r="X5564" s="14"/>
      <c r="Y5564" s="14">
        <f t="shared" si="702"/>
        <v>0</v>
      </c>
      <c r="Z5564" s="16">
        <f t="shared" si="705"/>
        <v>0</v>
      </c>
      <c r="AA5564" s="14">
        <f t="shared" si="709"/>
        <v>0</v>
      </c>
      <c r="AB5564" s="14">
        <f t="shared" si="706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 t="s">
        <v>3722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3723</v>
      </c>
      <c r="J5565" s="74" t="s">
        <v>3333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707"/>
        <v>1682.6</v>
      </c>
      <c r="W5565" s="14">
        <f t="shared" si="708"/>
        <v>0</v>
      </c>
      <c r="X5565" s="14"/>
      <c r="Y5565" s="14">
        <f t="shared" si="702"/>
        <v>0</v>
      </c>
      <c r="Z5565" s="16">
        <f t="shared" si="705"/>
        <v>0</v>
      </c>
      <c r="AA5565" s="14">
        <f t="shared" si="709"/>
        <v>0</v>
      </c>
      <c r="AB5565" s="14">
        <f t="shared" si="706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 t="s">
        <v>3722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3723</v>
      </c>
      <c r="J5566" s="74" t="s">
        <v>3333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707"/>
        <v>24807.5</v>
      </c>
      <c r="W5566" s="14">
        <f t="shared" si="708"/>
        <v>0</v>
      </c>
      <c r="X5566" s="14"/>
      <c r="Y5566" s="14">
        <f t="shared" si="702"/>
        <v>0</v>
      </c>
      <c r="Z5566" s="16">
        <f t="shared" si="705"/>
        <v>0</v>
      </c>
      <c r="AA5566" s="14">
        <f t="shared" si="709"/>
        <v>0</v>
      </c>
      <c r="AB5566" s="14">
        <f t="shared" si="706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 t="s">
        <v>3722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3723</v>
      </c>
      <c r="J5567" s="74" t="s">
        <v>3333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707"/>
        <v>18920.45</v>
      </c>
      <c r="W5567" s="14">
        <f t="shared" si="708"/>
        <v>0</v>
      </c>
      <c r="X5567" s="14"/>
      <c r="Y5567" s="14">
        <f t="shared" si="702"/>
        <v>0</v>
      </c>
      <c r="Z5567" s="16">
        <f t="shared" si="705"/>
        <v>0</v>
      </c>
      <c r="AA5567" s="14">
        <f t="shared" si="709"/>
        <v>0</v>
      </c>
      <c r="AB5567" s="14">
        <f t="shared" si="706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 t="s">
        <v>3722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3723</v>
      </c>
      <c r="J5568" s="74" t="s">
        <v>3333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707"/>
        <v>697.7</v>
      </c>
      <c r="W5568" s="14">
        <f t="shared" si="708"/>
        <v>0</v>
      </c>
      <c r="X5568" s="14"/>
      <c r="Y5568" s="14">
        <f t="shared" si="702"/>
        <v>0</v>
      </c>
      <c r="Z5568" s="16">
        <f t="shared" si="705"/>
        <v>0</v>
      </c>
      <c r="AA5568" s="14">
        <f t="shared" si="709"/>
        <v>0</v>
      </c>
      <c r="AB5568" s="14">
        <f t="shared" si="706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 t="s">
        <v>3722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3723</v>
      </c>
      <c r="J5569" s="74" t="s">
        <v>3333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707"/>
        <v>2.4500000000000002</v>
      </c>
      <c r="W5569" s="14">
        <f t="shared" si="708"/>
        <v>0</v>
      </c>
      <c r="X5569" s="14"/>
      <c r="Y5569" s="14">
        <f t="shared" si="702"/>
        <v>0</v>
      </c>
      <c r="Z5569" s="16">
        <f t="shared" si="705"/>
        <v>0</v>
      </c>
      <c r="AA5569" s="14">
        <f t="shared" si="709"/>
        <v>0</v>
      </c>
      <c r="AB5569" s="14">
        <f t="shared" si="706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 t="s">
        <v>3722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3723</v>
      </c>
      <c r="J5570" s="74" t="s">
        <v>3333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707"/>
        <v>1667.34</v>
      </c>
      <c r="W5570" s="14">
        <f t="shared" si="708"/>
        <v>0</v>
      </c>
      <c r="X5570" s="14"/>
      <c r="Y5570" s="14">
        <f t="shared" si="702"/>
        <v>0</v>
      </c>
      <c r="Z5570" s="16">
        <f t="shared" si="705"/>
        <v>0</v>
      </c>
      <c r="AA5570" s="14">
        <f t="shared" si="709"/>
        <v>0</v>
      </c>
      <c r="AB5570" s="14">
        <f t="shared" si="706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 t="s">
        <v>3722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3723</v>
      </c>
      <c r="J5571" s="74" t="s">
        <v>3333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707"/>
        <v>2298.7800000000002</v>
      </c>
      <c r="W5571" s="14">
        <f t="shared" si="708"/>
        <v>0</v>
      </c>
      <c r="X5571" s="14"/>
      <c r="Y5571" s="14">
        <f t="shared" ref="Y5571:Y5634" si="710">IF(W5571-AB5571&lt;=0,0,IF(O5571="返现",MAX(W5571-AA5571-AB5571,0),MAX(W5571-AB5571,0)))</f>
        <v>0</v>
      </c>
      <c r="Z5571" s="16">
        <f t="shared" si="705"/>
        <v>0</v>
      </c>
      <c r="AA5571" s="14">
        <f t="shared" si="709"/>
        <v>0</v>
      </c>
      <c r="AB5571" s="14">
        <f t="shared" si="706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 t="s">
        <v>3722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3723</v>
      </c>
      <c r="J5572" s="74" t="s">
        <v>3333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707"/>
        <v>9444.5</v>
      </c>
      <c r="W5572" s="14">
        <f t="shared" si="708"/>
        <v>0</v>
      </c>
      <c r="X5572" s="14"/>
      <c r="Y5572" s="14">
        <f t="shared" si="710"/>
        <v>0</v>
      </c>
      <c r="Z5572" s="16">
        <f t="shared" si="705"/>
        <v>0</v>
      </c>
      <c r="AA5572" s="14">
        <f t="shared" si="709"/>
        <v>0</v>
      </c>
      <c r="AB5572" s="14">
        <f t="shared" si="706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 t="s">
        <v>3722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3723</v>
      </c>
      <c r="J5573" s="74" t="s">
        <v>3333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707"/>
        <v>2383.9499999999998</v>
      </c>
      <c r="W5573" s="14">
        <f t="shared" si="708"/>
        <v>0</v>
      </c>
      <c r="X5573" s="14"/>
      <c r="Y5573" s="14">
        <f t="shared" si="710"/>
        <v>0</v>
      </c>
      <c r="Z5573" s="16">
        <f t="shared" si="705"/>
        <v>0</v>
      </c>
      <c r="AA5573" s="14">
        <f t="shared" si="709"/>
        <v>0</v>
      </c>
      <c r="AB5573" s="14">
        <f t="shared" si="706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 t="s">
        <v>3722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3723</v>
      </c>
      <c r="J5574" s="74" t="s">
        <v>3333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707"/>
        <v>5768.6</v>
      </c>
      <c r="W5574" s="14">
        <f t="shared" si="708"/>
        <v>0</v>
      </c>
      <c r="X5574" s="14"/>
      <c r="Y5574" s="14">
        <f t="shared" si="710"/>
        <v>0</v>
      </c>
      <c r="Z5574" s="16">
        <f t="shared" si="705"/>
        <v>0</v>
      </c>
      <c r="AA5574" s="14">
        <f t="shared" si="709"/>
        <v>0</v>
      </c>
      <c r="AB5574" s="14">
        <f t="shared" si="706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 t="s">
        <v>3722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3723</v>
      </c>
      <c r="J5575" s="74" t="s">
        <v>3333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707"/>
        <v>6206</v>
      </c>
      <c r="W5575" s="14">
        <f t="shared" si="708"/>
        <v>0</v>
      </c>
      <c r="X5575" s="14"/>
      <c r="Y5575" s="14">
        <f t="shared" si="710"/>
        <v>0</v>
      </c>
      <c r="Z5575" s="16">
        <f t="shared" si="705"/>
        <v>0</v>
      </c>
      <c r="AA5575" s="14">
        <f t="shared" si="709"/>
        <v>0</v>
      </c>
      <c r="AB5575" s="14">
        <f t="shared" si="706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 t="s">
        <v>3722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3723</v>
      </c>
      <c r="J5576" s="74" t="s">
        <v>3333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707"/>
        <v>59848.4</v>
      </c>
      <c r="W5576" s="14">
        <f t="shared" si="708"/>
        <v>0</v>
      </c>
      <c r="X5576" s="14"/>
      <c r="Y5576" s="14">
        <f t="shared" si="710"/>
        <v>0</v>
      </c>
      <c r="Z5576" s="16">
        <f t="shared" si="705"/>
        <v>0</v>
      </c>
      <c r="AA5576" s="14">
        <f t="shared" si="709"/>
        <v>0</v>
      </c>
      <c r="AB5576" s="14">
        <f t="shared" si="706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 t="s">
        <v>3722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3723</v>
      </c>
      <c r="J5577" s="74" t="s">
        <v>3333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707"/>
        <v>200</v>
      </c>
      <c r="W5577" s="14">
        <f t="shared" si="708"/>
        <v>0</v>
      </c>
      <c r="X5577" s="14"/>
      <c r="Y5577" s="14">
        <f t="shared" si="710"/>
        <v>0</v>
      </c>
      <c r="Z5577" s="16">
        <f t="shared" si="705"/>
        <v>0</v>
      </c>
      <c r="AA5577" s="14">
        <f t="shared" si="709"/>
        <v>0</v>
      </c>
      <c r="AB5577" s="14">
        <f t="shared" si="706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 t="s">
        <v>3722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3723</v>
      </c>
      <c r="J5578" s="74" t="s">
        <v>3333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707"/>
        <v>9884.1</v>
      </c>
      <c r="W5578" s="14">
        <f t="shared" si="708"/>
        <v>0</v>
      </c>
      <c r="X5578" s="14"/>
      <c r="Y5578" s="14">
        <f t="shared" si="710"/>
        <v>0</v>
      </c>
      <c r="Z5578" s="16">
        <f t="shared" si="705"/>
        <v>0</v>
      </c>
      <c r="AA5578" s="14">
        <f t="shared" si="709"/>
        <v>0</v>
      </c>
      <c r="AB5578" s="14">
        <f t="shared" si="706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 t="s">
        <v>3722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3723</v>
      </c>
      <c r="J5579" s="74" t="s">
        <v>3333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707"/>
        <v>8891.23</v>
      </c>
      <c r="W5579" s="14">
        <f t="shared" si="708"/>
        <v>0</v>
      </c>
      <c r="X5579" s="14"/>
      <c r="Y5579" s="14">
        <f t="shared" si="710"/>
        <v>0</v>
      </c>
      <c r="Z5579" s="16">
        <f t="shared" si="705"/>
        <v>0</v>
      </c>
      <c r="AA5579" s="14">
        <f t="shared" si="709"/>
        <v>0</v>
      </c>
      <c r="AB5579" s="14">
        <f t="shared" si="706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 t="s">
        <v>3722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3723</v>
      </c>
      <c r="J5580" s="74" t="s">
        <v>3333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707"/>
        <v>400</v>
      </c>
      <c r="W5580" s="14">
        <f t="shared" si="708"/>
        <v>0</v>
      </c>
      <c r="X5580" s="14"/>
      <c r="Y5580" s="14">
        <f t="shared" si="710"/>
        <v>0</v>
      </c>
      <c r="Z5580" s="16">
        <f t="shared" si="705"/>
        <v>0</v>
      </c>
      <c r="AA5580" s="14">
        <f t="shared" si="709"/>
        <v>0</v>
      </c>
      <c r="AB5580" s="14">
        <f t="shared" si="706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 t="s">
        <v>3722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3723</v>
      </c>
      <c r="J5581" s="74" t="s">
        <v>3333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707"/>
        <v>10000</v>
      </c>
      <c r="W5581" s="14">
        <f t="shared" si="708"/>
        <v>0</v>
      </c>
      <c r="X5581" s="14"/>
      <c r="Y5581" s="14">
        <f t="shared" si="710"/>
        <v>0</v>
      </c>
      <c r="Z5581" s="16">
        <f t="shared" si="705"/>
        <v>0</v>
      </c>
      <c r="AA5581" s="14">
        <f t="shared" si="709"/>
        <v>0</v>
      </c>
      <c r="AB5581" s="14">
        <f t="shared" si="706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 t="s">
        <v>3722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3723</v>
      </c>
      <c r="J5582" s="74" t="s">
        <v>3333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707"/>
        <v>272.5</v>
      </c>
      <c r="W5582" s="14">
        <f t="shared" si="708"/>
        <v>0</v>
      </c>
      <c r="X5582" s="14"/>
      <c r="Y5582" s="14">
        <f t="shared" si="710"/>
        <v>0</v>
      </c>
      <c r="Z5582" s="16">
        <f t="shared" si="705"/>
        <v>0</v>
      </c>
      <c r="AA5582" s="14">
        <f t="shared" si="709"/>
        <v>0</v>
      </c>
      <c r="AB5582" s="14">
        <f t="shared" si="706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 t="s">
        <v>3722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3723</v>
      </c>
      <c r="J5583" s="74" t="s">
        <v>3333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707"/>
        <v>46724.05</v>
      </c>
      <c r="W5583" s="14">
        <f t="shared" si="708"/>
        <v>0</v>
      </c>
      <c r="X5583" s="14"/>
      <c r="Y5583" s="14">
        <f t="shared" si="710"/>
        <v>0</v>
      </c>
      <c r="Z5583" s="16">
        <f t="shared" si="705"/>
        <v>0</v>
      </c>
      <c r="AA5583" s="14">
        <f t="shared" si="709"/>
        <v>0</v>
      </c>
      <c r="AB5583" s="14">
        <f t="shared" si="706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 t="s">
        <v>3722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3723</v>
      </c>
      <c r="J5584" s="74" t="s">
        <v>3333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707"/>
        <v>9963.2999999999993</v>
      </c>
      <c r="W5584" s="14">
        <f t="shared" si="708"/>
        <v>0</v>
      </c>
      <c r="X5584" s="14"/>
      <c r="Y5584" s="14">
        <f t="shared" si="710"/>
        <v>0</v>
      </c>
      <c r="Z5584" s="16">
        <f t="shared" si="705"/>
        <v>0</v>
      </c>
      <c r="AA5584" s="14">
        <f t="shared" si="709"/>
        <v>0</v>
      </c>
      <c r="AB5584" s="14">
        <f t="shared" si="706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 t="s">
        <v>3722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3723</v>
      </c>
      <c r="J5585" s="74" t="s">
        <v>3333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707"/>
        <v>2791.4</v>
      </c>
      <c r="W5585" s="14">
        <f t="shared" si="708"/>
        <v>0</v>
      </c>
      <c r="X5585" s="14"/>
      <c r="Y5585" s="14">
        <f t="shared" si="710"/>
        <v>0</v>
      </c>
      <c r="Z5585" s="16">
        <f t="shared" si="705"/>
        <v>0</v>
      </c>
      <c r="AA5585" s="14">
        <f t="shared" si="709"/>
        <v>0</v>
      </c>
      <c r="AB5585" s="14">
        <f t="shared" si="706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 t="s">
        <v>3722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3723</v>
      </c>
      <c r="J5586" s="74" t="s">
        <v>3333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707"/>
        <v>135.65</v>
      </c>
      <c r="W5586" s="14">
        <f t="shared" si="708"/>
        <v>0</v>
      </c>
      <c r="X5586" s="14"/>
      <c r="Y5586" s="14">
        <f t="shared" si="710"/>
        <v>0</v>
      </c>
      <c r="Z5586" s="16">
        <f t="shared" si="705"/>
        <v>0</v>
      </c>
      <c r="AA5586" s="14">
        <f t="shared" si="709"/>
        <v>0</v>
      </c>
      <c r="AB5586" s="14">
        <f t="shared" si="706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 t="s">
        <v>3722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3723</v>
      </c>
      <c r="J5587" s="74" t="s">
        <v>3333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707"/>
        <v>237.5</v>
      </c>
      <c r="W5587" s="14">
        <f t="shared" si="708"/>
        <v>0</v>
      </c>
      <c r="X5587" s="14"/>
      <c r="Y5587" s="14">
        <f t="shared" si="710"/>
        <v>0</v>
      </c>
      <c r="Z5587" s="16">
        <f t="shared" si="705"/>
        <v>0</v>
      </c>
      <c r="AA5587" s="14">
        <f t="shared" si="709"/>
        <v>0</v>
      </c>
      <c r="AB5587" s="14">
        <f t="shared" si="706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 t="s">
        <v>3722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3723</v>
      </c>
      <c r="J5588" s="74" t="s">
        <v>3333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707"/>
        <v>3292</v>
      </c>
      <c r="W5588" s="14">
        <f t="shared" si="708"/>
        <v>0</v>
      </c>
      <c r="X5588" s="14"/>
      <c r="Y5588" s="14">
        <f t="shared" si="710"/>
        <v>0</v>
      </c>
      <c r="Z5588" s="16">
        <f t="shared" si="705"/>
        <v>0</v>
      </c>
      <c r="AA5588" s="14">
        <f t="shared" si="709"/>
        <v>0</v>
      </c>
      <c r="AB5588" s="14">
        <f t="shared" si="706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 t="s">
        <v>3722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3723</v>
      </c>
      <c r="J5589" s="74" t="s">
        <v>3333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707"/>
        <v>2455.6</v>
      </c>
      <c r="W5589" s="14">
        <f t="shared" si="708"/>
        <v>0</v>
      </c>
      <c r="X5589" s="14"/>
      <c r="Y5589" s="14">
        <f t="shared" si="710"/>
        <v>0</v>
      </c>
      <c r="Z5589" s="16">
        <f t="shared" si="705"/>
        <v>0</v>
      </c>
      <c r="AA5589" s="14">
        <f t="shared" si="709"/>
        <v>0</v>
      </c>
      <c r="AB5589" s="14">
        <f t="shared" si="706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 t="s">
        <v>3722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3723</v>
      </c>
      <c r="J5590" s="74" t="s">
        <v>3333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707"/>
        <v>606.33000000000004</v>
      </c>
      <c r="W5590" s="14">
        <f t="shared" si="708"/>
        <v>0</v>
      </c>
      <c r="X5590" s="14"/>
      <c r="Y5590" s="14">
        <f t="shared" si="710"/>
        <v>0</v>
      </c>
      <c r="Z5590" s="16">
        <f t="shared" si="705"/>
        <v>0</v>
      </c>
      <c r="AA5590" s="14">
        <f t="shared" si="709"/>
        <v>0</v>
      </c>
      <c r="AB5590" s="14">
        <f t="shared" si="706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 t="s">
        <v>3722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3723</v>
      </c>
      <c r="J5591" s="74" t="s">
        <v>3333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707"/>
        <v>32.5</v>
      </c>
      <c r="W5591" s="14">
        <f t="shared" si="708"/>
        <v>0</v>
      </c>
      <c r="X5591" s="14"/>
      <c r="Y5591" s="14">
        <f t="shared" si="710"/>
        <v>0</v>
      </c>
      <c r="Z5591" s="16">
        <f t="shared" si="705"/>
        <v>0</v>
      </c>
      <c r="AA5591" s="14">
        <f t="shared" si="709"/>
        <v>0</v>
      </c>
      <c r="AB5591" s="14">
        <f t="shared" si="706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 t="s">
        <v>3722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3723</v>
      </c>
      <c r="J5592" s="74" t="s">
        <v>3333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707"/>
        <v>14199.2</v>
      </c>
      <c r="W5592" s="14">
        <f t="shared" si="708"/>
        <v>0</v>
      </c>
      <c r="X5592" s="14"/>
      <c r="Y5592" s="14">
        <f t="shared" si="710"/>
        <v>0</v>
      </c>
      <c r="Z5592" s="16">
        <f t="shared" si="705"/>
        <v>0</v>
      </c>
      <c r="AA5592" s="14">
        <f t="shared" si="709"/>
        <v>0</v>
      </c>
      <c r="AB5592" s="14">
        <f t="shared" si="706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 t="s">
        <v>3722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3723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707"/>
        <v>10000</v>
      </c>
      <c r="W5593" s="14">
        <f t="shared" si="708"/>
        <v>0</v>
      </c>
      <c r="X5593" s="14"/>
      <c r="Y5593" s="14">
        <f t="shared" si="710"/>
        <v>0</v>
      </c>
      <c r="Z5593" s="16">
        <f t="shared" si="705"/>
        <v>0</v>
      </c>
      <c r="AA5593" s="14">
        <f t="shared" si="709"/>
        <v>0</v>
      </c>
      <c r="AB5593" s="14">
        <f t="shared" si="706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 t="s">
        <v>3722</v>
      </c>
      <c r="B5594" s="74" t="s">
        <v>32</v>
      </c>
      <c r="C5594" s="74" t="s">
        <v>52</v>
      </c>
      <c r="D5594" s="74" t="s">
        <v>53</v>
      </c>
      <c r="E5594" s="74" t="s">
        <v>3376</v>
      </c>
      <c r="F5594" s="74" t="s">
        <v>3376</v>
      </c>
      <c r="G5594" s="74" t="s">
        <v>3376</v>
      </c>
      <c r="H5594" s="74" t="s">
        <v>36</v>
      </c>
      <c r="I5594" s="74" t="s">
        <v>3723</v>
      </c>
      <c r="J5594" s="74" t="s">
        <v>3333</v>
      </c>
      <c r="K5594" s="74" t="s">
        <v>32</v>
      </c>
      <c r="L5594" s="74" t="s">
        <v>3377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3738</v>
      </c>
      <c r="S5594" s="139">
        <v>-83514.73</v>
      </c>
      <c r="T5594" s="14"/>
      <c r="U5594" s="14">
        <v>26290.28</v>
      </c>
      <c r="V5594" s="14">
        <v>0</v>
      </c>
      <c r="W5594" s="14">
        <f t="shared" si="708"/>
        <v>26290.28</v>
      </c>
      <c r="X5594" s="14"/>
      <c r="Y5594" s="14">
        <f t="shared" si="710"/>
        <v>0</v>
      </c>
      <c r="Z5594" s="16">
        <f t="shared" si="705"/>
        <v>26290.28</v>
      </c>
      <c r="AA5594" s="14">
        <f t="shared" si="709"/>
        <v>0</v>
      </c>
      <c r="AB5594" s="14">
        <f t="shared" si="706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 t="s">
        <v>3722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3723</v>
      </c>
      <c r="J5595" s="74" t="s">
        <v>3333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707"/>
        <v>-12710.4</v>
      </c>
      <c r="W5595" s="14">
        <f t="shared" si="708"/>
        <v>12642</v>
      </c>
      <c r="X5595" s="14"/>
      <c r="Y5595" s="14">
        <f t="shared" si="710"/>
        <v>0</v>
      </c>
      <c r="Z5595" s="16">
        <f t="shared" si="705"/>
        <v>12642</v>
      </c>
      <c r="AA5595" s="14">
        <f t="shared" si="709"/>
        <v>0</v>
      </c>
      <c r="AB5595" s="14">
        <f t="shared" si="706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 t="s">
        <v>3722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3723</v>
      </c>
      <c r="J5596" s="74" t="s">
        <v>3333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707"/>
        <v>-12587.3</v>
      </c>
      <c r="W5596" s="14">
        <f t="shared" si="708"/>
        <v>12580.099999999999</v>
      </c>
      <c r="X5596" s="14"/>
      <c r="Y5596" s="14">
        <f t="shared" si="710"/>
        <v>0</v>
      </c>
      <c r="Z5596" s="16">
        <f t="shared" si="705"/>
        <v>12580.099999999999</v>
      </c>
      <c r="AA5596" s="14">
        <f t="shared" si="709"/>
        <v>0</v>
      </c>
      <c r="AB5596" s="14">
        <f t="shared" si="706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 t="s">
        <v>3722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3723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707"/>
        <v>-171516.40000000002</v>
      </c>
      <c r="W5597" s="14">
        <f t="shared" si="708"/>
        <v>102885.93000000001</v>
      </c>
      <c r="X5597" s="14"/>
      <c r="Y5597" s="14">
        <f t="shared" si="710"/>
        <v>0</v>
      </c>
      <c r="Z5597" s="16">
        <f t="shared" si="705"/>
        <v>102885.93000000001</v>
      </c>
      <c r="AA5597" s="14">
        <f t="shared" si="709"/>
        <v>0</v>
      </c>
      <c r="AB5597" s="14">
        <f t="shared" si="706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 t="s">
        <v>3722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3723</v>
      </c>
      <c r="J5598" s="8" t="s">
        <v>38</v>
      </c>
      <c r="K5598" s="74" t="s">
        <v>32</v>
      </c>
      <c r="L5598" s="74" t="s">
        <v>3472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707"/>
        <v>27470.290000000023</v>
      </c>
      <c r="W5598" s="14">
        <f t="shared" si="708"/>
        <v>113409.89999999998</v>
      </c>
      <c r="X5598" s="14"/>
      <c r="Y5598" s="14">
        <f t="shared" si="710"/>
        <v>0</v>
      </c>
      <c r="Z5598" s="16">
        <f t="shared" si="705"/>
        <v>113409.89999999998</v>
      </c>
      <c r="AA5598" s="14">
        <f t="shared" si="709"/>
        <v>0</v>
      </c>
      <c r="AB5598" s="14">
        <f t="shared" si="706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 t="s">
        <v>3722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4005</v>
      </c>
      <c r="G5599" s="74" t="s">
        <v>1543</v>
      </c>
      <c r="H5599" s="74" t="s">
        <v>36</v>
      </c>
      <c r="I5599" s="74" t="s">
        <v>3723</v>
      </c>
      <c r="J5599" s="8" t="s">
        <v>38</v>
      </c>
      <c r="K5599" s="74" t="s">
        <v>32</v>
      </c>
      <c r="L5599" s="74" t="s">
        <v>3475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707"/>
        <v>81497.040000000008</v>
      </c>
      <c r="W5599" s="14">
        <f t="shared" si="708"/>
        <v>197486.99999999997</v>
      </c>
      <c r="X5599" s="14"/>
      <c r="Y5599" s="14">
        <f t="shared" si="710"/>
        <v>0</v>
      </c>
      <c r="Z5599" s="16">
        <f t="shared" si="705"/>
        <v>197486.99999999997</v>
      </c>
      <c r="AA5599" s="14">
        <f t="shared" si="709"/>
        <v>0</v>
      </c>
      <c r="AB5599" s="14">
        <f t="shared" si="706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 t="s">
        <v>3722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4005</v>
      </c>
      <c r="G5600" s="74" t="s">
        <v>1543</v>
      </c>
      <c r="H5600" s="74" t="s">
        <v>36</v>
      </c>
      <c r="I5600" s="74" t="s">
        <v>3723</v>
      </c>
      <c r="J5600" s="8" t="s">
        <v>38</v>
      </c>
      <c r="K5600" s="74" t="s">
        <v>32</v>
      </c>
      <c r="L5600" s="74" t="s">
        <v>3477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707"/>
        <v>0</v>
      </c>
      <c r="W5600" s="14">
        <f t="shared" si="708"/>
        <v>0</v>
      </c>
      <c r="X5600" s="14"/>
      <c r="Y5600" s="14">
        <f t="shared" si="710"/>
        <v>0</v>
      </c>
      <c r="Z5600" s="16">
        <f t="shared" si="705"/>
        <v>0</v>
      </c>
      <c r="AA5600" s="14">
        <f t="shared" si="709"/>
        <v>0</v>
      </c>
      <c r="AB5600" s="14">
        <f t="shared" si="706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 t="s">
        <v>3722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4005</v>
      </c>
      <c r="G5601" s="74" t="s">
        <v>1543</v>
      </c>
      <c r="H5601" s="74" t="s">
        <v>36</v>
      </c>
      <c r="I5601" s="74" t="s">
        <v>3723</v>
      </c>
      <c r="J5601" s="8" t="s">
        <v>38</v>
      </c>
      <c r="K5601" s="74" t="s">
        <v>32</v>
      </c>
      <c r="L5601" s="74" t="s">
        <v>3479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707"/>
        <v>0</v>
      </c>
      <c r="W5601" s="14">
        <f t="shared" si="708"/>
        <v>0</v>
      </c>
      <c r="X5601" s="14"/>
      <c r="Y5601" s="14">
        <f t="shared" si="710"/>
        <v>0</v>
      </c>
      <c r="Z5601" s="16">
        <f t="shared" si="705"/>
        <v>0</v>
      </c>
      <c r="AA5601" s="14">
        <f t="shared" si="709"/>
        <v>0</v>
      </c>
      <c r="AB5601" s="14">
        <f t="shared" si="706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 t="s">
        <v>3722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3723</v>
      </c>
      <c r="J5602" s="74" t="s">
        <v>3333</v>
      </c>
      <c r="K5602" s="74" t="s">
        <v>32</v>
      </c>
      <c r="L5602" s="74" t="s">
        <v>4024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3765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10"/>
        <v>0</v>
      </c>
      <c r="Z5602" s="16">
        <f t="shared" si="705"/>
        <v>0</v>
      </c>
      <c r="AA5602" s="14">
        <f t="shared" si="709"/>
        <v>600</v>
      </c>
      <c r="AB5602" s="14">
        <f t="shared" si="706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3274</v>
      </c>
      <c r="AI5602" t="e">
        <v>#N/A</v>
      </c>
    </row>
    <row r="5603" spans="1:35" ht="14.25">
      <c r="A5603" s="7" t="s">
        <v>3722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3723</v>
      </c>
      <c r="J5603" s="74" t="s">
        <v>3333</v>
      </c>
      <c r="K5603" s="74" t="s">
        <v>32</v>
      </c>
      <c r="L5603" s="74" t="s">
        <v>4025</v>
      </c>
      <c r="M5603" s="74"/>
      <c r="N5603" s="74" t="s">
        <v>4026</v>
      </c>
      <c r="O5603" s="74" t="s">
        <v>80</v>
      </c>
      <c r="P5603" s="10">
        <v>0</v>
      </c>
      <c r="Q5603" s="12">
        <v>1000074718</v>
      </c>
      <c r="R5603" s="74" t="s">
        <v>3765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10"/>
        <v>0</v>
      </c>
      <c r="Z5603" s="14"/>
      <c r="AA5603" s="14">
        <f t="shared" si="709"/>
        <v>593</v>
      </c>
      <c r="AB5603" s="14">
        <f t="shared" si="706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3274</v>
      </c>
      <c r="AI5603">
        <v>22</v>
      </c>
    </row>
    <row r="5604" spans="1:35" ht="14.25">
      <c r="A5604" s="7" t="s">
        <v>3722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3723</v>
      </c>
      <c r="J5604" s="74" t="s">
        <v>3333</v>
      </c>
      <c r="K5604" s="74" t="s">
        <v>32</v>
      </c>
      <c r="L5604" s="74" t="s">
        <v>4027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11">S5604+T5604-U5604</f>
        <v>-11890</v>
      </c>
      <c r="W5604" s="14">
        <f t="shared" ref="W5604:W5667" si="712">IF(O5604="返货",U5604/(1+P5604),IF(O5604="返现",U5604,IF(O5604="折扣",U5604*P5604,IF(O5604="无",U5604))))</f>
        <v>11890</v>
      </c>
      <c r="X5604" s="14"/>
      <c r="Y5604" s="14">
        <f t="shared" si="710"/>
        <v>0</v>
      </c>
      <c r="Z5604" s="16">
        <f t="shared" ref="Z5604:Z5667" si="713">W5604+X5604</f>
        <v>11890</v>
      </c>
      <c r="AA5604" s="14">
        <f t="shared" si="709"/>
        <v>0</v>
      </c>
      <c r="AB5604" s="14">
        <f t="shared" si="706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3274</v>
      </c>
      <c r="AI5604" t="e">
        <v>#N/A</v>
      </c>
    </row>
    <row r="5605" spans="1:35" ht="14.25">
      <c r="A5605" s="7" t="s">
        <v>3722</v>
      </c>
      <c r="B5605" s="74" t="s">
        <v>32</v>
      </c>
      <c r="C5605" s="74" t="s">
        <v>1517</v>
      </c>
      <c r="D5605" s="74" t="s">
        <v>1556</v>
      </c>
      <c r="E5605" s="74" t="s">
        <v>4014</v>
      </c>
      <c r="F5605" s="74" t="s">
        <v>4014</v>
      </c>
      <c r="G5605" s="74" t="s">
        <v>4014</v>
      </c>
      <c r="H5605" s="74" t="s">
        <v>36</v>
      </c>
      <c r="I5605" s="74" t="s">
        <v>3723</v>
      </c>
      <c r="J5605" s="8" t="s">
        <v>38</v>
      </c>
      <c r="K5605" s="74" t="s">
        <v>32</v>
      </c>
      <c r="L5605" s="74" t="s">
        <v>4028</v>
      </c>
      <c r="M5605" s="74"/>
      <c r="N5605" s="74" t="s">
        <v>4029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11"/>
        <v>-5034.51</v>
      </c>
      <c r="W5605" s="14">
        <f t="shared" si="712"/>
        <v>5034.51</v>
      </c>
      <c r="X5605" s="14"/>
      <c r="Y5605" s="14">
        <f t="shared" si="710"/>
        <v>0</v>
      </c>
      <c r="Z5605" s="16">
        <f t="shared" si="713"/>
        <v>5034.51</v>
      </c>
      <c r="AA5605" s="14">
        <f t="shared" si="709"/>
        <v>0</v>
      </c>
      <c r="AB5605" s="14">
        <f t="shared" si="706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3274</v>
      </c>
      <c r="AI5605" t="e">
        <v>#N/A</v>
      </c>
    </row>
    <row r="5606" spans="1:35" ht="14.25">
      <c r="A5606" s="7" t="s">
        <v>3722</v>
      </c>
      <c r="B5606" s="74" t="s">
        <v>32</v>
      </c>
      <c r="C5606" s="74" t="s">
        <v>1517</v>
      </c>
      <c r="D5606" s="74" t="s">
        <v>1518</v>
      </c>
      <c r="E5606" s="74" t="s">
        <v>2925</v>
      </c>
      <c r="F5606" s="74" t="s">
        <v>2925</v>
      </c>
      <c r="G5606" s="74" t="s">
        <v>2925</v>
      </c>
      <c r="H5606" s="74" t="s">
        <v>36</v>
      </c>
      <c r="I5606" s="74" t="s">
        <v>3723</v>
      </c>
      <c r="J5606" s="8" t="s">
        <v>38</v>
      </c>
      <c r="K5606" s="74" t="s">
        <v>32</v>
      </c>
      <c r="L5606" s="74" t="s">
        <v>4030</v>
      </c>
      <c r="M5606" s="74"/>
      <c r="N5606" s="74" t="s">
        <v>4026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11"/>
        <v>-52373.130000000005</v>
      </c>
      <c r="W5606" s="14">
        <f t="shared" si="712"/>
        <v>52373.130000000005</v>
      </c>
      <c r="X5606" s="14"/>
      <c r="Y5606" s="14">
        <f t="shared" si="710"/>
        <v>0</v>
      </c>
      <c r="Z5606" s="16">
        <f t="shared" si="713"/>
        <v>52373.130000000005</v>
      </c>
      <c r="AA5606" s="14">
        <f t="shared" si="709"/>
        <v>0</v>
      </c>
      <c r="AB5606" s="14">
        <f t="shared" si="706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3274</v>
      </c>
      <c r="AI5606" t="e">
        <v>#N/A</v>
      </c>
    </row>
    <row r="5607" spans="1:35" ht="14.25">
      <c r="A5607" s="7" t="s">
        <v>3722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3723</v>
      </c>
      <c r="J5607" s="8" t="s">
        <v>38</v>
      </c>
      <c r="K5607" s="74" t="s">
        <v>32</v>
      </c>
      <c r="L5607" s="74" t="s">
        <v>4031</v>
      </c>
      <c r="M5607" s="74"/>
      <c r="N5607" s="74" t="s">
        <v>4026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11"/>
        <v>17982.98</v>
      </c>
      <c r="W5607" s="14">
        <f t="shared" si="712"/>
        <v>2017.0200000000002</v>
      </c>
      <c r="X5607" s="14"/>
      <c r="Y5607" s="14">
        <f t="shared" si="710"/>
        <v>0</v>
      </c>
      <c r="Z5607" s="16">
        <f t="shared" si="713"/>
        <v>2017.0200000000002</v>
      </c>
      <c r="AA5607" s="14">
        <f t="shared" si="709"/>
        <v>0</v>
      </c>
      <c r="AB5607" s="14">
        <f t="shared" si="706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 t="s">
        <v>3722</v>
      </c>
      <c r="B5608" s="74" t="s">
        <v>32</v>
      </c>
      <c r="C5608" s="74" t="s">
        <v>1517</v>
      </c>
      <c r="D5608" s="74" t="s">
        <v>1556</v>
      </c>
      <c r="E5608" s="74" t="s">
        <v>4010</v>
      </c>
      <c r="F5608" s="74" t="s">
        <v>4010</v>
      </c>
      <c r="G5608" s="74" t="s">
        <v>4010</v>
      </c>
      <c r="H5608" s="74" t="s">
        <v>36</v>
      </c>
      <c r="I5608" s="74" t="s">
        <v>3723</v>
      </c>
      <c r="J5608" s="8" t="s">
        <v>38</v>
      </c>
      <c r="K5608" s="74" t="s">
        <v>32</v>
      </c>
      <c r="L5608" s="74" t="s">
        <v>4032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11"/>
        <v>-4801.71</v>
      </c>
      <c r="W5608" s="14">
        <f t="shared" si="712"/>
        <v>4801.71</v>
      </c>
      <c r="X5608" s="14"/>
      <c r="Y5608" s="14">
        <f t="shared" si="710"/>
        <v>0</v>
      </c>
      <c r="Z5608" s="16">
        <f t="shared" si="713"/>
        <v>4801.71</v>
      </c>
      <c r="AA5608" s="14">
        <f t="shared" si="709"/>
        <v>0</v>
      </c>
      <c r="AB5608" s="14">
        <f t="shared" si="706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3274</v>
      </c>
      <c r="AI5608" t="e">
        <v>#N/A</v>
      </c>
    </row>
    <row r="5609" spans="1:35" ht="14.25">
      <c r="A5609" s="7" t="s">
        <v>3722</v>
      </c>
      <c r="B5609" s="74" t="s">
        <v>32</v>
      </c>
      <c r="C5609" s="74" t="s">
        <v>1517</v>
      </c>
      <c r="D5609" s="74" t="s">
        <v>1556</v>
      </c>
      <c r="E5609" s="74" t="s">
        <v>4010</v>
      </c>
      <c r="F5609" s="74" t="s">
        <v>4010</v>
      </c>
      <c r="G5609" s="74" t="s">
        <v>4010</v>
      </c>
      <c r="H5609" s="74" t="s">
        <v>36</v>
      </c>
      <c r="I5609" s="74" t="s">
        <v>3723</v>
      </c>
      <c r="J5609" s="8" t="s">
        <v>38</v>
      </c>
      <c r="K5609" s="74" t="s">
        <v>32</v>
      </c>
      <c r="L5609" s="74" t="s">
        <v>4033</v>
      </c>
      <c r="M5609" s="74"/>
      <c r="N5609" s="74" t="s">
        <v>4026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11"/>
        <v>8998.74</v>
      </c>
      <c r="W5609" s="14">
        <f t="shared" si="712"/>
        <v>1001.26</v>
      </c>
      <c r="X5609" s="14"/>
      <c r="Y5609" s="14">
        <f t="shared" si="710"/>
        <v>0</v>
      </c>
      <c r="Z5609" s="16">
        <f t="shared" si="713"/>
        <v>1001.26</v>
      </c>
      <c r="AA5609" s="14">
        <f t="shared" si="709"/>
        <v>0</v>
      </c>
      <c r="AB5609" s="14">
        <f t="shared" si="706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3274</v>
      </c>
      <c r="AI5609" t="e">
        <v>#N/A</v>
      </c>
    </row>
    <row r="5610" spans="1:35" ht="14.25">
      <c r="A5610" s="7" t="s">
        <v>3722</v>
      </c>
      <c r="B5610" s="74" t="s">
        <v>32</v>
      </c>
      <c r="C5610" s="74" t="s">
        <v>1517</v>
      </c>
      <c r="D5610" s="74" t="s">
        <v>1518</v>
      </c>
      <c r="E5610" s="74" t="s">
        <v>3992</v>
      </c>
      <c r="F5610" s="74" t="s">
        <v>3992</v>
      </c>
      <c r="G5610" s="74" t="s">
        <v>3992</v>
      </c>
      <c r="H5610" s="74" t="s">
        <v>36</v>
      </c>
      <c r="I5610" s="74" t="s">
        <v>3723</v>
      </c>
      <c r="J5610" s="8" t="s">
        <v>38</v>
      </c>
      <c r="K5610" s="74" t="s">
        <v>32</v>
      </c>
      <c r="L5610" s="74" t="s">
        <v>4034</v>
      </c>
      <c r="M5610" s="74"/>
      <c r="N5610" s="74" t="s">
        <v>4029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12"/>
        <v>20000.000000000004</v>
      </c>
      <c r="X5610" s="14"/>
      <c r="Y5610" s="14">
        <f t="shared" si="710"/>
        <v>0</v>
      </c>
      <c r="Z5610" s="16">
        <f t="shared" si="713"/>
        <v>20000.000000000004</v>
      </c>
      <c r="AA5610" s="14">
        <f t="shared" si="709"/>
        <v>0</v>
      </c>
      <c r="AB5610" s="14">
        <f t="shared" si="706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3274</v>
      </c>
      <c r="AI5610" t="e">
        <v>#N/A</v>
      </c>
    </row>
    <row r="5611" spans="1:35" ht="14.25">
      <c r="A5611" s="7" t="s">
        <v>3722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3723</v>
      </c>
      <c r="J5611" s="8" t="s">
        <v>38</v>
      </c>
      <c r="K5611" s="74" t="s">
        <v>32</v>
      </c>
      <c r="L5611" s="74" t="s">
        <v>4035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11"/>
        <v>12582.52</v>
      </c>
      <c r="W5611" s="14">
        <f t="shared" si="712"/>
        <v>17417.48</v>
      </c>
      <c r="X5611" s="14"/>
      <c r="Y5611" s="14">
        <f t="shared" si="710"/>
        <v>0</v>
      </c>
      <c r="Z5611" s="16">
        <f t="shared" si="713"/>
        <v>17417.48</v>
      </c>
      <c r="AA5611" s="14">
        <f t="shared" si="709"/>
        <v>0</v>
      </c>
      <c r="AB5611" s="14">
        <f t="shared" si="706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 t="s">
        <v>3722</v>
      </c>
      <c r="B5612" s="74" t="s">
        <v>32</v>
      </c>
      <c r="C5612" s="74" t="s">
        <v>1517</v>
      </c>
      <c r="D5612" s="74" t="s">
        <v>1556</v>
      </c>
      <c r="E5612" s="74" t="s">
        <v>4018</v>
      </c>
      <c r="F5612" s="74" t="s">
        <v>4018</v>
      </c>
      <c r="G5612" s="74" t="s">
        <v>4018</v>
      </c>
      <c r="H5612" s="74" t="s">
        <v>36</v>
      </c>
      <c r="I5612" s="74" t="s">
        <v>3723</v>
      </c>
      <c r="J5612" s="8" t="s">
        <v>38</v>
      </c>
      <c r="K5612" s="74" t="s">
        <v>32</v>
      </c>
      <c r="L5612" s="74" t="s">
        <v>4036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11"/>
        <v>3999.94</v>
      </c>
      <c r="W5612" s="14">
        <f t="shared" si="712"/>
        <v>1000.06</v>
      </c>
      <c r="X5612" s="14"/>
      <c r="Y5612" s="14">
        <f t="shared" si="710"/>
        <v>0</v>
      </c>
      <c r="Z5612" s="16">
        <f t="shared" si="713"/>
        <v>1000.06</v>
      </c>
      <c r="AA5612" s="14">
        <f t="shared" si="709"/>
        <v>0</v>
      </c>
      <c r="AB5612" s="14">
        <f t="shared" si="706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3274</v>
      </c>
      <c r="AI5612" t="e">
        <v>#N/A</v>
      </c>
    </row>
    <row r="5613" spans="1:35" ht="14.25">
      <c r="A5613" s="7" t="s">
        <v>3722</v>
      </c>
      <c r="B5613" s="74" t="s">
        <v>32</v>
      </c>
      <c r="C5613" s="74" t="s">
        <v>1517</v>
      </c>
      <c r="D5613" s="74" t="s">
        <v>1556</v>
      </c>
      <c r="E5613" s="74" t="s">
        <v>4018</v>
      </c>
      <c r="F5613" s="74" t="s">
        <v>4018</v>
      </c>
      <c r="G5613" s="74" t="s">
        <v>4018</v>
      </c>
      <c r="H5613" s="74" t="s">
        <v>36</v>
      </c>
      <c r="I5613" s="74" t="s">
        <v>3723</v>
      </c>
      <c r="J5613" s="8" t="s">
        <v>38</v>
      </c>
      <c r="K5613" s="74" t="s">
        <v>32</v>
      </c>
      <c r="L5613" s="74" t="s">
        <v>4037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11"/>
        <v>-2800.55</v>
      </c>
      <c r="W5613" s="14">
        <f t="shared" si="712"/>
        <v>2800.55</v>
      </c>
      <c r="X5613" s="14"/>
      <c r="Y5613" s="14">
        <f t="shared" si="710"/>
        <v>0</v>
      </c>
      <c r="Z5613" s="16">
        <f t="shared" si="713"/>
        <v>2800.55</v>
      </c>
      <c r="AA5613" s="14">
        <f t="shared" si="709"/>
        <v>0</v>
      </c>
      <c r="AB5613" s="14">
        <f t="shared" si="706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3274</v>
      </c>
      <c r="AI5613" t="e">
        <v>#N/A</v>
      </c>
    </row>
    <row r="5614" spans="1:35" ht="14.25">
      <c r="A5614" s="7" t="s">
        <v>3722</v>
      </c>
      <c r="B5614" s="74" t="s">
        <v>32</v>
      </c>
      <c r="C5614" s="74" t="s">
        <v>1517</v>
      </c>
      <c r="D5614" s="74" t="s">
        <v>1518</v>
      </c>
      <c r="E5614" s="74" t="s">
        <v>3995</v>
      </c>
      <c r="F5614" s="74" t="s">
        <v>3995</v>
      </c>
      <c r="G5614" s="74" t="s">
        <v>3995</v>
      </c>
      <c r="H5614" s="74" t="s">
        <v>36</v>
      </c>
      <c r="I5614" s="74" t="s">
        <v>3723</v>
      </c>
      <c r="J5614" s="8" t="s">
        <v>38</v>
      </c>
      <c r="K5614" s="74" t="s">
        <v>32</v>
      </c>
      <c r="L5614" s="74" t="s">
        <v>4038</v>
      </c>
      <c r="M5614" s="74"/>
      <c r="N5614" s="74" t="s">
        <v>4039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11"/>
        <v>-8361.7200000000012</v>
      </c>
      <c r="W5614" s="14">
        <f t="shared" si="712"/>
        <v>8361.7200000000012</v>
      </c>
      <c r="X5614" s="14"/>
      <c r="Y5614" s="14">
        <f t="shared" si="710"/>
        <v>0</v>
      </c>
      <c r="Z5614" s="16">
        <f t="shared" si="713"/>
        <v>8361.7200000000012</v>
      </c>
      <c r="AA5614" s="14">
        <f t="shared" si="709"/>
        <v>0</v>
      </c>
      <c r="AB5614" s="14">
        <f t="shared" ref="AB5614:AB5615" si="714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3274</v>
      </c>
      <c r="AI5614" t="e">
        <v>#N/A</v>
      </c>
    </row>
    <row r="5615" spans="1:35" ht="14.25">
      <c r="A5615" s="7" t="s">
        <v>3722</v>
      </c>
      <c r="B5615" s="74" t="s">
        <v>32</v>
      </c>
      <c r="C5615" s="74" t="s">
        <v>1517</v>
      </c>
      <c r="D5615" s="74" t="s">
        <v>1556</v>
      </c>
      <c r="E5615" s="74" t="s">
        <v>3464</v>
      </c>
      <c r="F5615" s="74" t="s">
        <v>3464</v>
      </c>
      <c r="G5615" s="74" t="s">
        <v>3464</v>
      </c>
      <c r="H5615" s="74" t="s">
        <v>36</v>
      </c>
      <c r="I5615" s="74" t="s">
        <v>3723</v>
      </c>
      <c r="J5615" s="8" t="s">
        <v>38</v>
      </c>
      <c r="K5615" s="74" t="s">
        <v>32</v>
      </c>
      <c r="L5615" s="74" t="s">
        <v>4040</v>
      </c>
      <c r="M5615" s="74"/>
      <c r="N5615" s="74" t="s">
        <v>4041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12"/>
        <v>1117.8900000000001</v>
      </c>
      <c r="X5615" s="14"/>
      <c r="Y5615" s="14">
        <f t="shared" si="710"/>
        <v>0</v>
      </c>
      <c r="Z5615" s="16">
        <f t="shared" si="713"/>
        <v>1117.8900000000001</v>
      </c>
      <c r="AA5615" s="14">
        <f t="shared" si="709"/>
        <v>0</v>
      </c>
      <c r="AB5615" s="14">
        <f t="shared" si="714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3274</v>
      </c>
      <c r="AI5615" t="e">
        <v>#N/A</v>
      </c>
    </row>
    <row r="5616" spans="1:35" ht="14.25" hidden="1">
      <c r="A5616" s="7" t="s">
        <v>3722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3758</v>
      </c>
      <c r="S5616" s="14">
        <v>0</v>
      </c>
      <c r="T5616" s="14">
        <v>100000</v>
      </c>
      <c r="U5616" s="14">
        <v>0</v>
      </c>
      <c r="V5616" s="14">
        <f t="shared" ref="V5616:V5681" si="715">S5616+T5616-U5616</f>
        <v>100000</v>
      </c>
      <c r="W5616" s="14">
        <f t="shared" si="712"/>
        <v>0</v>
      </c>
      <c r="X5616" s="14"/>
      <c r="Y5616" s="14">
        <f t="shared" si="710"/>
        <v>0</v>
      </c>
      <c r="Z5616" s="16">
        <f t="shared" si="713"/>
        <v>0</v>
      </c>
      <c r="AA5616" s="14">
        <f t="shared" si="709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3274</v>
      </c>
      <c r="AI5616" t="e">
        <v>#N/A</v>
      </c>
    </row>
    <row r="5617" spans="1:35" ht="14.25" hidden="1">
      <c r="A5617" s="7" t="s">
        <v>3722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15"/>
        <v>3062.7000000000007</v>
      </c>
      <c r="W5617" s="14">
        <f t="shared" si="712"/>
        <v>8118.9</v>
      </c>
      <c r="X5617" s="14"/>
      <c r="Y5617" s="14">
        <f t="shared" si="710"/>
        <v>0</v>
      </c>
      <c r="Z5617" s="16">
        <f t="shared" si="713"/>
        <v>8118.9</v>
      </c>
      <c r="AA5617" s="14">
        <f t="shared" si="709"/>
        <v>0</v>
      </c>
      <c r="AB5617" s="14">
        <f t="shared" ref="AB5617:AB5680" si="716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3274</v>
      </c>
      <c r="AI5617" t="e">
        <v>#N/A</v>
      </c>
    </row>
    <row r="5618" spans="1:35" ht="14.25" hidden="1">
      <c r="A5618" s="7" t="s">
        <v>3722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15"/>
        <v>1140229.8800000001</v>
      </c>
      <c r="W5618" s="14">
        <f t="shared" si="712"/>
        <v>373958.7</v>
      </c>
      <c r="X5618" s="14"/>
      <c r="Y5618" s="14">
        <f t="shared" si="710"/>
        <v>0</v>
      </c>
      <c r="Z5618" s="16">
        <f t="shared" si="713"/>
        <v>373958.7</v>
      </c>
      <c r="AA5618" s="14">
        <f t="shared" si="709"/>
        <v>0</v>
      </c>
      <c r="AB5618" s="14">
        <f t="shared" si="716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3274</v>
      </c>
      <c r="AI5618" t="e">
        <v>#N/A</v>
      </c>
    </row>
    <row r="5619" spans="1:35" ht="14.25" hidden="1">
      <c r="A5619" s="7" t="s">
        <v>3722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15"/>
        <v>63831.050000000017</v>
      </c>
      <c r="W5619" s="14">
        <f t="shared" si="712"/>
        <v>120676.4</v>
      </c>
      <c r="X5619" s="14"/>
      <c r="Y5619" s="14">
        <f t="shared" si="710"/>
        <v>0</v>
      </c>
      <c r="Z5619" s="16">
        <f t="shared" si="713"/>
        <v>120676.4</v>
      </c>
      <c r="AA5619" s="139">
        <f>W5619*P5619</f>
        <v>4827.0559999999996</v>
      </c>
      <c r="AB5619" s="14">
        <f t="shared" si="716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3274</v>
      </c>
      <c r="AI5619" t="e">
        <v>#N/A</v>
      </c>
    </row>
    <row r="5620" spans="1:35" ht="14.25" hidden="1">
      <c r="A5620" s="7" t="s">
        <v>3722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15"/>
        <v>44410</v>
      </c>
      <c r="W5620" s="14">
        <f t="shared" si="712"/>
        <v>187181.7</v>
      </c>
      <c r="X5620" s="14"/>
      <c r="Y5620" s="14">
        <f t="shared" si="710"/>
        <v>0</v>
      </c>
      <c r="Z5620" s="16">
        <f t="shared" si="713"/>
        <v>187181.7</v>
      </c>
      <c r="AA5620" s="14">
        <f t="shared" ref="AA5620:AA5621" si="717">U5620-W5620</f>
        <v>0</v>
      </c>
      <c r="AB5620" s="14">
        <f t="shared" si="716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3274</v>
      </c>
      <c r="AI5620" t="e">
        <v>#N/A</v>
      </c>
    </row>
    <row r="5621" spans="1:35" ht="14.25" hidden="1">
      <c r="A5621" s="7" t="s">
        <v>3722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3738</v>
      </c>
      <c r="S5621" s="14">
        <v>0</v>
      </c>
      <c r="T5621" s="14">
        <v>4468.95</v>
      </c>
      <c r="U5621" s="14">
        <v>4468.95</v>
      </c>
      <c r="V5621" s="14">
        <f t="shared" si="715"/>
        <v>0</v>
      </c>
      <c r="W5621" s="14">
        <f t="shared" si="712"/>
        <v>4468.95</v>
      </c>
      <c r="X5621" s="14"/>
      <c r="Y5621" s="14">
        <f t="shared" si="710"/>
        <v>0</v>
      </c>
      <c r="Z5621" s="16">
        <f t="shared" si="713"/>
        <v>4468.95</v>
      </c>
      <c r="AA5621" s="14">
        <f t="shared" si="717"/>
        <v>0</v>
      </c>
      <c r="AB5621" s="14">
        <f t="shared" si="716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3274</v>
      </c>
      <c r="AI5621" t="e">
        <v>#N/A</v>
      </c>
    </row>
    <row r="5622" spans="1:35" ht="14.25" hidden="1">
      <c r="A5622" s="7" t="s">
        <v>3722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4042</v>
      </c>
      <c r="P5622" s="10">
        <v>0.02</v>
      </c>
      <c r="Q5622" s="12" t="s">
        <v>2039</v>
      </c>
      <c r="R5622" s="74" t="s">
        <v>4043</v>
      </c>
      <c r="S5622" s="14">
        <v>210389.02</v>
      </c>
      <c r="T5622" s="14">
        <v>350000</v>
      </c>
      <c r="U5622" s="14">
        <v>287754.84999999998</v>
      </c>
      <c r="V5622" s="14">
        <f t="shared" si="715"/>
        <v>272634.17000000004</v>
      </c>
      <c r="W5622" s="14">
        <f t="shared" si="712"/>
        <v>282112.59803921566</v>
      </c>
      <c r="X5622" s="14"/>
      <c r="Y5622" s="14">
        <f t="shared" si="710"/>
        <v>0</v>
      </c>
      <c r="Z5622" s="16">
        <f t="shared" si="713"/>
        <v>282112.59803921566</v>
      </c>
      <c r="AA5622" s="139">
        <f>W5622*P5622</f>
        <v>5642.2519607843133</v>
      </c>
      <c r="AB5622" s="14">
        <f t="shared" si="716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3274</v>
      </c>
      <c r="AI5622" t="e">
        <v>#N/A</v>
      </c>
    </row>
    <row r="5623" spans="1:35" ht="14.25" hidden="1">
      <c r="A5623" s="7" t="s">
        <v>3722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3738</v>
      </c>
      <c r="S5623" s="14">
        <v>7811.8100000000604</v>
      </c>
      <c r="T5623" s="14">
        <v>100000</v>
      </c>
      <c r="U5623" s="14">
        <v>107811.81000000006</v>
      </c>
      <c r="V5623" s="14">
        <f t="shared" si="715"/>
        <v>0</v>
      </c>
      <c r="W5623" s="14">
        <f t="shared" si="712"/>
        <v>102677.91428571433</v>
      </c>
      <c r="X5623" s="14"/>
      <c r="Y5623" s="14">
        <f t="shared" si="710"/>
        <v>0</v>
      </c>
      <c r="Z5623" s="16">
        <f t="shared" si="713"/>
        <v>102677.91428571433</v>
      </c>
      <c r="AA5623" s="14">
        <f t="shared" ref="AA5623:AA5686" si="718">U5623-W5623</f>
        <v>5133.8957142857253</v>
      </c>
      <c r="AB5623" s="14">
        <f t="shared" si="716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3274</v>
      </c>
      <c r="AI5623" t="e">
        <v>#N/A</v>
      </c>
    </row>
    <row r="5624" spans="1:35" ht="14.25" hidden="1">
      <c r="A5624" s="7" t="s">
        <v>3722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15"/>
        <v>41116.200000000012</v>
      </c>
      <c r="W5624" s="14">
        <f t="shared" si="712"/>
        <v>224101.28712871287</v>
      </c>
      <c r="X5624" s="14"/>
      <c r="Y5624" s="14">
        <f t="shared" si="710"/>
        <v>0</v>
      </c>
      <c r="Z5624" s="16">
        <f t="shared" si="713"/>
        <v>224101.28712871287</v>
      </c>
      <c r="AA5624" s="14">
        <f t="shared" si="718"/>
        <v>2241.0128712871228</v>
      </c>
      <c r="AB5624" s="14">
        <f t="shared" si="716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3274</v>
      </c>
      <c r="AI5624" t="e">
        <v>#N/A</v>
      </c>
    </row>
    <row r="5625" spans="1:35" ht="14.25" hidden="1">
      <c r="A5625" s="7" t="s">
        <v>3722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15"/>
        <v>15328.299999999974</v>
      </c>
      <c r="W5625" s="14">
        <f t="shared" si="712"/>
        <v>43208.800000000003</v>
      </c>
      <c r="X5625" s="14"/>
      <c r="Y5625" s="14">
        <f t="shared" si="710"/>
        <v>0</v>
      </c>
      <c r="Z5625" s="16">
        <f t="shared" si="713"/>
        <v>43208.800000000003</v>
      </c>
      <c r="AA5625" s="14">
        <f t="shared" si="718"/>
        <v>0</v>
      </c>
      <c r="AB5625" s="14">
        <f t="shared" si="716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3274</v>
      </c>
      <c r="AI5625" t="e">
        <v>#N/A</v>
      </c>
    </row>
    <row r="5626" spans="1:35" ht="14.25" hidden="1">
      <c r="A5626" s="7" t="s">
        <v>3722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15"/>
        <v>24949.97</v>
      </c>
      <c r="W5626" s="14">
        <f t="shared" si="712"/>
        <v>71218.823529411762</v>
      </c>
      <c r="X5626" s="14"/>
      <c r="Y5626" s="14">
        <f t="shared" si="710"/>
        <v>0</v>
      </c>
      <c r="Z5626" s="16">
        <f t="shared" si="713"/>
        <v>71218.823529411762</v>
      </c>
      <c r="AA5626" s="14">
        <f t="shared" si="718"/>
        <v>1424.376470588235</v>
      </c>
      <c r="AB5626" s="14">
        <f t="shared" si="716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3274</v>
      </c>
      <c r="AI5626" t="e">
        <v>#N/A</v>
      </c>
    </row>
    <row r="5627" spans="1:35" ht="14.25" hidden="1">
      <c r="A5627" s="7" t="s">
        <v>3722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3480</v>
      </c>
      <c r="R5627" s="74"/>
      <c r="S5627" s="14">
        <v>59809.7</v>
      </c>
      <c r="T5627" s="14">
        <v>150000</v>
      </c>
      <c r="U5627" s="14">
        <v>81123</v>
      </c>
      <c r="V5627" s="14">
        <f t="shared" si="715"/>
        <v>128686.70000000001</v>
      </c>
      <c r="W5627" s="14">
        <f t="shared" si="712"/>
        <v>81123</v>
      </c>
      <c r="X5627" s="14"/>
      <c r="Y5627" s="14">
        <f t="shared" si="710"/>
        <v>0</v>
      </c>
      <c r="Z5627" s="16">
        <f t="shared" si="713"/>
        <v>81123</v>
      </c>
      <c r="AA5627" s="14">
        <f t="shared" si="718"/>
        <v>0</v>
      </c>
      <c r="AB5627" s="14">
        <f t="shared" si="716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3274</v>
      </c>
      <c r="AI5627" t="e">
        <v>#N/A</v>
      </c>
    </row>
    <row r="5628" spans="1:35" ht="14.25" hidden="1">
      <c r="A5628" s="7" t="s">
        <v>3722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15"/>
        <v>3501.5599999999995</v>
      </c>
      <c r="W5628" s="14">
        <f t="shared" si="712"/>
        <v>15123.4</v>
      </c>
      <c r="X5628" s="14"/>
      <c r="Y5628" s="14">
        <f t="shared" si="710"/>
        <v>0</v>
      </c>
      <c r="Z5628" s="16">
        <f t="shared" si="713"/>
        <v>15123.4</v>
      </c>
      <c r="AA5628" s="14">
        <f t="shared" si="718"/>
        <v>0</v>
      </c>
      <c r="AB5628" s="14">
        <f t="shared" si="716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3274</v>
      </c>
      <c r="AI5628" t="e">
        <v>#N/A</v>
      </c>
    </row>
    <row r="5629" spans="1:35" ht="14.25" hidden="1">
      <c r="A5629" s="7" t="s">
        <v>3722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15"/>
        <v>126775.66000000003</v>
      </c>
      <c r="W5629" s="14">
        <f t="shared" si="712"/>
        <v>582299</v>
      </c>
      <c r="X5629" s="14"/>
      <c r="Y5629" s="14">
        <f t="shared" si="710"/>
        <v>0</v>
      </c>
      <c r="Z5629" s="16">
        <f t="shared" si="713"/>
        <v>582299</v>
      </c>
      <c r="AA5629" s="14">
        <f t="shared" si="718"/>
        <v>0</v>
      </c>
      <c r="AB5629" s="14">
        <f t="shared" si="716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3274</v>
      </c>
      <c r="AI5629" t="e">
        <v>#N/A</v>
      </c>
    </row>
    <row r="5630" spans="1:35" ht="14.25" hidden="1">
      <c r="A5630" s="7" t="s">
        <v>3722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3481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3738</v>
      </c>
      <c r="S5630" s="14">
        <v>100000</v>
      </c>
      <c r="T5630" s="14">
        <v>1200000</v>
      </c>
      <c r="U5630" s="14">
        <v>1019869.99</v>
      </c>
      <c r="V5630" s="14">
        <f t="shared" si="715"/>
        <v>280130.01</v>
      </c>
      <c r="W5630" s="14">
        <f t="shared" si="712"/>
        <v>971304.75238095236</v>
      </c>
      <c r="X5630" s="14"/>
      <c r="Y5630" s="14">
        <f t="shared" si="710"/>
        <v>0</v>
      </c>
      <c r="Z5630" s="16">
        <f t="shared" si="713"/>
        <v>971304.75238095236</v>
      </c>
      <c r="AA5630" s="14">
        <f t="shared" si="718"/>
        <v>48565.237619047635</v>
      </c>
      <c r="AB5630" s="14">
        <f t="shared" si="716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3274</v>
      </c>
      <c r="AI5630" t="e">
        <v>#N/A</v>
      </c>
    </row>
    <row r="5631" spans="1:35" ht="14.25" hidden="1">
      <c r="A5631" s="7" t="s">
        <v>3722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15"/>
        <v>250320.90999999992</v>
      </c>
      <c r="W5631" s="14">
        <f t="shared" si="712"/>
        <v>1654941.2</v>
      </c>
      <c r="X5631" s="14"/>
      <c r="Y5631" s="14">
        <f t="shared" si="710"/>
        <v>0</v>
      </c>
      <c r="Z5631" s="16">
        <f t="shared" si="713"/>
        <v>1654941.2</v>
      </c>
      <c r="AA5631" s="14">
        <f t="shared" si="718"/>
        <v>0</v>
      </c>
      <c r="AB5631" s="14">
        <f t="shared" si="716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3274</v>
      </c>
      <c r="AI5631" t="e">
        <v>#N/A</v>
      </c>
    </row>
    <row r="5632" spans="1:35" ht="14.25" hidden="1">
      <c r="A5632" s="7" t="s">
        <v>3722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15"/>
        <v>96283</v>
      </c>
      <c r="W5632" s="14">
        <f t="shared" si="712"/>
        <v>87645.686274509804</v>
      </c>
      <c r="X5632" s="14"/>
      <c r="Y5632" s="14">
        <f t="shared" si="710"/>
        <v>0</v>
      </c>
      <c r="Z5632" s="16">
        <f t="shared" si="713"/>
        <v>87645.686274509804</v>
      </c>
      <c r="AA5632" s="14">
        <f t="shared" si="718"/>
        <v>1752.9137254902016</v>
      </c>
      <c r="AB5632" s="14">
        <f t="shared" si="716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3274</v>
      </c>
      <c r="AI5632" t="e">
        <v>#N/A</v>
      </c>
    </row>
    <row r="5633" spans="1:35" ht="14.25" hidden="1">
      <c r="A5633" s="7" t="s">
        <v>3722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15"/>
        <v>30676.620000000003</v>
      </c>
      <c r="W5633" s="14">
        <f t="shared" si="712"/>
        <v>34751.855769230766</v>
      </c>
      <c r="X5633" s="14"/>
      <c r="Y5633" s="14">
        <f t="shared" si="710"/>
        <v>0</v>
      </c>
      <c r="Z5633" s="16">
        <f t="shared" si="713"/>
        <v>34751.855769230766</v>
      </c>
      <c r="AA5633" s="14">
        <f t="shared" si="718"/>
        <v>1390.0742307692344</v>
      </c>
      <c r="AB5633" s="14">
        <f t="shared" si="716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3274</v>
      </c>
      <c r="AI5633" t="e">
        <v>#N/A</v>
      </c>
    </row>
    <row r="5634" spans="1:35" ht="14.25" hidden="1">
      <c r="A5634" s="7" t="s">
        <v>3722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15"/>
        <v>19938.799999999988</v>
      </c>
      <c r="W5634" s="14">
        <f t="shared" si="712"/>
        <v>133852.70000000001</v>
      </c>
      <c r="X5634" s="14"/>
      <c r="Y5634" s="14">
        <f t="shared" si="710"/>
        <v>0</v>
      </c>
      <c r="Z5634" s="16">
        <f t="shared" si="713"/>
        <v>133852.70000000001</v>
      </c>
      <c r="AA5634" s="14">
        <f t="shared" si="718"/>
        <v>0</v>
      </c>
      <c r="AB5634" s="14">
        <f t="shared" si="716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3274</v>
      </c>
      <c r="AI5634" t="e">
        <v>#N/A</v>
      </c>
    </row>
    <row r="5635" spans="1:35" ht="14.25" hidden="1">
      <c r="A5635" s="7" t="s">
        <v>3722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4044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15"/>
        <v>0</v>
      </c>
      <c r="W5635" s="14">
        <f t="shared" si="712"/>
        <v>-625241.8476190475</v>
      </c>
      <c r="X5635" s="14"/>
      <c r="Y5635" s="14">
        <f t="shared" ref="Y5635:Y5698" si="719">IF(W5635-AB5635&lt;=0,0,IF(O5635="返现",MAX(W5635-AA5635-AB5635,0),MAX(W5635-AB5635,0)))</f>
        <v>31262.092380952439</v>
      </c>
      <c r="Z5635" s="16">
        <f t="shared" si="713"/>
        <v>-625241.8476190475</v>
      </c>
      <c r="AA5635" s="14">
        <f t="shared" si="718"/>
        <v>-31262.092380952439</v>
      </c>
      <c r="AB5635" s="14">
        <f t="shared" si="716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3274</v>
      </c>
      <c r="AI5635" t="e">
        <v>#N/A</v>
      </c>
    </row>
    <row r="5636" spans="1:35" ht="14.25" hidden="1">
      <c r="A5636" s="7" t="s">
        <v>3722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15"/>
        <v>16369.299999999988</v>
      </c>
      <c r="W5636" s="14">
        <f t="shared" si="712"/>
        <v>122926.5</v>
      </c>
      <c r="X5636" s="14"/>
      <c r="Y5636" s="14">
        <f t="shared" si="719"/>
        <v>0</v>
      </c>
      <c r="Z5636" s="16">
        <f t="shared" si="713"/>
        <v>122926.5</v>
      </c>
      <c r="AA5636" s="14">
        <f t="shared" si="718"/>
        <v>0</v>
      </c>
      <c r="AB5636" s="14">
        <f t="shared" si="716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3274</v>
      </c>
      <c r="AI5636" t="e">
        <v>#N/A</v>
      </c>
    </row>
    <row r="5637" spans="1:35" ht="14.25" hidden="1">
      <c r="A5637" s="7" t="s">
        <v>3722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3738</v>
      </c>
      <c r="S5637" s="14">
        <v>0</v>
      </c>
      <c r="T5637" s="14">
        <v>55000</v>
      </c>
      <c r="U5637" s="14">
        <v>10842.8</v>
      </c>
      <c r="V5637" s="14">
        <f t="shared" si="715"/>
        <v>44157.2</v>
      </c>
      <c r="W5637" s="14">
        <f t="shared" si="712"/>
        <v>10425.76923076923</v>
      </c>
      <c r="X5637" s="14"/>
      <c r="Y5637" s="14">
        <f t="shared" si="719"/>
        <v>0</v>
      </c>
      <c r="Z5637" s="16">
        <f t="shared" si="713"/>
        <v>10425.76923076923</v>
      </c>
      <c r="AA5637" s="14">
        <f t="shared" si="718"/>
        <v>417.03076923076878</v>
      </c>
      <c r="AB5637" s="14">
        <f t="shared" si="716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3274</v>
      </c>
      <c r="AI5637" t="e">
        <v>#N/A</v>
      </c>
    </row>
    <row r="5638" spans="1:35" ht="14.25" hidden="1">
      <c r="A5638" s="7" t="s">
        <v>3722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15"/>
        <v>5150.9300000000076</v>
      </c>
      <c r="W5638" s="14">
        <f t="shared" si="712"/>
        <v>60533.7</v>
      </c>
      <c r="X5638" s="14"/>
      <c r="Y5638" s="14">
        <f t="shared" si="719"/>
        <v>0</v>
      </c>
      <c r="Z5638" s="16">
        <f t="shared" si="713"/>
        <v>60533.7</v>
      </c>
      <c r="AA5638" s="14">
        <f t="shared" si="718"/>
        <v>0</v>
      </c>
      <c r="AB5638" s="14">
        <f t="shared" si="716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3274</v>
      </c>
      <c r="AI5638" t="e">
        <v>#N/A</v>
      </c>
    </row>
    <row r="5639" spans="1:35" ht="14.25" hidden="1">
      <c r="A5639" s="7" t="s">
        <v>3722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15"/>
        <v>23764.200000000012</v>
      </c>
      <c r="W5639" s="14">
        <f t="shared" si="712"/>
        <v>119028.4</v>
      </c>
      <c r="X5639" s="14"/>
      <c r="Y5639" s="14">
        <f t="shared" si="719"/>
        <v>0</v>
      </c>
      <c r="Z5639" s="16">
        <f t="shared" si="713"/>
        <v>119028.4</v>
      </c>
      <c r="AA5639" s="14">
        <f t="shared" si="718"/>
        <v>0</v>
      </c>
      <c r="AB5639" s="14">
        <f t="shared" si="716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3274</v>
      </c>
      <c r="AI5639" t="e">
        <v>#N/A</v>
      </c>
    </row>
    <row r="5640" spans="1:35" ht="14.25" hidden="1">
      <c r="A5640" s="7" t="s">
        <v>3722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15"/>
        <v>1440251.46</v>
      </c>
      <c r="W5640" s="14">
        <f t="shared" si="712"/>
        <v>258378.8</v>
      </c>
      <c r="X5640" s="14">
        <f>W5640*R5640</f>
        <v>12918.94</v>
      </c>
      <c r="Y5640" s="14">
        <f t="shared" si="719"/>
        <v>0</v>
      </c>
      <c r="Z5640" s="16">
        <f t="shared" si="713"/>
        <v>271297.74</v>
      </c>
      <c r="AA5640" s="14">
        <f t="shared" si="718"/>
        <v>0</v>
      </c>
      <c r="AB5640" s="14">
        <f t="shared" si="716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3274</v>
      </c>
      <c r="AI5640" t="e">
        <v>#N/A</v>
      </c>
    </row>
    <row r="5641" spans="1:35" ht="14.25" hidden="1">
      <c r="A5641" s="7" t="s">
        <v>3722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3738</v>
      </c>
      <c r="S5641" s="14">
        <v>559559.32999999996</v>
      </c>
      <c r="T5641" s="14">
        <v>0</v>
      </c>
      <c r="U5641" s="14">
        <v>559559.32999999996</v>
      </c>
      <c r="V5641" s="14">
        <f t="shared" si="715"/>
        <v>0</v>
      </c>
      <c r="W5641" s="14">
        <f t="shared" si="712"/>
        <v>559559.32999999996</v>
      </c>
      <c r="X5641" s="14"/>
      <c r="Y5641" s="14">
        <f t="shared" si="719"/>
        <v>0</v>
      </c>
      <c r="Z5641" s="16">
        <f t="shared" si="713"/>
        <v>559559.32999999996</v>
      </c>
      <c r="AA5641" s="14">
        <f t="shared" si="718"/>
        <v>0</v>
      </c>
      <c r="AB5641" s="14">
        <f t="shared" si="716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3274</v>
      </c>
      <c r="AI5641" t="e">
        <v>#N/A</v>
      </c>
    </row>
    <row r="5642" spans="1:35" ht="14.25" hidden="1">
      <c r="A5642" s="7" t="s">
        <v>3722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4045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3738</v>
      </c>
      <c r="S5642" s="14">
        <v>0</v>
      </c>
      <c r="T5642" s="14">
        <v>5300000</v>
      </c>
      <c r="U5642" s="14">
        <v>4956911.72</v>
      </c>
      <c r="V5642" s="14">
        <f t="shared" si="715"/>
        <v>343088.28000000026</v>
      </c>
      <c r="W5642" s="14">
        <f t="shared" si="712"/>
        <v>4956911.72</v>
      </c>
      <c r="X5642" s="14"/>
      <c r="Y5642" s="14">
        <f t="shared" si="719"/>
        <v>0</v>
      </c>
      <c r="Z5642" s="16">
        <f t="shared" si="713"/>
        <v>4956911.72</v>
      </c>
      <c r="AA5642" s="14">
        <f t="shared" si="718"/>
        <v>0</v>
      </c>
      <c r="AB5642" s="14">
        <f t="shared" si="716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3274</v>
      </c>
      <c r="AI5642" t="e">
        <v>#N/A</v>
      </c>
    </row>
    <row r="5643" spans="1:35" ht="14.25" hidden="1">
      <c r="A5643" s="7" t="s">
        <v>3722</v>
      </c>
      <c r="B5643" s="74" t="s">
        <v>32</v>
      </c>
      <c r="C5643" s="74" t="s">
        <v>470</v>
      </c>
      <c r="D5643" s="74" t="s">
        <v>471</v>
      </c>
      <c r="E5643" s="74" t="s">
        <v>3789</v>
      </c>
      <c r="F5643" s="74" t="s">
        <v>3789</v>
      </c>
      <c r="G5643" s="74" t="s">
        <v>3789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4046</v>
      </c>
      <c r="S5643" s="14">
        <v>0</v>
      </c>
      <c r="T5643" s="14">
        <v>100000</v>
      </c>
      <c r="U5643" s="14">
        <v>33425.449999999997</v>
      </c>
      <c r="V5643" s="14">
        <f t="shared" si="715"/>
        <v>66574.55</v>
      </c>
      <c r="W5643" s="14">
        <f t="shared" si="712"/>
        <v>32139.855769230766</v>
      </c>
      <c r="X5643" s="14"/>
      <c r="Y5643" s="14">
        <f t="shared" si="719"/>
        <v>0</v>
      </c>
      <c r="Z5643" s="16">
        <f t="shared" si="713"/>
        <v>32139.855769230766</v>
      </c>
      <c r="AA5643" s="14">
        <f t="shared" si="718"/>
        <v>1285.5942307692312</v>
      </c>
      <c r="AB5643" s="14">
        <f t="shared" si="716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3274</v>
      </c>
      <c r="AI5643" t="e">
        <v>#N/A</v>
      </c>
    </row>
    <row r="5644" spans="1:35" ht="14.25" hidden="1">
      <c r="A5644" s="7" t="s">
        <v>3722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15"/>
        <v>39765.370000000054</v>
      </c>
      <c r="W5644" s="14">
        <f t="shared" si="712"/>
        <v>460535.32</v>
      </c>
      <c r="X5644" s="14"/>
      <c r="Y5644" s="14">
        <f t="shared" si="719"/>
        <v>0</v>
      </c>
      <c r="Z5644" s="16">
        <f t="shared" si="713"/>
        <v>460535.32</v>
      </c>
      <c r="AA5644" s="14">
        <f t="shared" si="718"/>
        <v>0</v>
      </c>
      <c r="AB5644" s="14">
        <f t="shared" si="716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3274</v>
      </c>
      <c r="AI5644" t="e">
        <v>#N/A</v>
      </c>
    </row>
    <row r="5645" spans="1:35" ht="14.25" hidden="1">
      <c r="A5645" s="7" t="s">
        <v>3722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15"/>
        <v>81689.739999999991</v>
      </c>
      <c r="W5645" s="14">
        <f t="shared" si="712"/>
        <v>458871.1</v>
      </c>
      <c r="X5645" s="14"/>
      <c r="Y5645" s="14">
        <f t="shared" si="719"/>
        <v>0</v>
      </c>
      <c r="Z5645" s="16">
        <f t="shared" si="713"/>
        <v>458871.1</v>
      </c>
      <c r="AA5645" s="14">
        <f t="shared" si="718"/>
        <v>0</v>
      </c>
      <c r="AB5645" s="14">
        <f t="shared" si="716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3274</v>
      </c>
      <c r="AI5645" t="e">
        <v>#N/A</v>
      </c>
    </row>
    <row r="5646" spans="1:35" ht="14.25" hidden="1">
      <c r="A5646" s="7" t="s">
        <v>3722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15"/>
        <v>147773.24000000209</v>
      </c>
      <c r="W5646" s="14">
        <f t="shared" si="712"/>
        <v>5151942.8</v>
      </c>
      <c r="X5646" s="14"/>
      <c r="Y5646" s="14">
        <f t="shared" si="719"/>
        <v>0</v>
      </c>
      <c r="Z5646" s="16">
        <f t="shared" si="713"/>
        <v>5151942.8</v>
      </c>
      <c r="AA5646" s="14">
        <f t="shared" si="718"/>
        <v>0</v>
      </c>
      <c r="AB5646" s="14">
        <f t="shared" si="716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3274</v>
      </c>
      <c r="AI5646" t="e">
        <v>#N/A</v>
      </c>
    </row>
    <row r="5647" spans="1:35" ht="14.25" hidden="1">
      <c r="A5647" s="7" t="s">
        <v>3722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15"/>
        <v>13924.2</v>
      </c>
      <c r="W5647" s="14">
        <f t="shared" si="712"/>
        <v>31602.673267326732</v>
      </c>
      <c r="X5647" s="14"/>
      <c r="Y5647" s="14">
        <f t="shared" si="719"/>
        <v>0</v>
      </c>
      <c r="Z5647" s="16">
        <f t="shared" si="713"/>
        <v>31602.673267326732</v>
      </c>
      <c r="AA5647" s="14">
        <f t="shared" si="718"/>
        <v>316.02673267326827</v>
      </c>
      <c r="AB5647" s="14">
        <f t="shared" si="716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3274</v>
      </c>
      <c r="AI5647" t="e">
        <v>#N/A</v>
      </c>
    </row>
    <row r="5648" spans="1:35" ht="14.25" hidden="1">
      <c r="A5648" s="7" t="s">
        <v>3722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15"/>
        <v>14030.5</v>
      </c>
      <c r="W5648" s="14">
        <f t="shared" si="712"/>
        <v>44131.176470588238</v>
      </c>
      <c r="X5648" s="14"/>
      <c r="Y5648" s="14">
        <f t="shared" si="719"/>
        <v>0</v>
      </c>
      <c r="Z5648" s="16">
        <f t="shared" si="713"/>
        <v>44131.176470588238</v>
      </c>
      <c r="AA5648" s="14">
        <f t="shared" si="718"/>
        <v>882.62352941176505</v>
      </c>
      <c r="AB5648" s="14">
        <f t="shared" si="716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3274</v>
      </c>
      <c r="AI5648" t="e">
        <v>#N/A</v>
      </c>
    </row>
    <row r="5649" spans="1:35" ht="14.25" hidden="1">
      <c r="A5649" s="7" t="s">
        <v>3722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12"/>
        <v>0</v>
      </c>
      <c r="X5649" s="14"/>
      <c r="Y5649" s="14">
        <f t="shared" si="719"/>
        <v>0</v>
      </c>
      <c r="Z5649" s="16">
        <f t="shared" si="713"/>
        <v>0</v>
      </c>
      <c r="AA5649" s="14">
        <f t="shared" si="718"/>
        <v>0</v>
      </c>
      <c r="AB5649" s="14">
        <f t="shared" si="716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3274</v>
      </c>
      <c r="AI5649" t="e">
        <v>#N/A</v>
      </c>
    </row>
    <row r="5650" spans="1:35" ht="14.25" hidden="1">
      <c r="A5650" s="7" t="s">
        <v>3722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15"/>
        <v>0</v>
      </c>
      <c r="W5650" s="14">
        <f t="shared" si="712"/>
        <v>0</v>
      </c>
      <c r="X5650" s="14"/>
      <c r="Y5650" s="14">
        <f t="shared" si="719"/>
        <v>0</v>
      </c>
      <c r="Z5650" s="16">
        <f t="shared" si="713"/>
        <v>0</v>
      </c>
      <c r="AA5650" s="14">
        <f t="shared" si="718"/>
        <v>0</v>
      </c>
      <c r="AB5650" s="14">
        <f t="shared" si="716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3274</v>
      </c>
      <c r="AI5650" t="e">
        <v>#N/A</v>
      </c>
    </row>
    <row r="5651" spans="1:35" ht="14.25" hidden="1">
      <c r="A5651" s="7" t="s">
        <v>3722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15"/>
        <v>262394.93999999994</v>
      </c>
      <c r="W5651" s="14">
        <f t="shared" si="712"/>
        <v>516826.5</v>
      </c>
      <c r="X5651" s="14"/>
      <c r="Y5651" s="14">
        <f t="shared" si="719"/>
        <v>0</v>
      </c>
      <c r="Z5651" s="16">
        <f t="shared" si="713"/>
        <v>516826.5</v>
      </c>
      <c r="AA5651" s="14">
        <f t="shared" si="718"/>
        <v>0</v>
      </c>
      <c r="AB5651" s="14">
        <f t="shared" si="716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3274</v>
      </c>
      <c r="AI5651" t="e">
        <v>#N/A</v>
      </c>
    </row>
    <row r="5652" spans="1:35" ht="14.25" hidden="1">
      <c r="A5652" s="7" t="s">
        <v>3722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15"/>
        <v>82362.430000000022</v>
      </c>
      <c r="W5652" s="14">
        <f t="shared" si="712"/>
        <v>170336.66666666666</v>
      </c>
      <c r="X5652" s="14"/>
      <c r="Y5652" s="14">
        <f t="shared" si="719"/>
        <v>0</v>
      </c>
      <c r="Z5652" s="16">
        <f t="shared" si="713"/>
        <v>170336.66666666666</v>
      </c>
      <c r="AA5652" s="14">
        <f t="shared" si="718"/>
        <v>3406.7333333333372</v>
      </c>
      <c r="AB5652" s="14">
        <f t="shared" si="716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3274</v>
      </c>
      <c r="AI5652" t="e">
        <v>#N/A</v>
      </c>
    </row>
    <row r="5653" spans="1:35" ht="14.25" hidden="1">
      <c r="A5653" s="7" t="s">
        <v>3722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15"/>
        <v>16234.099999999977</v>
      </c>
      <c r="W5653" s="14">
        <f t="shared" si="712"/>
        <v>604777.4</v>
      </c>
      <c r="X5653" s="14"/>
      <c r="Y5653" s="14">
        <f t="shared" si="719"/>
        <v>0</v>
      </c>
      <c r="Z5653" s="16">
        <f t="shared" si="713"/>
        <v>604777.4</v>
      </c>
      <c r="AA5653" s="14">
        <f t="shared" si="718"/>
        <v>0</v>
      </c>
      <c r="AB5653" s="14">
        <f t="shared" si="716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3274</v>
      </c>
      <c r="AI5653" t="e">
        <v>#N/A</v>
      </c>
    </row>
    <row r="5654" spans="1:35" ht="14.25" hidden="1">
      <c r="A5654" s="7" t="s">
        <v>3722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15"/>
        <v>0</v>
      </c>
      <c r="W5654" s="14">
        <f t="shared" si="712"/>
        <v>0</v>
      </c>
      <c r="X5654" s="14"/>
      <c r="Y5654" s="14">
        <f t="shared" si="719"/>
        <v>0</v>
      </c>
      <c r="Z5654" s="16">
        <f t="shared" si="713"/>
        <v>0</v>
      </c>
      <c r="AA5654" s="14">
        <f t="shared" si="718"/>
        <v>0</v>
      </c>
      <c r="AB5654" s="14">
        <f t="shared" si="716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3274</v>
      </c>
      <c r="AI5654" t="e">
        <v>#N/A</v>
      </c>
    </row>
    <row r="5655" spans="1:35" ht="14.25" hidden="1">
      <c r="A5655" s="7" t="s">
        <v>3722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15"/>
        <v>15937.370000000003</v>
      </c>
      <c r="W5655" s="14">
        <f t="shared" si="712"/>
        <v>38428.61386138614</v>
      </c>
      <c r="X5655" s="14"/>
      <c r="Y5655" s="14">
        <f t="shared" si="719"/>
        <v>0</v>
      </c>
      <c r="Z5655" s="16">
        <f t="shared" si="713"/>
        <v>38428.61386138614</v>
      </c>
      <c r="AA5655" s="14">
        <f t="shared" si="718"/>
        <v>384.28613861386111</v>
      </c>
      <c r="AB5655" s="14">
        <f t="shared" si="716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3274</v>
      </c>
      <c r="AI5655" t="e">
        <v>#N/A</v>
      </c>
    </row>
    <row r="5656" spans="1:35" ht="14.25" hidden="1">
      <c r="A5656" s="7" t="s">
        <v>3722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15"/>
        <v>16026.89</v>
      </c>
      <c r="W5656" s="14">
        <f t="shared" si="712"/>
        <v>19872.156862745098</v>
      </c>
      <c r="X5656" s="14"/>
      <c r="Y5656" s="14">
        <f t="shared" si="719"/>
        <v>0</v>
      </c>
      <c r="Z5656" s="16">
        <f t="shared" si="713"/>
        <v>19872.156862745098</v>
      </c>
      <c r="AA5656" s="14">
        <f t="shared" si="718"/>
        <v>397.44313725490065</v>
      </c>
      <c r="AB5656" s="14">
        <f t="shared" si="716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3274</v>
      </c>
      <c r="AI5656" t="e">
        <v>#N/A</v>
      </c>
    </row>
    <row r="5657" spans="1:35" ht="14.25" hidden="1">
      <c r="A5657" s="7" t="s">
        <v>3722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15"/>
        <v>31199.049999999988</v>
      </c>
      <c r="W5657" s="14">
        <f t="shared" si="712"/>
        <v>158679.6</v>
      </c>
      <c r="X5657" s="14"/>
      <c r="Y5657" s="14">
        <f t="shared" si="719"/>
        <v>0</v>
      </c>
      <c r="Z5657" s="16">
        <f t="shared" si="713"/>
        <v>158679.6</v>
      </c>
      <c r="AA5657" s="14">
        <f t="shared" si="718"/>
        <v>0</v>
      </c>
      <c r="AB5657" s="14">
        <f t="shared" si="716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3274</v>
      </c>
      <c r="AI5657" t="e">
        <v>#N/A</v>
      </c>
    </row>
    <row r="5658" spans="1:35" ht="14.25" hidden="1">
      <c r="A5658" s="7" t="s">
        <v>3722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15"/>
        <v>5687.8999999999978</v>
      </c>
      <c r="W5658" s="14">
        <f t="shared" si="712"/>
        <v>29858.799999999999</v>
      </c>
      <c r="X5658" s="14"/>
      <c r="Y5658" s="14">
        <f t="shared" si="719"/>
        <v>0</v>
      </c>
      <c r="Z5658" s="16">
        <f t="shared" si="713"/>
        <v>29858.799999999999</v>
      </c>
      <c r="AA5658" s="14">
        <f t="shared" si="718"/>
        <v>0</v>
      </c>
      <c r="AB5658" s="14">
        <f t="shared" si="716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3274</v>
      </c>
      <c r="AI5658" t="e">
        <v>#N/A</v>
      </c>
    </row>
    <row r="5659" spans="1:35" ht="14.25" hidden="1">
      <c r="A5659" s="7" t="s">
        <v>3722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15"/>
        <v>396058.4</v>
      </c>
      <c r="W5659" s="14">
        <f t="shared" si="712"/>
        <v>385929.01960784313</v>
      </c>
      <c r="X5659" s="14"/>
      <c r="Y5659" s="14">
        <f t="shared" si="719"/>
        <v>0</v>
      </c>
      <c r="Z5659" s="16">
        <f t="shared" si="713"/>
        <v>385929.01960784313</v>
      </c>
      <c r="AA5659" s="14">
        <f t="shared" si="718"/>
        <v>7718.580392156844</v>
      </c>
      <c r="AB5659" s="14">
        <f t="shared" si="716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3274</v>
      </c>
      <c r="AI5659" t="e">
        <v>#N/A</v>
      </c>
    </row>
    <row r="5660" spans="1:35" ht="14.25" hidden="1">
      <c r="A5660" s="7" t="s">
        <v>3722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15"/>
        <v>16907.719999999994</v>
      </c>
      <c r="W5660" s="14">
        <f t="shared" si="712"/>
        <v>24520.198019801981</v>
      </c>
      <c r="X5660" s="14"/>
      <c r="Y5660" s="14">
        <f t="shared" si="719"/>
        <v>0</v>
      </c>
      <c r="Z5660" s="16">
        <f t="shared" si="713"/>
        <v>24520.198019801981</v>
      </c>
      <c r="AA5660" s="14">
        <f t="shared" si="718"/>
        <v>245.20198019802046</v>
      </c>
      <c r="AB5660" s="14">
        <f t="shared" si="716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3274</v>
      </c>
      <c r="AI5660" t="e">
        <v>#N/A</v>
      </c>
    </row>
    <row r="5661" spans="1:35" ht="14.25" hidden="1">
      <c r="A5661" s="7" t="s">
        <v>3722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15"/>
        <v>79270.379999999976</v>
      </c>
      <c r="W5661" s="14">
        <f t="shared" si="712"/>
        <v>207296.6</v>
      </c>
      <c r="X5661" s="14"/>
      <c r="Y5661" s="14">
        <f t="shared" si="719"/>
        <v>0</v>
      </c>
      <c r="Z5661" s="16">
        <f t="shared" si="713"/>
        <v>207296.6</v>
      </c>
      <c r="AA5661" s="14">
        <f t="shared" si="718"/>
        <v>0</v>
      </c>
      <c r="AB5661" s="14">
        <f t="shared" si="716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3274</v>
      </c>
      <c r="AI5661" t="e">
        <v>#N/A</v>
      </c>
    </row>
    <row r="5662" spans="1:35" ht="14.25" hidden="1">
      <c r="A5662" s="7" t="s">
        <v>3722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15"/>
        <v>794279.48</v>
      </c>
      <c r="W5662" s="14">
        <f t="shared" si="712"/>
        <v>378884.03</v>
      </c>
      <c r="X5662" s="14"/>
      <c r="Y5662" s="14">
        <f t="shared" si="719"/>
        <v>0</v>
      </c>
      <c r="Z5662" s="16">
        <f t="shared" si="713"/>
        <v>378884.03</v>
      </c>
      <c r="AA5662" s="14">
        <f t="shared" si="718"/>
        <v>0</v>
      </c>
      <c r="AB5662" s="14">
        <f t="shared" si="716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3274</v>
      </c>
      <c r="AI5662" t="e">
        <v>#N/A</v>
      </c>
    </row>
    <row r="5663" spans="1:35" ht="14.25" hidden="1">
      <c r="A5663" s="7" t="s">
        <v>3722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15"/>
        <v>246175.57000000007</v>
      </c>
      <c r="W5663" s="14">
        <f t="shared" si="712"/>
        <v>779378.1</v>
      </c>
      <c r="X5663" s="14"/>
      <c r="Y5663" s="14">
        <f t="shared" si="719"/>
        <v>0</v>
      </c>
      <c r="Z5663" s="16">
        <f t="shared" si="713"/>
        <v>779378.1</v>
      </c>
      <c r="AA5663" s="14">
        <f t="shared" si="718"/>
        <v>0</v>
      </c>
      <c r="AB5663" s="14">
        <f t="shared" si="716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3274</v>
      </c>
      <c r="AI5663" t="e">
        <v>#N/A</v>
      </c>
    </row>
    <row r="5664" spans="1:35" ht="14.25" hidden="1">
      <c r="A5664" s="7" t="s">
        <v>3722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15"/>
        <v>233366.05000000005</v>
      </c>
      <c r="W5664" s="14">
        <f t="shared" si="712"/>
        <v>695834.1</v>
      </c>
      <c r="X5664" s="14"/>
      <c r="Y5664" s="14">
        <f t="shared" si="719"/>
        <v>0</v>
      </c>
      <c r="Z5664" s="16">
        <f t="shared" si="713"/>
        <v>695834.1</v>
      </c>
      <c r="AA5664" s="14">
        <f t="shared" si="718"/>
        <v>17841.900000000023</v>
      </c>
      <c r="AB5664" s="14">
        <f t="shared" si="716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3274</v>
      </c>
      <c r="AI5664" t="e">
        <v>#N/A</v>
      </c>
    </row>
    <row r="5665" spans="1:35" ht="14.25" hidden="1">
      <c r="A5665" s="7" t="s">
        <v>3722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15"/>
        <v>350903.23</v>
      </c>
      <c r="W5665" s="14">
        <f t="shared" si="712"/>
        <v>616507.84565000003</v>
      </c>
      <c r="X5665" s="14"/>
      <c r="Y5665" s="14">
        <f t="shared" si="719"/>
        <v>0</v>
      </c>
      <c r="Z5665" s="16">
        <f t="shared" si="713"/>
        <v>616507.84565000003</v>
      </c>
      <c r="AA5665" s="14">
        <f t="shared" si="718"/>
        <v>9388.4443500000052</v>
      </c>
      <c r="AB5665" s="14">
        <f t="shared" si="716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3274</v>
      </c>
      <c r="AI5665" t="e">
        <v>#N/A</v>
      </c>
    </row>
    <row r="5666" spans="1:35" ht="14.25" hidden="1">
      <c r="A5666" s="7" t="s">
        <v>3722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15"/>
        <v>6757.3000000000029</v>
      </c>
      <c r="W5666" s="14">
        <f t="shared" si="712"/>
        <v>48890.6</v>
      </c>
      <c r="X5666" s="14"/>
      <c r="Y5666" s="14">
        <f t="shared" si="719"/>
        <v>0</v>
      </c>
      <c r="Z5666" s="16">
        <f t="shared" si="713"/>
        <v>48890.6</v>
      </c>
      <c r="AA5666" s="14">
        <f t="shared" si="718"/>
        <v>0</v>
      </c>
      <c r="AB5666" s="14">
        <f t="shared" si="716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3274</v>
      </c>
      <c r="AI5666" t="e">
        <v>#N/A</v>
      </c>
    </row>
    <row r="5667" spans="1:35" ht="14.25" hidden="1">
      <c r="A5667" s="7" t="s">
        <v>3722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15"/>
        <v>8460.91</v>
      </c>
      <c r="W5667" s="14">
        <f t="shared" si="712"/>
        <v>12843.3</v>
      </c>
      <c r="X5667" s="14"/>
      <c r="Y5667" s="14">
        <f t="shared" si="719"/>
        <v>0</v>
      </c>
      <c r="Z5667" s="16">
        <f t="shared" si="713"/>
        <v>12843.3</v>
      </c>
      <c r="AA5667" s="14">
        <f t="shared" si="718"/>
        <v>0</v>
      </c>
      <c r="AB5667" s="14">
        <f t="shared" si="716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3274</v>
      </c>
      <c r="AI5667" t="e">
        <v>#N/A</v>
      </c>
    </row>
    <row r="5668" spans="1:35" ht="14.25" hidden="1">
      <c r="A5668" s="7" t="s">
        <v>3722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15"/>
        <v>0</v>
      </c>
      <c r="W5668" s="14">
        <f t="shared" ref="W5668:W5731" si="720">IF(O5668="返货",U5668/(1+P5668),IF(O5668="返现",U5668,IF(O5668="折扣",U5668*P5668,IF(O5668="无",U5668))))</f>
        <v>0</v>
      </c>
      <c r="X5668" s="14"/>
      <c r="Y5668" s="14">
        <f t="shared" si="719"/>
        <v>0</v>
      </c>
      <c r="Z5668" s="16">
        <f t="shared" ref="Z5668:Z5700" si="721">W5668+X5668</f>
        <v>0</v>
      </c>
      <c r="AA5668" s="14">
        <f t="shared" si="718"/>
        <v>0</v>
      </c>
      <c r="AB5668" s="14">
        <f t="shared" si="716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3274</v>
      </c>
      <c r="AI5668" t="e">
        <v>#N/A</v>
      </c>
    </row>
    <row r="5669" spans="1:35" ht="14.25" hidden="1">
      <c r="A5669" s="7" t="s">
        <v>3722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15"/>
        <v>86377.4</v>
      </c>
      <c r="W5669" s="14">
        <f t="shared" si="720"/>
        <v>245532.6</v>
      </c>
      <c r="X5669" s="14"/>
      <c r="Y5669" s="14">
        <f t="shared" si="719"/>
        <v>0</v>
      </c>
      <c r="Z5669" s="16">
        <f t="shared" si="721"/>
        <v>245532.6</v>
      </c>
      <c r="AA5669" s="14">
        <f t="shared" si="718"/>
        <v>0</v>
      </c>
      <c r="AB5669" s="14">
        <f t="shared" si="716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3274</v>
      </c>
      <c r="AI5669" t="e">
        <v>#N/A</v>
      </c>
    </row>
    <row r="5670" spans="1:35" ht="14.25" hidden="1">
      <c r="A5670" s="7" t="s">
        <v>3722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15"/>
        <v>10538.5</v>
      </c>
      <c r="W5670" s="14">
        <f t="shared" si="720"/>
        <v>17396.176470588234</v>
      </c>
      <c r="X5670" s="14"/>
      <c r="Y5670" s="14">
        <f t="shared" si="719"/>
        <v>0</v>
      </c>
      <c r="Z5670" s="16">
        <f t="shared" si="721"/>
        <v>17396.176470588234</v>
      </c>
      <c r="AA5670" s="14">
        <f t="shared" si="718"/>
        <v>347.92352941176432</v>
      </c>
      <c r="AB5670" s="14">
        <f t="shared" si="716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3274</v>
      </c>
      <c r="AI5670" t="e">
        <v>#N/A</v>
      </c>
    </row>
    <row r="5671" spans="1:35" ht="14.25" hidden="1">
      <c r="A5671" s="7" t="s">
        <v>3722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3738</v>
      </c>
      <c r="S5671" s="14">
        <v>0</v>
      </c>
      <c r="T5671" s="14">
        <v>11023</v>
      </c>
      <c r="U5671" s="14">
        <v>7477.7000000000016</v>
      </c>
      <c r="V5671" s="14">
        <f t="shared" si="715"/>
        <v>3545.2999999999984</v>
      </c>
      <c r="W5671" s="14">
        <f t="shared" si="720"/>
        <v>7477.7000000000016</v>
      </c>
      <c r="X5671" s="14"/>
      <c r="Y5671" s="14">
        <f t="shared" si="719"/>
        <v>0</v>
      </c>
      <c r="Z5671" s="16">
        <f t="shared" si="721"/>
        <v>7477.7000000000016</v>
      </c>
      <c r="AA5671" s="14">
        <f t="shared" si="718"/>
        <v>0</v>
      </c>
      <c r="AB5671" s="14">
        <f t="shared" si="716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3274</v>
      </c>
      <c r="AI5671" t="e">
        <v>#N/A</v>
      </c>
    </row>
    <row r="5672" spans="1:35" ht="14.25" hidden="1">
      <c r="A5672" s="7" t="s">
        <v>3722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15"/>
        <v>0</v>
      </c>
      <c r="W5672" s="14">
        <f t="shared" si="720"/>
        <v>6601.5</v>
      </c>
      <c r="X5672" s="14"/>
      <c r="Y5672" s="14">
        <f t="shared" si="719"/>
        <v>0</v>
      </c>
      <c r="Z5672" s="16">
        <f t="shared" si="721"/>
        <v>6601.5</v>
      </c>
      <c r="AA5672" s="14">
        <f t="shared" si="718"/>
        <v>0</v>
      </c>
      <c r="AB5672" s="14">
        <f t="shared" si="716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3274</v>
      </c>
      <c r="AI5672" t="e">
        <v>#N/A</v>
      </c>
    </row>
    <row r="5673" spans="1:35" ht="14.25" hidden="1">
      <c r="A5673" s="7" t="s">
        <v>3722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4046</v>
      </c>
      <c r="S5673" s="14">
        <v>0</v>
      </c>
      <c r="T5673" s="14">
        <v>90900</v>
      </c>
      <c r="U5673" s="14">
        <v>73544.7</v>
      </c>
      <c r="V5673" s="14">
        <f t="shared" si="715"/>
        <v>17355.300000000003</v>
      </c>
      <c r="W5673" s="14">
        <f t="shared" si="720"/>
        <v>72816.534653465336</v>
      </c>
      <c r="X5673" s="14"/>
      <c r="Y5673" s="14">
        <f t="shared" si="719"/>
        <v>0</v>
      </c>
      <c r="Z5673" s="16">
        <f t="shared" si="721"/>
        <v>72816.534653465336</v>
      </c>
      <c r="AA5673" s="14">
        <f t="shared" si="718"/>
        <v>728.16534653466078</v>
      </c>
      <c r="AB5673" s="14">
        <f t="shared" si="716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3274</v>
      </c>
      <c r="AI5673" t="e">
        <v>#N/A</v>
      </c>
    </row>
    <row r="5674" spans="1:35" ht="14.25" hidden="1">
      <c r="A5674" s="7" t="s">
        <v>3722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15"/>
        <v>4150.8999999999996</v>
      </c>
      <c r="W5674" s="14">
        <f t="shared" si="720"/>
        <v>15242.254901960785</v>
      </c>
      <c r="X5674" s="14"/>
      <c r="Y5674" s="14">
        <f t="shared" si="719"/>
        <v>0</v>
      </c>
      <c r="Z5674" s="16">
        <f t="shared" si="721"/>
        <v>15242.254901960785</v>
      </c>
      <c r="AA5674" s="14">
        <f t="shared" si="718"/>
        <v>304.84509803921537</v>
      </c>
      <c r="AB5674" s="14">
        <f t="shared" si="716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3274</v>
      </c>
      <c r="AI5674" t="e">
        <v>#N/A</v>
      </c>
    </row>
    <row r="5675" spans="1:35" ht="14.25" hidden="1">
      <c r="A5675" s="7" t="s">
        <v>3722</v>
      </c>
      <c r="B5675" s="74" t="s">
        <v>32</v>
      </c>
      <c r="C5675" s="74" t="s">
        <v>648</v>
      </c>
      <c r="D5675" s="74" t="s">
        <v>712</v>
      </c>
      <c r="E5675" s="74" t="s">
        <v>4047</v>
      </c>
      <c r="F5675" s="74" t="s">
        <v>4047</v>
      </c>
      <c r="G5675" s="74" t="s">
        <v>4047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4047</v>
      </c>
      <c r="M5675" s="74"/>
      <c r="N5675" s="74" t="s">
        <v>40</v>
      </c>
      <c r="O5675" s="74" t="s">
        <v>41</v>
      </c>
      <c r="P5675" s="10">
        <v>0.02</v>
      </c>
      <c r="Q5675" s="12" t="s">
        <v>4048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15"/>
        <v>9677.7000000000007</v>
      </c>
      <c r="W5675" s="14">
        <f t="shared" si="720"/>
        <v>512.05882352941171</v>
      </c>
      <c r="X5675" s="14"/>
      <c r="Y5675" s="14">
        <f t="shared" si="719"/>
        <v>0</v>
      </c>
      <c r="Z5675" s="16">
        <f t="shared" si="721"/>
        <v>512.05882352941171</v>
      </c>
      <c r="AA5675" s="14">
        <f t="shared" si="718"/>
        <v>10.241176470588243</v>
      </c>
      <c r="AB5675" s="14">
        <f t="shared" si="716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3274</v>
      </c>
      <c r="AI5675" t="e">
        <v>#N/A</v>
      </c>
    </row>
    <row r="5676" spans="1:35" ht="14.25" hidden="1">
      <c r="A5676" s="7" t="s">
        <v>3722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15"/>
        <v>15168.699999999983</v>
      </c>
      <c r="W5676" s="14">
        <f t="shared" si="720"/>
        <v>146905.82199999999</v>
      </c>
      <c r="X5676" s="14"/>
      <c r="Y5676" s="14">
        <f t="shared" si="719"/>
        <v>0</v>
      </c>
      <c r="Z5676" s="16">
        <f t="shared" si="721"/>
        <v>146905.82199999999</v>
      </c>
      <c r="AA5676" s="14">
        <f t="shared" si="718"/>
        <v>2998.0780000000086</v>
      </c>
      <c r="AB5676" s="14">
        <f t="shared" si="716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3274</v>
      </c>
      <c r="AI5676" t="e">
        <v>#N/A</v>
      </c>
    </row>
    <row r="5677" spans="1:35" ht="14.25" hidden="1">
      <c r="A5677" s="7" t="s">
        <v>3722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15"/>
        <v>1135.989999999998</v>
      </c>
      <c r="W5677" s="14">
        <f t="shared" si="720"/>
        <v>0</v>
      </c>
      <c r="X5677" s="14"/>
      <c r="Y5677" s="14">
        <f t="shared" si="719"/>
        <v>0</v>
      </c>
      <c r="Z5677" s="16">
        <f t="shared" si="721"/>
        <v>0</v>
      </c>
      <c r="AA5677" s="14">
        <f t="shared" si="718"/>
        <v>0</v>
      </c>
      <c r="AB5677" s="14">
        <f t="shared" si="716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3274</v>
      </c>
      <c r="AI5677" t="e">
        <v>#N/A</v>
      </c>
    </row>
    <row r="5678" spans="1:35" ht="14.25" hidden="1">
      <c r="A5678" s="7" t="s">
        <v>3722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15"/>
        <v>2769.2300000000032</v>
      </c>
      <c r="W5678" s="14">
        <f t="shared" si="720"/>
        <v>16661.862745098038</v>
      </c>
      <c r="X5678" s="14"/>
      <c r="Y5678" s="14">
        <f t="shared" si="719"/>
        <v>0</v>
      </c>
      <c r="Z5678" s="16">
        <f t="shared" si="721"/>
        <v>16661.862745098038</v>
      </c>
      <c r="AA5678" s="14">
        <f t="shared" si="718"/>
        <v>333.23725490196011</v>
      </c>
      <c r="AB5678" s="14">
        <f t="shared" si="716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3274</v>
      </c>
      <c r="AI5678" t="e">
        <v>#N/A</v>
      </c>
    </row>
    <row r="5679" spans="1:35" ht="14.25" hidden="1">
      <c r="A5679" s="7" t="s">
        <v>3722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15"/>
        <v>-1.459999999977299</v>
      </c>
      <c r="W5679" s="14">
        <f t="shared" si="720"/>
        <v>54052.800000000003</v>
      </c>
      <c r="X5679" s="14"/>
      <c r="Y5679" s="14">
        <f t="shared" si="719"/>
        <v>0</v>
      </c>
      <c r="Z5679" s="16">
        <f t="shared" si="721"/>
        <v>54052.800000000003</v>
      </c>
      <c r="AA5679" s="14">
        <f t="shared" si="718"/>
        <v>0</v>
      </c>
      <c r="AB5679" s="14">
        <f t="shared" si="716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3274</v>
      </c>
      <c r="AI5679" t="e">
        <v>#N/A</v>
      </c>
    </row>
    <row r="5680" spans="1:35" ht="14.25" hidden="1">
      <c r="A5680" s="7" t="s">
        <v>3722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4049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15"/>
        <v>0</v>
      </c>
      <c r="W5680" s="14">
        <f t="shared" si="720"/>
        <v>0</v>
      </c>
      <c r="X5680" s="14"/>
      <c r="Y5680" s="14">
        <f t="shared" si="719"/>
        <v>0</v>
      </c>
      <c r="Z5680" s="16">
        <f t="shared" si="721"/>
        <v>0</v>
      </c>
      <c r="AA5680" s="14">
        <f t="shared" si="718"/>
        <v>0</v>
      </c>
      <c r="AB5680" s="14">
        <f t="shared" si="716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3274</v>
      </c>
      <c r="AI5680" t="e">
        <v>#N/A</v>
      </c>
    </row>
    <row r="5681" spans="1:35" ht="14.25" hidden="1">
      <c r="A5681" s="7" t="s">
        <v>3722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15"/>
        <v>0</v>
      </c>
      <c r="W5681" s="14">
        <f t="shared" si="720"/>
        <v>34383.1</v>
      </c>
      <c r="X5681" s="14"/>
      <c r="Y5681" s="14">
        <f t="shared" si="719"/>
        <v>0</v>
      </c>
      <c r="Z5681" s="16">
        <f t="shared" si="721"/>
        <v>34383.1</v>
      </c>
      <c r="AA5681" s="14">
        <f t="shared" si="718"/>
        <v>0</v>
      </c>
      <c r="AB5681" s="14">
        <f t="shared" ref="AB5681:AB5744" si="722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3274</v>
      </c>
      <c r="AI5681" t="e">
        <v>#N/A</v>
      </c>
    </row>
    <row r="5682" spans="1:35" ht="14.25" hidden="1">
      <c r="A5682" s="7" t="s">
        <v>3722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23">S5682+T5682-U5682</f>
        <v>5064.6999999999971</v>
      </c>
      <c r="W5682" s="14">
        <f t="shared" si="720"/>
        <v>35511.078431372553</v>
      </c>
      <c r="X5682" s="14"/>
      <c r="Y5682" s="14">
        <f t="shared" si="719"/>
        <v>0</v>
      </c>
      <c r="Z5682" s="16">
        <f t="shared" si="721"/>
        <v>35511.078431372553</v>
      </c>
      <c r="AA5682" s="14">
        <f t="shared" si="718"/>
        <v>710.22156862745032</v>
      </c>
      <c r="AB5682" s="14">
        <f t="shared" si="722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3274</v>
      </c>
      <c r="AI5682" t="e">
        <v>#N/A</v>
      </c>
    </row>
    <row r="5683" spans="1:35" ht="14.25" hidden="1">
      <c r="A5683" s="7" t="s">
        <v>3722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23"/>
        <v>108060.80000000005</v>
      </c>
      <c r="W5683" s="14">
        <f t="shared" si="720"/>
        <v>603361.76470588229</v>
      </c>
      <c r="X5683" s="14"/>
      <c r="Y5683" s="14">
        <f t="shared" si="719"/>
        <v>0</v>
      </c>
      <c r="Z5683" s="16">
        <f t="shared" si="721"/>
        <v>603361.76470588229</v>
      </c>
      <c r="AA5683" s="14">
        <f t="shared" si="718"/>
        <v>12067.235294117709</v>
      </c>
      <c r="AB5683" s="14">
        <f t="shared" si="722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3274</v>
      </c>
      <c r="AI5683" t="e">
        <v>#N/A</v>
      </c>
    </row>
    <row r="5684" spans="1:35" ht="14.25" hidden="1">
      <c r="A5684" s="7" t="s">
        <v>3722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23"/>
        <v>56367.099999999991</v>
      </c>
      <c r="W5684" s="14">
        <f t="shared" si="720"/>
        <v>67365.8</v>
      </c>
      <c r="X5684" s="14"/>
      <c r="Y5684" s="14">
        <f t="shared" si="719"/>
        <v>0</v>
      </c>
      <c r="Z5684" s="16">
        <f t="shared" si="721"/>
        <v>67365.8</v>
      </c>
      <c r="AA5684" s="14">
        <f t="shared" si="718"/>
        <v>0</v>
      </c>
      <c r="AB5684" s="14">
        <f t="shared" si="722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3274</v>
      </c>
      <c r="AI5684" t="e">
        <v>#N/A</v>
      </c>
    </row>
    <row r="5685" spans="1:35" ht="14.25" hidden="1">
      <c r="A5685" s="7" t="s">
        <v>3722</v>
      </c>
      <c r="B5685" s="74" t="s">
        <v>32</v>
      </c>
      <c r="C5685" s="74" t="s">
        <v>908</v>
      </c>
      <c r="D5685" s="74" t="s">
        <v>909</v>
      </c>
      <c r="E5685" s="74" t="s">
        <v>4050</v>
      </c>
      <c r="F5685" s="74" t="s">
        <v>4050</v>
      </c>
      <c r="G5685" s="74" t="s">
        <v>4050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4050</v>
      </c>
      <c r="M5685" s="74"/>
      <c r="N5685" s="74" t="s">
        <v>40</v>
      </c>
      <c r="O5685" s="74" t="s">
        <v>41</v>
      </c>
      <c r="P5685" s="10">
        <v>0.02</v>
      </c>
      <c r="Q5685" s="12" t="s">
        <v>4051</v>
      </c>
      <c r="R5685" s="74"/>
      <c r="S5685" s="14">
        <v>0</v>
      </c>
      <c r="T5685" s="14">
        <v>10200</v>
      </c>
      <c r="U5685" s="14">
        <v>6260.9</v>
      </c>
      <c r="V5685" s="14">
        <f t="shared" si="723"/>
        <v>3939.1000000000004</v>
      </c>
      <c r="W5685" s="14">
        <f t="shared" si="720"/>
        <v>6138.1372549019607</v>
      </c>
      <c r="X5685" s="14"/>
      <c r="Y5685" s="14">
        <f t="shared" si="719"/>
        <v>0</v>
      </c>
      <c r="Z5685" s="16">
        <f t="shared" si="721"/>
        <v>6138.1372549019607</v>
      </c>
      <c r="AA5685" s="14">
        <f t="shared" si="718"/>
        <v>122.76274509803898</v>
      </c>
      <c r="AB5685" s="14">
        <f t="shared" si="722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3274</v>
      </c>
      <c r="AI5685" t="e">
        <v>#N/A</v>
      </c>
    </row>
    <row r="5686" spans="1:35" ht="14.25" hidden="1">
      <c r="A5686" s="7" t="s">
        <v>3722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23"/>
        <v>93403.410000000033</v>
      </c>
      <c r="W5686" s="14">
        <f t="shared" si="720"/>
        <v>350954.32692307694</v>
      </c>
      <c r="X5686" s="14"/>
      <c r="Y5686" s="14">
        <f t="shared" si="719"/>
        <v>0</v>
      </c>
      <c r="Z5686" s="16">
        <f t="shared" si="721"/>
        <v>350954.32692307694</v>
      </c>
      <c r="AA5686" s="14">
        <f t="shared" si="718"/>
        <v>14038.173076923063</v>
      </c>
      <c r="AB5686" s="14">
        <f t="shared" si="722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3274</v>
      </c>
      <c r="AI5686" t="e">
        <v>#N/A</v>
      </c>
    </row>
    <row r="5687" spans="1:35" ht="14.25" hidden="1">
      <c r="A5687" s="7" t="s">
        <v>3722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23"/>
        <v>6301.5999999999985</v>
      </c>
      <c r="W5687" s="14">
        <f t="shared" si="720"/>
        <v>16027.64705882353</v>
      </c>
      <c r="X5687" s="14"/>
      <c r="Y5687" s="14">
        <f t="shared" si="719"/>
        <v>0</v>
      </c>
      <c r="Z5687" s="16">
        <f t="shared" si="721"/>
        <v>16027.64705882353</v>
      </c>
      <c r="AA5687" s="14">
        <f t="shared" ref="AA5687:AA5750" si="724">U5687-W5687</f>
        <v>320.55294117647099</v>
      </c>
      <c r="AB5687" s="14">
        <f t="shared" si="722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3274</v>
      </c>
      <c r="AI5687" t="e">
        <v>#N/A</v>
      </c>
    </row>
    <row r="5688" spans="1:35" ht="14.25" hidden="1">
      <c r="A5688" s="7" t="s">
        <v>3722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23"/>
        <v>10065.220000000001</v>
      </c>
      <c r="W5688" s="14">
        <f t="shared" si="720"/>
        <v>429.98</v>
      </c>
      <c r="X5688" s="14"/>
      <c r="Y5688" s="14">
        <f t="shared" si="719"/>
        <v>0</v>
      </c>
      <c r="Z5688" s="16">
        <f t="shared" si="721"/>
        <v>429.98</v>
      </c>
      <c r="AA5688" s="14">
        <f t="shared" si="724"/>
        <v>0</v>
      </c>
      <c r="AB5688" s="14">
        <f t="shared" si="722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3274</v>
      </c>
      <c r="AI5688" t="e">
        <v>#N/A</v>
      </c>
    </row>
    <row r="5689" spans="1:35" ht="14.25" hidden="1">
      <c r="A5689" s="7" t="s">
        <v>3722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23"/>
        <v>29251.379999999997</v>
      </c>
      <c r="W5689" s="14">
        <f t="shared" si="720"/>
        <v>20737.400000000001</v>
      </c>
      <c r="X5689" s="14"/>
      <c r="Y5689" s="14">
        <f t="shared" si="719"/>
        <v>0</v>
      </c>
      <c r="Z5689" s="16">
        <f t="shared" si="721"/>
        <v>20737.400000000001</v>
      </c>
      <c r="AA5689" s="14">
        <f t="shared" si="724"/>
        <v>0</v>
      </c>
      <c r="AB5689" s="14">
        <f t="shared" si="722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3274</v>
      </c>
      <c r="AI5689" t="e">
        <v>#N/A</v>
      </c>
    </row>
    <row r="5690" spans="1:35" ht="14.25" hidden="1">
      <c r="A5690" s="7" t="s">
        <v>3722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3738</v>
      </c>
      <c r="S5690" s="14">
        <v>11823.8</v>
      </c>
      <c r="T5690" s="14">
        <v>50000</v>
      </c>
      <c r="U5690" s="14">
        <v>61823.799999999996</v>
      </c>
      <c r="V5690" s="14">
        <f t="shared" si="723"/>
        <v>0</v>
      </c>
      <c r="W5690" s="14">
        <f t="shared" si="720"/>
        <v>60611.568627450972</v>
      </c>
      <c r="X5690" s="14"/>
      <c r="Y5690" s="14">
        <f t="shared" si="719"/>
        <v>0</v>
      </c>
      <c r="Z5690" s="16">
        <f t="shared" si="721"/>
        <v>60611.568627450972</v>
      </c>
      <c r="AA5690" s="14">
        <f t="shared" si="724"/>
        <v>1212.2313725490239</v>
      </c>
      <c r="AB5690" s="14">
        <f t="shared" si="722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3274</v>
      </c>
      <c r="AI5690" t="e">
        <v>#N/A</v>
      </c>
    </row>
    <row r="5691" spans="1:35" ht="14.25" hidden="1">
      <c r="A5691" s="7" t="s">
        <v>3722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4046</v>
      </c>
      <c r="S5691" s="14">
        <v>10742.1</v>
      </c>
      <c r="T5691" s="14">
        <v>10000</v>
      </c>
      <c r="U5691" s="14">
        <v>20742.099999999999</v>
      </c>
      <c r="V5691" s="14">
        <f t="shared" si="723"/>
        <v>0</v>
      </c>
      <c r="W5691" s="14">
        <f t="shared" si="720"/>
        <v>20335.392156862745</v>
      </c>
      <c r="X5691" s="14"/>
      <c r="Y5691" s="14">
        <f t="shared" si="719"/>
        <v>0</v>
      </c>
      <c r="Z5691" s="16">
        <f t="shared" si="721"/>
        <v>20335.392156862745</v>
      </c>
      <c r="AA5691" s="14">
        <f t="shared" si="724"/>
        <v>406.7078431372538</v>
      </c>
      <c r="AB5691" s="14">
        <f t="shared" si="722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3274</v>
      </c>
      <c r="AI5691" t="e">
        <v>#N/A</v>
      </c>
    </row>
    <row r="5692" spans="1:35" ht="14.25" hidden="1">
      <c r="A5692" s="7" t="s">
        <v>3722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3738</v>
      </c>
      <c r="S5692" s="14">
        <v>12983.5</v>
      </c>
      <c r="T5692" s="14">
        <v>50000</v>
      </c>
      <c r="U5692" s="14">
        <v>62983.5</v>
      </c>
      <c r="V5692" s="14">
        <f t="shared" si="723"/>
        <v>0</v>
      </c>
      <c r="W5692" s="14">
        <f t="shared" si="720"/>
        <v>61748.529411764706</v>
      </c>
      <c r="X5692" s="14"/>
      <c r="Y5692" s="14">
        <f t="shared" si="719"/>
        <v>0</v>
      </c>
      <c r="Z5692" s="16">
        <f t="shared" si="721"/>
        <v>61748.529411764706</v>
      </c>
      <c r="AA5692" s="14">
        <f t="shared" si="724"/>
        <v>1234.9705882352937</v>
      </c>
      <c r="AB5692" s="14">
        <f t="shared" si="722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3274</v>
      </c>
      <c r="AI5692" t="e">
        <v>#N/A</v>
      </c>
    </row>
    <row r="5693" spans="1:35" ht="14.25" hidden="1">
      <c r="A5693" s="7" t="s">
        <v>3722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4052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23"/>
        <v>6941.1768899999997</v>
      </c>
      <c r="W5693" s="14">
        <f t="shared" si="720"/>
        <v>2998.8461862745098</v>
      </c>
      <c r="X5693" s="14"/>
      <c r="Y5693" s="14">
        <f t="shared" si="719"/>
        <v>0</v>
      </c>
      <c r="Z5693" s="16">
        <f t="shared" si="721"/>
        <v>2998.8461862745098</v>
      </c>
      <c r="AA5693" s="14">
        <f t="shared" si="724"/>
        <v>59.976923725490451</v>
      </c>
      <c r="AB5693" s="14">
        <f t="shared" si="722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3274</v>
      </c>
      <c r="AI5693" t="e">
        <v>#N/A</v>
      </c>
    </row>
    <row r="5694" spans="1:35" ht="14.25" hidden="1">
      <c r="A5694" s="7" t="s">
        <v>3722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4052</v>
      </c>
      <c r="S5694" s="14">
        <v>6672.85</v>
      </c>
      <c r="T5694" s="14">
        <v>10000</v>
      </c>
      <c r="U5694" s="14">
        <v>16672.849999999999</v>
      </c>
      <c r="V5694" s="14">
        <f t="shared" si="723"/>
        <v>0</v>
      </c>
      <c r="W5694" s="14">
        <f t="shared" si="720"/>
        <v>16672.849999999999</v>
      </c>
      <c r="X5694" s="14"/>
      <c r="Y5694" s="14">
        <f t="shared" si="719"/>
        <v>0</v>
      </c>
      <c r="Z5694" s="16">
        <f t="shared" si="721"/>
        <v>16672.849999999999</v>
      </c>
      <c r="AA5694" s="14">
        <f t="shared" si="724"/>
        <v>0</v>
      </c>
      <c r="AB5694" s="14">
        <f t="shared" si="722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3274</v>
      </c>
      <c r="AI5694" t="e">
        <v>#N/A</v>
      </c>
    </row>
    <row r="5695" spans="1:35" ht="14.25" hidden="1">
      <c r="A5695" s="7" t="s">
        <v>3722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23"/>
        <v>147730.10999999987</v>
      </c>
      <c r="W5695" s="14">
        <f t="shared" si="720"/>
        <v>1912077.1</v>
      </c>
      <c r="X5695" s="14"/>
      <c r="Y5695" s="14">
        <f t="shared" si="719"/>
        <v>0</v>
      </c>
      <c r="Z5695" s="16">
        <f t="shared" si="721"/>
        <v>1912077.1</v>
      </c>
      <c r="AA5695" s="14">
        <f t="shared" si="724"/>
        <v>0</v>
      </c>
      <c r="AB5695" s="14">
        <f t="shared" si="722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3274</v>
      </c>
      <c r="AI5695" t="e">
        <v>#N/A</v>
      </c>
    </row>
    <row r="5696" spans="1:35" ht="14.25" hidden="1">
      <c r="A5696" s="7" t="s">
        <v>3722</v>
      </c>
      <c r="B5696" s="74" t="s">
        <v>32</v>
      </c>
      <c r="C5696" s="74" t="s">
        <v>908</v>
      </c>
      <c r="D5696" s="74" t="s">
        <v>909</v>
      </c>
      <c r="E5696" s="74" t="s">
        <v>4053</v>
      </c>
      <c r="F5696" s="74" t="s">
        <v>4053</v>
      </c>
      <c r="G5696" s="74" t="s">
        <v>4053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3738</v>
      </c>
      <c r="S5696" s="14">
        <v>0</v>
      </c>
      <c r="T5696" s="14">
        <v>45000</v>
      </c>
      <c r="U5696" s="14">
        <v>20034.099999999999</v>
      </c>
      <c r="V5696" s="14">
        <f t="shared" si="723"/>
        <v>24965.9</v>
      </c>
      <c r="W5696" s="14">
        <f t="shared" si="720"/>
        <v>19641.274509803919</v>
      </c>
      <c r="X5696" s="14"/>
      <c r="Y5696" s="14">
        <f t="shared" si="719"/>
        <v>0</v>
      </c>
      <c r="Z5696" s="16">
        <f t="shared" si="721"/>
        <v>19641.274509803919</v>
      </c>
      <c r="AA5696" s="14">
        <f t="shared" si="724"/>
        <v>392.82549019607904</v>
      </c>
      <c r="AB5696" s="14">
        <f t="shared" si="722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3274</v>
      </c>
      <c r="AI5696" t="e">
        <v>#N/A</v>
      </c>
    </row>
    <row r="5697" spans="1:35" ht="14.25" hidden="1">
      <c r="A5697" s="7" t="s">
        <v>3722</v>
      </c>
      <c r="B5697" s="74" t="s">
        <v>32</v>
      </c>
      <c r="C5697" s="74" t="s">
        <v>908</v>
      </c>
      <c r="D5697" s="74" t="s">
        <v>909</v>
      </c>
      <c r="E5697" s="74" t="s">
        <v>4053</v>
      </c>
      <c r="F5697" s="74" t="s">
        <v>4053</v>
      </c>
      <c r="G5697" s="74" t="s">
        <v>4053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4046</v>
      </c>
      <c r="S5697" s="14">
        <v>0</v>
      </c>
      <c r="T5697" s="14">
        <v>15000</v>
      </c>
      <c r="U5697" s="14">
        <v>5028.1000000000022</v>
      </c>
      <c r="V5697" s="14">
        <f t="shared" si="723"/>
        <v>9971.8999999999978</v>
      </c>
      <c r="W5697" s="14">
        <f t="shared" si="720"/>
        <v>4929.5098039215709</v>
      </c>
      <c r="X5697" s="14"/>
      <c r="Y5697" s="14">
        <f t="shared" si="719"/>
        <v>0</v>
      </c>
      <c r="Z5697" s="16">
        <f t="shared" si="721"/>
        <v>4929.5098039215709</v>
      </c>
      <c r="AA5697" s="14">
        <f t="shared" si="724"/>
        <v>98.590196078431291</v>
      </c>
      <c r="AB5697" s="14">
        <f t="shared" si="722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3274</v>
      </c>
      <c r="AI5697" t="e">
        <v>#N/A</v>
      </c>
    </row>
    <row r="5698" spans="1:35" ht="14.25" hidden="1">
      <c r="A5698" s="7" t="s">
        <v>3722</v>
      </c>
      <c r="B5698" s="74" t="s">
        <v>32</v>
      </c>
      <c r="C5698" s="74" t="s">
        <v>908</v>
      </c>
      <c r="D5698" s="74" t="s">
        <v>909</v>
      </c>
      <c r="E5698" s="74" t="s">
        <v>4053</v>
      </c>
      <c r="F5698" s="74" t="s">
        <v>4053</v>
      </c>
      <c r="G5698" s="74" t="s">
        <v>4053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4046</v>
      </c>
      <c r="S5698" s="14">
        <v>0</v>
      </c>
      <c r="T5698" s="14">
        <v>35000</v>
      </c>
      <c r="U5698" s="14">
        <v>11918.9</v>
      </c>
      <c r="V5698" s="14">
        <f t="shared" si="723"/>
        <v>23081.1</v>
      </c>
      <c r="W5698" s="14">
        <f t="shared" si="720"/>
        <v>11685.196078431372</v>
      </c>
      <c r="X5698" s="14"/>
      <c r="Y5698" s="14">
        <f t="shared" si="719"/>
        <v>0</v>
      </c>
      <c r="Z5698" s="16">
        <f t="shared" si="721"/>
        <v>11685.196078431372</v>
      </c>
      <c r="AA5698" s="14">
        <f t="shared" si="724"/>
        <v>233.70392156862727</v>
      </c>
      <c r="AB5698" s="14">
        <f t="shared" si="722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3274</v>
      </c>
      <c r="AI5698" t="e">
        <v>#N/A</v>
      </c>
    </row>
    <row r="5699" spans="1:35" ht="14.25" hidden="1">
      <c r="A5699" s="7" t="s">
        <v>3722</v>
      </c>
      <c r="B5699" s="74" t="s">
        <v>32</v>
      </c>
      <c r="C5699" s="74" t="s">
        <v>908</v>
      </c>
      <c r="D5699" s="74" t="s">
        <v>909</v>
      </c>
      <c r="E5699" s="74" t="s">
        <v>4053</v>
      </c>
      <c r="F5699" s="74" t="s">
        <v>4053</v>
      </c>
      <c r="G5699" s="74" t="s">
        <v>4053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4046</v>
      </c>
      <c r="S5699" s="14">
        <v>0</v>
      </c>
      <c r="T5699" s="14">
        <v>70000</v>
      </c>
      <c r="U5699" s="14">
        <v>43674</v>
      </c>
      <c r="V5699" s="14">
        <f t="shared" si="723"/>
        <v>26326</v>
      </c>
      <c r="W5699" s="14">
        <f t="shared" si="720"/>
        <v>42817.647058823532</v>
      </c>
      <c r="X5699" s="14"/>
      <c r="Y5699" s="14">
        <f t="shared" ref="Y5699:Y5762" si="725">IF(W5699-AB5699&lt;=0,0,IF(O5699="返现",MAX(W5699-AA5699-AB5699,0),MAX(W5699-AB5699,0)))</f>
        <v>0</v>
      </c>
      <c r="Z5699" s="16">
        <f t="shared" si="721"/>
        <v>42817.647058823532</v>
      </c>
      <c r="AA5699" s="14">
        <f t="shared" si="724"/>
        <v>856.35294117646845</v>
      </c>
      <c r="AB5699" s="14">
        <f t="shared" si="722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3274</v>
      </c>
      <c r="AI5699" t="e">
        <v>#N/A</v>
      </c>
    </row>
    <row r="5700" spans="1:35" ht="14.25" hidden="1">
      <c r="A5700" s="7" t="s">
        <v>3722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4054</v>
      </c>
      <c r="R5700" s="74" t="s">
        <v>3758</v>
      </c>
      <c r="S5700" s="14">
        <v>0</v>
      </c>
      <c r="T5700" s="14">
        <v>50000</v>
      </c>
      <c r="U5700" s="14">
        <v>2064.25</v>
      </c>
      <c r="V5700" s="14">
        <f t="shared" si="723"/>
        <v>47935.75</v>
      </c>
      <c r="W5700" s="14">
        <f t="shared" si="720"/>
        <v>2023.7745098039215</v>
      </c>
      <c r="X5700" s="14"/>
      <c r="Y5700" s="14">
        <f t="shared" si="725"/>
        <v>0</v>
      </c>
      <c r="Z5700" s="16">
        <f t="shared" si="721"/>
        <v>2023.7745098039215</v>
      </c>
      <c r="AA5700" s="14">
        <f t="shared" si="724"/>
        <v>40.475490196078454</v>
      </c>
      <c r="AB5700" s="14">
        <f t="shared" si="722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3274</v>
      </c>
      <c r="AI5700" t="e">
        <v>#N/A</v>
      </c>
    </row>
    <row r="5701" spans="1:35" ht="14.25" hidden="1">
      <c r="A5701" s="7" t="s">
        <v>3722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23"/>
        <v>174110.43000000005</v>
      </c>
      <c r="W5701" s="14">
        <f t="shared" si="720"/>
        <v>795212.95283018867</v>
      </c>
      <c r="X5701" s="14"/>
      <c r="Y5701" s="14">
        <f t="shared" si="725"/>
        <v>0</v>
      </c>
      <c r="Z5701" s="14"/>
      <c r="AA5701" s="14">
        <f t="shared" si="724"/>
        <v>47712.777169811307</v>
      </c>
      <c r="AB5701" s="14">
        <f t="shared" si="722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3274</v>
      </c>
      <c r="AI5701">
        <v>8</v>
      </c>
    </row>
    <row r="5702" spans="1:35" ht="14.25" hidden="1">
      <c r="A5702" s="7" t="s">
        <v>3722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74" t="s">
        <v>80</v>
      </c>
      <c r="P5702" s="10">
        <v>0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23"/>
        <v>109504.79999999999</v>
      </c>
      <c r="W5702" s="14">
        <f t="shared" si="720"/>
        <v>343095.2</v>
      </c>
      <c r="X5702" s="14"/>
      <c r="Y5702" s="14">
        <f t="shared" si="725"/>
        <v>0</v>
      </c>
      <c r="Z5702" s="16">
        <f t="shared" ref="Z5702:Z5725" si="726">W5702+X5702</f>
        <v>343095.2</v>
      </c>
      <c r="AA5702" s="14">
        <f t="shared" si="724"/>
        <v>0</v>
      </c>
      <c r="AB5702" s="14">
        <f t="shared" si="722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3274</v>
      </c>
      <c r="AI5702" t="e">
        <v>#N/A</v>
      </c>
    </row>
    <row r="5703" spans="1:35" ht="14.25" hidden="1">
      <c r="A5703" s="7" t="s">
        <v>3722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23"/>
        <v>21711.099999999991</v>
      </c>
      <c r="W5703" s="14">
        <f t="shared" si="720"/>
        <v>79962.100000000006</v>
      </c>
      <c r="X5703" s="14"/>
      <c r="Y5703" s="14">
        <f t="shared" si="725"/>
        <v>0</v>
      </c>
      <c r="Z5703" s="16">
        <f t="shared" si="726"/>
        <v>79962.100000000006</v>
      </c>
      <c r="AA5703" s="14">
        <f t="shared" si="724"/>
        <v>0</v>
      </c>
      <c r="AB5703" s="14">
        <f t="shared" si="722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3274</v>
      </c>
      <c r="AI5703" t="e">
        <v>#N/A</v>
      </c>
    </row>
    <row r="5704" spans="1:35" ht="14.25" hidden="1">
      <c r="A5704" s="7" t="s">
        <v>3722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23"/>
        <v>24916</v>
      </c>
      <c r="W5704" s="14">
        <f t="shared" si="720"/>
        <v>148318.51485148515</v>
      </c>
      <c r="X5704" s="14"/>
      <c r="Y5704" s="14">
        <f t="shared" si="725"/>
        <v>0</v>
      </c>
      <c r="Z5704" s="16">
        <f t="shared" si="726"/>
        <v>148318.51485148515</v>
      </c>
      <c r="AA5704" s="14">
        <f t="shared" si="724"/>
        <v>1483.1851485148654</v>
      </c>
      <c r="AB5704" s="14">
        <f t="shared" si="722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3274</v>
      </c>
      <c r="AI5704" t="e">
        <v>#N/A</v>
      </c>
    </row>
    <row r="5705" spans="1:35" ht="14.25" hidden="1">
      <c r="A5705" s="7" t="s">
        <v>3722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23"/>
        <v>697474.85999999987</v>
      </c>
      <c r="W5705" s="14">
        <f t="shared" si="720"/>
        <v>693008.5</v>
      </c>
      <c r="X5705" s="14"/>
      <c r="Y5705" s="14">
        <f t="shared" si="725"/>
        <v>0</v>
      </c>
      <c r="Z5705" s="16">
        <f t="shared" si="726"/>
        <v>693008.5</v>
      </c>
      <c r="AA5705" s="14">
        <f t="shared" si="724"/>
        <v>0</v>
      </c>
      <c r="AB5705" s="14">
        <f t="shared" si="722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3274</v>
      </c>
      <c r="AI5705" t="e">
        <v>#N/A</v>
      </c>
    </row>
    <row r="5706" spans="1:35" ht="14.25" hidden="1">
      <c r="A5706" s="7" t="s">
        <v>3722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23"/>
        <v>2411042.2600000007</v>
      </c>
      <c r="W5706" s="14">
        <f t="shared" si="720"/>
        <v>2748784.8</v>
      </c>
      <c r="X5706" s="14"/>
      <c r="Y5706" s="14">
        <f t="shared" si="725"/>
        <v>0</v>
      </c>
      <c r="Z5706" s="16">
        <f t="shared" si="726"/>
        <v>2748784.8</v>
      </c>
      <c r="AA5706" s="14">
        <f t="shared" si="724"/>
        <v>0</v>
      </c>
      <c r="AB5706" s="14">
        <f t="shared" si="722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3274</v>
      </c>
      <c r="AI5706" t="e">
        <v>#N/A</v>
      </c>
    </row>
    <row r="5707" spans="1:35" ht="14.25" hidden="1">
      <c r="A5707" s="7" t="s">
        <v>3722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23"/>
        <v>15901.5</v>
      </c>
      <c r="W5707" s="14">
        <f t="shared" si="720"/>
        <v>191424.32692307691</v>
      </c>
      <c r="X5707" s="14"/>
      <c r="Y5707" s="14">
        <f t="shared" si="725"/>
        <v>0</v>
      </c>
      <c r="Z5707" s="16">
        <f t="shared" si="726"/>
        <v>191424.32692307691</v>
      </c>
      <c r="AA5707" s="14">
        <f t="shared" si="724"/>
        <v>7656.973076923081</v>
      </c>
      <c r="AB5707" s="14">
        <f t="shared" si="722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3274</v>
      </c>
      <c r="AI5707" t="e">
        <v>#N/A</v>
      </c>
    </row>
    <row r="5708" spans="1:35" ht="14.25" hidden="1">
      <c r="A5708" s="7" t="s">
        <v>3722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4055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3738</v>
      </c>
      <c r="S5708" s="14">
        <v>0</v>
      </c>
      <c r="T5708" s="14">
        <v>70000</v>
      </c>
      <c r="U5708" s="14">
        <v>27373.569999999992</v>
      </c>
      <c r="V5708" s="14">
        <f t="shared" si="723"/>
        <v>42626.430000000008</v>
      </c>
      <c r="W5708" s="14">
        <f t="shared" si="720"/>
        <v>26320.740384615376</v>
      </c>
      <c r="X5708" s="14"/>
      <c r="Y5708" s="14">
        <f t="shared" si="725"/>
        <v>0</v>
      </c>
      <c r="Z5708" s="16">
        <f t="shared" si="726"/>
        <v>26320.740384615376</v>
      </c>
      <c r="AA5708" s="14">
        <f t="shared" si="724"/>
        <v>1052.8296153846168</v>
      </c>
      <c r="AB5708" s="14">
        <f t="shared" si="722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3274</v>
      </c>
      <c r="AI5708" t="e">
        <v>#N/A</v>
      </c>
    </row>
    <row r="5709" spans="1:35" ht="14.25" hidden="1">
      <c r="A5709" s="7" t="s">
        <v>3722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4055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4046</v>
      </c>
      <c r="S5709" s="14">
        <v>0</v>
      </c>
      <c r="T5709" s="14">
        <v>35000</v>
      </c>
      <c r="U5709" s="14">
        <v>15367.859999999986</v>
      </c>
      <c r="V5709" s="14">
        <f t="shared" si="723"/>
        <v>19632.140000000014</v>
      </c>
      <c r="W5709" s="14">
        <f t="shared" si="720"/>
        <v>14776.788461538448</v>
      </c>
      <c r="X5709" s="14"/>
      <c r="Y5709" s="14">
        <f t="shared" si="725"/>
        <v>0</v>
      </c>
      <c r="Z5709" s="16">
        <f t="shared" si="726"/>
        <v>14776.788461538448</v>
      </c>
      <c r="AA5709" s="14">
        <f t="shared" si="724"/>
        <v>591.07153846153778</v>
      </c>
      <c r="AB5709" s="14">
        <f t="shared" si="722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3274</v>
      </c>
      <c r="AI5709" t="e">
        <v>#N/A</v>
      </c>
    </row>
    <row r="5710" spans="1:35" ht="14.25" hidden="1">
      <c r="A5710" s="7" t="s">
        <v>3722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4055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4046</v>
      </c>
      <c r="S5710" s="14">
        <v>0</v>
      </c>
      <c r="T5710" s="14">
        <v>20000</v>
      </c>
      <c r="U5710" s="14">
        <v>8549.4000000000015</v>
      </c>
      <c r="V5710" s="14">
        <f t="shared" si="723"/>
        <v>11450.599999999999</v>
      </c>
      <c r="W5710" s="14">
        <f t="shared" si="720"/>
        <v>8220.5769230769238</v>
      </c>
      <c r="X5710" s="14"/>
      <c r="Y5710" s="14">
        <f t="shared" si="725"/>
        <v>0</v>
      </c>
      <c r="Z5710" s="16">
        <f t="shared" si="726"/>
        <v>8220.5769230769238</v>
      </c>
      <c r="AA5710" s="14">
        <f t="shared" si="724"/>
        <v>328.82307692307768</v>
      </c>
      <c r="AB5710" s="14">
        <f t="shared" si="722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3274</v>
      </c>
      <c r="AI5710" t="e">
        <v>#N/A</v>
      </c>
    </row>
    <row r="5711" spans="1:35" ht="14.25" hidden="1">
      <c r="A5711" s="7" t="s">
        <v>3722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4055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3738</v>
      </c>
      <c r="S5711" s="14">
        <v>0</v>
      </c>
      <c r="T5711" s="14">
        <v>200000</v>
      </c>
      <c r="U5711" s="14">
        <v>93074.919999999984</v>
      </c>
      <c r="V5711" s="14">
        <f t="shared" si="723"/>
        <v>106925.08000000002</v>
      </c>
      <c r="W5711" s="14">
        <f t="shared" si="720"/>
        <v>89495.115384615361</v>
      </c>
      <c r="X5711" s="14"/>
      <c r="Y5711" s="14">
        <f t="shared" si="725"/>
        <v>0</v>
      </c>
      <c r="Z5711" s="16">
        <f t="shared" si="726"/>
        <v>89495.115384615361</v>
      </c>
      <c r="AA5711" s="14">
        <f t="shared" si="724"/>
        <v>3579.8046153846226</v>
      </c>
      <c r="AB5711" s="14">
        <f t="shared" si="722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3274</v>
      </c>
      <c r="AI5711" t="e">
        <v>#N/A</v>
      </c>
    </row>
    <row r="5712" spans="1:35" ht="14.25" hidden="1">
      <c r="A5712" s="7" t="s">
        <v>3722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4055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4046</v>
      </c>
      <c r="S5712" s="14">
        <v>0</v>
      </c>
      <c r="T5712" s="14">
        <v>65000</v>
      </c>
      <c r="U5712" s="14">
        <v>32635.73000000001</v>
      </c>
      <c r="V5712" s="14">
        <f t="shared" si="723"/>
        <v>32364.26999999999</v>
      </c>
      <c r="W5712" s="14">
        <f t="shared" si="720"/>
        <v>31380.509615384624</v>
      </c>
      <c r="X5712" s="14"/>
      <c r="Y5712" s="14">
        <f t="shared" si="725"/>
        <v>0</v>
      </c>
      <c r="Z5712" s="16">
        <f t="shared" si="726"/>
        <v>31380.509615384624</v>
      </c>
      <c r="AA5712" s="14">
        <f t="shared" si="724"/>
        <v>1255.2203846153861</v>
      </c>
      <c r="AB5712" s="14">
        <f t="shared" si="722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3274</v>
      </c>
      <c r="AI5712" t="e">
        <v>#N/A</v>
      </c>
    </row>
    <row r="5713" spans="1:35" ht="14.25" hidden="1">
      <c r="A5713" s="7" t="s">
        <v>3722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23"/>
        <v>864518.02</v>
      </c>
      <c r="W5713" s="14">
        <f t="shared" si="720"/>
        <v>2361414.6534653464</v>
      </c>
      <c r="X5713" s="14"/>
      <c r="Y5713" s="14">
        <f t="shared" si="725"/>
        <v>0</v>
      </c>
      <c r="Z5713" s="16">
        <f t="shared" si="726"/>
        <v>2361414.6534653464</v>
      </c>
      <c r="AA5713" s="14">
        <f t="shared" si="724"/>
        <v>23614.146534653381</v>
      </c>
      <c r="AB5713" s="14">
        <f t="shared" si="722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3274</v>
      </c>
      <c r="AI5713" t="e">
        <v>#N/A</v>
      </c>
    </row>
    <row r="5714" spans="1:35" ht="14.25" hidden="1">
      <c r="A5714" s="7" t="s">
        <v>3722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4046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20"/>
        <v>106407.52884615384</v>
      </c>
      <c r="X5714" s="14"/>
      <c r="Y5714" s="14">
        <f t="shared" si="725"/>
        <v>0</v>
      </c>
      <c r="Z5714" s="16">
        <f t="shared" si="726"/>
        <v>106407.52884615384</v>
      </c>
      <c r="AA5714" s="14">
        <f t="shared" si="724"/>
        <v>4256.3011538461578</v>
      </c>
      <c r="AB5714" s="14">
        <f t="shared" si="722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3274</v>
      </c>
      <c r="AI5714" t="e">
        <v>#N/A</v>
      </c>
    </row>
    <row r="5715" spans="1:35" ht="14.25" hidden="1">
      <c r="A5715" s="7" t="s">
        <v>3722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23"/>
        <v>-0.7000000000007276</v>
      </c>
      <c r="W5715" s="14">
        <f t="shared" si="720"/>
        <v>0</v>
      </c>
      <c r="X5715" s="14"/>
      <c r="Y5715" s="14">
        <f t="shared" si="725"/>
        <v>0</v>
      </c>
      <c r="Z5715" s="16">
        <f t="shared" si="726"/>
        <v>0</v>
      </c>
      <c r="AA5715" s="14">
        <f t="shared" si="724"/>
        <v>0</v>
      </c>
      <c r="AB5715" s="14">
        <f t="shared" si="722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3274</v>
      </c>
      <c r="AI5715" t="e">
        <v>#N/A</v>
      </c>
    </row>
    <row r="5716" spans="1:35" ht="14.25" hidden="1">
      <c r="A5716" s="7" t="s">
        <v>3722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3738</v>
      </c>
      <c r="S5716" s="14">
        <v>10540.04</v>
      </c>
      <c r="T5716" s="14">
        <v>70000</v>
      </c>
      <c r="U5716" s="14">
        <v>80540.040000000008</v>
      </c>
      <c r="V5716" s="14">
        <f t="shared" si="723"/>
        <v>0</v>
      </c>
      <c r="W5716" s="14">
        <f t="shared" si="720"/>
        <v>77442.346153846156</v>
      </c>
      <c r="X5716" s="14"/>
      <c r="Y5716" s="14">
        <f t="shared" si="725"/>
        <v>0</v>
      </c>
      <c r="Z5716" s="16">
        <f t="shared" si="726"/>
        <v>77442.346153846156</v>
      </c>
      <c r="AA5716" s="14">
        <f t="shared" si="724"/>
        <v>3097.6938461538521</v>
      </c>
      <c r="AB5716" s="14">
        <f t="shared" si="722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3274</v>
      </c>
      <c r="AI5716" t="e">
        <v>#N/A</v>
      </c>
    </row>
    <row r="5717" spans="1:35" ht="14.25" hidden="1">
      <c r="A5717" s="7" t="s">
        <v>3722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4046</v>
      </c>
      <c r="S5717" s="14">
        <v>7708.7</v>
      </c>
      <c r="T5717" s="14">
        <v>27118</v>
      </c>
      <c r="U5717" s="14">
        <v>34826.699999999997</v>
      </c>
      <c r="V5717" s="14">
        <f t="shared" si="723"/>
        <v>0</v>
      </c>
      <c r="W5717" s="14">
        <f t="shared" si="720"/>
        <v>33487.211538461532</v>
      </c>
      <c r="X5717" s="14"/>
      <c r="Y5717" s="14">
        <f t="shared" si="725"/>
        <v>0</v>
      </c>
      <c r="Z5717" s="16">
        <f t="shared" si="726"/>
        <v>33487.211538461532</v>
      </c>
      <c r="AA5717" s="14">
        <f t="shared" si="724"/>
        <v>1339.4884615384653</v>
      </c>
      <c r="AB5717" s="14">
        <f t="shared" si="722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3274</v>
      </c>
      <c r="AI5717" t="e">
        <v>#N/A</v>
      </c>
    </row>
    <row r="5718" spans="1:35" ht="14.25" hidden="1">
      <c r="A5718" s="7" t="s">
        <v>3722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3738</v>
      </c>
      <c r="S5718" s="14">
        <v>34059.379999999997</v>
      </c>
      <c r="T5718" s="14">
        <v>285000</v>
      </c>
      <c r="U5718" s="14">
        <v>319059.38</v>
      </c>
      <c r="V5718" s="14">
        <f t="shared" si="723"/>
        <v>0</v>
      </c>
      <c r="W5718" s="14">
        <f t="shared" si="720"/>
        <v>306787.86538461538</v>
      </c>
      <c r="X5718" s="14"/>
      <c r="Y5718" s="14">
        <f t="shared" si="725"/>
        <v>0</v>
      </c>
      <c r="Z5718" s="16">
        <f t="shared" si="726"/>
        <v>306787.86538461538</v>
      </c>
      <c r="AA5718" s="14">
        <f t="shared" si="724"/>
        <v>12271.514615384629</v>
      </c>
      <c r="AB5718" s="14">
        <f t="shared" si="722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3274</v>
      </c>
      <c r="AI5718" t="e">
        <v>#N/A</v>
      </c>
    </row>
    <row r="5719" spans="1:35" ht="14.25" hidden="1">
      <c r="A5719" s="7" t="s">
        <v>3722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4046</v>
      </c>
      <c r="S5719" s="14">
        <v>13621.97</v>
      </c>
      <c r="T5719" s="14">
        <v>100000</v>
      </c>
      <c r="U5719" s="14">
        <v>113621.97</v>
      </c>
      <c r="V5719" s="14">
        <f t="shared" si="723"/>
        <v>0</v>
      </c>
      <c r="W5719" s="14">
        <f t="shared" si="720"/>
        <v>109251.89423076923</v>
      </c>
      <c r="X5719" s="14"/>
      <c r="Y5719" s="14">
        <f t="shared" si="725"/>
        <v>0</v>
      </c>
      <c r="Z5719" s="16">
        <f t="shared" si="726"/>
        <v>109251.89423076923</v>
      </c>
      <c r="AA5719" s="14">
        <f t="shared" si="724"/>
        <v>4370.075769230767</v>
      </c>
      <c r="AB5719" s="14">
        <f t="shared" si="722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3274</v>
      </c>
      <c r="AI5719" t="e">
        <v>#N/A</v>
      </c>
    </row>
    <row r="5720" spans="1:35" ht="14.25" hidden="1">
      <c r="A5720" s="7" t="s">
        <v>3722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23"/>
        <v>18977.809999999939</v>
      </c>
      <c r="W5720" s="14">
        <f t="shared" si="720"/>
        <v>1013171.05</v>
      </c>
      <c r="X5720" s="14"/>
      <c r="Y5720" s="14">
        <f t="shared" si="725"/>
        <v>0</v>
      </c>
      <c r="Z5720" s="16">
        <f t="shared" si="726"/>
        <v>1013171.05</v>
      </c>
      <c r="AA5720" s="14">
        <f t="shared" si="724"/>
        <v>0</v>
      </c>
      <c r="AB5720" s="14">
        <f t="shared" si="722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3274</v>
      </c>
      <c r="AI5720" t="e">
        <v>#N/A</v>
      </c>
    </row>
    <row r="5721" spans="1:35" ht="14.25" hidden="1">
      <c r="A5721" s="7" t="s">
        <v>3722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23"/>
        <v>105406.30000000005</v>
      </c>
      <c r="W5721" s="14">
        <f t="shared" si="720"/>
        <v>324334.41176470584</v>
      </c>
      <c r="X5721" s="14"/>
      <c r="Y5721" s="14">
        <f t="shared" si="725"/>
        <v>0</v>
      </c>
      <c r="Z5721" s="16">
        <f t="shared" si="726"/>
        <v>324334.41176470584</v>
      </c>
      <c r="AA5721" s="14">
        <f t="shared" si="724"/>
        <v>6486.688235294132</v>
      </c>
      <c r="AB5721" s="14">
        <f t="shared" si="722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3274</v>
      </c>
      <c r="AI5721" t="e">
        <v>#N/A</v>
      </c>
    </row>
    <row r="5722" spans="1:35" ht="14.25" hidden="1">
      <c r="A5722" s="7" t="s">
        <v>3722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23"/>
        <v>70535.399999999994</v>
      </c>
      <c r="W5722" s="14">
        <f t="shared" si="720"/>
        <v>217666.76470588235</v>
      </c>
      <c r="X5722" s="14"/>
      <c r="Y5722" s="14">
        <f t="shared" si="725"/>
        <v>0</v>
      </c>
      <c r="Z5722" s="16">
        <f t="shared" si="726"/>
        <v>217666.76470588235</v>
      </c>
      <c r="AA5722" s="14">
        <f t="shared" si="724"/>
        <v>4353.3352941176563</v>
      </c>
      <c r="AB5722" s="14">
        <f t="shared" si="722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3274</v>
      </c>
      <c r="AI5722" t="e">
        <v>#N/A</v>
      </c>
    </row>
    <row r="5723" spans="1:35" ht="14.25" hidden="1">
      <c r="A5723" s="7" t="s">
        <v>3722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23"/>
        <v>18177.729999999996</v>
      </c>
      <c r="W5723" s="14">
        <f t="shared" si="720"/>
        <v>66976.96078431372</v>
      </c>
      <c r="X5723" s="14"/>
      <c r="Y5723" s="14">
        <f t="shared" si="725"/>
        <v>0</v>
      </c>
      <c r="Z5723" s="16">
        <f t="shared" si="726"/>
        <v>66976.96078431372</v>
      </c>
      <c r="AA5723" s="14">
        <f t="shared" si="724"/>
        <v>1339.5392156862799</v>
      </c>
      <c r="AB5723" s="14">
        <f t="shared" si="722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3274</v>
      </c>
      <c r="AI5723" t="e">
        <v>#N/A</v>
      </c>
    </row>
    <row r="5724" spans="1:35" ht="14.25" hidden="1">
      <c r="A5724" s="7" t="s">
        <v>3722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23"/>
        <v>0</v>
      </c>
      <c r="W5724" s="14">
        <f t="shared" si="720"/>
        <v>0</v>
      </c>
      <c r="X5724" s="14"/>
      <c r="Y5724" s="14">
        <f t="shared" si="725"/>
        <v>0</v>
      </c>
      <c r="Z5724" s="16">
        <f t="shared" si="726"/>
        <v>0</v>
      </c>
      <c r="AA5724" s="14">
        <f t="shared" si="724"/>
        <v>0</v>
      </c>
      <c r="AB5724" s="14">
        <f t="shared" si="722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3274</v>
      </c>
      <c r="AI5724" t="e">
        <v>#N/A</v>
      </c>
    </row>
    <row r="5725" spans="1:35" ht="14.25" hidden="1">
      <c r="A5725" s="7" t="s">
        <v>3722</v>
      </c>
      <c r="B5725" s="74" t="s">
        <v>32</v>
      </c>
      <c r="C5725" s="74" t="s">
        <v>1072</v>
      </c>
      <c r="D5725" s="74" t="s">
        <v>1078</v>
      </c>
      <c r="E5725" s="74" t="s">
        <v>4056</v>
      </c>
      <c r="F5725" s="74" t="s">
        <v>4056</v>
      </c>
      <c r="G5725" s="74" t="s">
        <v>4056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4056</v>
      </c>
      <c r="M5725" s="74"/>
      <c r="N5725" s="74" t="s">
        <v>40</v>
      </c>
      <c r="O5725" s="74" t="s">
        <v>41</v>
      </c>
      <c r="P5725" s="10">
        <v>0.02</v>
      </c>
      <c r="Q5725" s="12" t="s">
        <v>4057</v>
      </c>
      <c r="R5725" s="74"/>
      <c r="S5725" s="14">
        <v>0</v>
      </c>
      <c r="T5725" s="14">
        <v>40800</v>
      </c>
      <c r="U5725" s="14">
        <v>26314.5</v>
      </c>
      <c r="V5725" s="14">
        <f t="shared" si="723"/>
        <v>14485.5</v>
      </c>
      <c r="W5725" s="14">
        <f t="shared" si="720"/>
        <v>25798.529411764706</v>
      </c>
      <c r="X5725" s="14"/>
      <c r="Y5725" s="14">
        <f t="shared" si="725"/>
        <v>0</v>
      </c>
      <c r="Z5725" s="16">
        <f t="shared" si="726"/>
        <v>25798.529411764706</v>
      </c>
      <c r="AA5725" s="14">
        <f t="shared" si="724"/>
        <v>515.97058823529369</v>
      </c>
      <c r="AB5725" s="14">
        <f t="shared" si="722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3274</v>
      </c>
      <c r="AI5725" t="e">
        <v>#N/A</v>
      </c>
    </row>
    <row r="5726" spans="1:35" ht="14.25" hidden="1">
      <c r="A5726" s="7" t="s">
        <v>3722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3758</v>
      </c>
      <c r="S5726" s="14">
        <v>127937.60000000001</v>
      </c>
      <c r="T5726" s="14">
        <v>1800000</v>
      </c>
      <c r="U5726" s="14">
        <v>1927937.6</v>
      </c>
      <c r="V5726" s="14">
        <f t="shared" si="723"/>
        <v>0</v>
      </c>
      <c r="W5726" s="14">
        <f t="shared" si="720"/>
        <v>1871784.0776699029</v>
      </c>
      <c r="X5726" s="14"/>
      <c r="Y5726" s="14">
        <f t="shared" si="725"/>
        <v>0</v>
      </c>
      <c r="Z5726" s="14"/>
      <c r="AA5726" s="14">
        <f t="shared" si="724"/>
        <v>56153.522330097156</v>
      </c>
      <c r="AB5726" s="14">
        <f t="shared" si="722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3274</v>
      </c>
      <c r="AI5726">
        <v>25</v>
      </c>
    </row>
    <row r="5727" spans="1:35" ht="14.25" hidden="1">
      <c r="A5727" s="7" t="s">
        <v>3722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4052</v>
      </c>
      <c r="S5727" s="14">
        <v>0</v>
      </c>
      <c r="T5727" s="14">
        <v>1850000</v>
      </c>
      <c r="U5727" s="14">
        <v>1707504.1</v>
      </c>
      <c r="V5727" s="14">
        <f t="shared" si="723"/>
        <v>142495.89999999991</v>
      </c>
      <c r="W5727" s="14">
        <f t="shared" si="720"/>
        <v>1641830.8653846155</v>
      </c>
      <c r="X5727" s="14"/>
      <c r="Y5727" s="14">
        <f t="shared" si="725"/>
        <v>0</v>
      </c>
      <c r="Z5727" s="14"/>
      <c r="AA5727" s="14">
        <f t="shared" si="724"/>
        <v>65673.234615384601</v>
      </c>
      <c r="AB5727" s="14">
        <f t="shared" si="722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3274</v>
      </c>
      <c r="AI5727">
        <v>25</v>
      </c>
    </row>
    <row r="5728" spans="1:35" ht="14.25" hidden="1">
      <c r="A5728" s="7" t="s">
        <v>3722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23"/>
        <v>6158.4</v>
      </c>
      <c r="W5728" s="14">
        <f t="shared" si="720"/>
        <v>4339</v>
      </c>
      <c r="X5728" s="14"/>
      <c r="Y5728" s="14">
        <f t="shared" si="725"/>
        <v>0</v>
      </c>
      <c r="Z5728" s="16">
        <f t="shared" ref="Z5728:Z5732" si="727">W5728+X5728</f>
        <v>4339</v>
      </c>
      <c r="AA5728" s="14">
        <f t="shared" si="724"/>
        <v>0</v>
      </c>
      <c r="AB5728" s="14">
        <f t="shared" si="722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3274</v>
      </c>
      <c r="AI5728" t="e">
        <v>#N/A</v>
      </c>
    </row>
    <row r="5729" spans="1:35" ht="14.25" hidden="1">
      <c r="A5729" s="7" t="s">
        <v>3722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23"/>
        <v>4109.4000000000015</v>
      </c>
      <c r="W5729" s="14">
        <f t="shared" si="720"/>
        <v>0</v>
      </c>
      <c r="X5729" s="14"/>
      <c r="Y5729" s="14">
        <f t="shared" si="725"/>
        <v>0</v>
      </c>
      <c r="Z5729" s="16">
        <f t="shared" si="727"/>
        <v>0</v>
      </c>
      <c r="AA5729" s="14">
        <f t="shared" si="724"/>
        <v>0</v>
      </c>
      <c r="AB5729" s="14">
        <f t="shared" si="722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3274</v>
      </c>
      <c r="AI5729" t="e">
        <v>#N/A</v>
      </c>
    </row>
    <row r="5730" spans="1:35" ht="14.25" hidden="1">
      <c r="A5730" s="7" t="s">
        <v>3722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23"/>
        <v>185006.30000000002</v>
      </c>
      <c r="W5730" s="14">
        <f t="shared" si="720"/>
        <v>213795.64356435643</v>
      </c>
      <c r="X5730" s="14"/>
      <c r="Y5730" s="14">
        <f t="shared" si="725"/>
        <v>0</v>
      </c>
      <c r="Z5730" s="16">
        <f t="shared" si="727"/>
        <v>213795.64356435643</v>
      </c>
      <c r="AA5730" s="14">
        <f t="shared" si="724"/>
        <v>2137.9564356435731</v>
      </c>
      <c r="AB5730" s="14">
        <f t="shared" si="722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3274</v>
      </c>
      <c r="AI5730" t="e">
        <v>#N/A</v>
      </c>
    </row>
    <row r="5731" spans="1:35" ht="14.25" hidden="1">
      <c r="A5731" s="7" t="s">
        <v>3722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23"/>
        <v>6856.8399999999992</v>
      </c>
      <c r="W5731" s="14">
        <f t="shared" si="720"/>
        <v>4746.28</v>
      </c>
      <c r="X5731" s="14"/>
      <c r="Y5731" s="14">
        <f t="shared" si="725"/>
        <v>0</v>
      </c>
      <c r="Z5731" s="16">
        <f t="shared" si="727"/>
        <v>4746.28</v>
      </c>
      <c r="AA5731" s="14">
        <f t="shared" si="724"/>
        <v>0</v>
      </c>
      <c r="AB5731" s="14">
        <f t="shared" si="722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3274</v>
      </c>
      <c r="AI5731" t="e">
        <v>#N/A</v>
      </c>
    </row>
    <row r="5732" spans="1:35" ht="14.25" hidden="1">
      <c r="A5732" s="7" t="s">
        <v>3722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23"/>
        <v>17712.72</v>
      </c>
      <c r="W5732" s="14">
        <f t="shared" ref="W5732:W5795" si="728">IF(O5732="返货",U5732/(1+P5732),IF(O5732="返现",U5732,IF(O5732="折扣",U5732*P5732,IF(O5732="无",U5732))))</f>
        <v>36509.5</v>
      </c>
      <c r="X5732" s="14"/>
      <c r="Y5732" s="14">
        <f t="shared" si="725"/>
        <v>0</v>
      </c>
      <c r="Z5732" s="16">
        <f t="shared" si="727"/>
        <v>36509.5</v>
      </c>
      <c r="AA5732" s="14">
        <f t="shared" si="724"/>
        <v>0</v>
      </c>
      <c r="AB5732" s="14">
        <f t="shared" si="722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3274</v>
      </c>
      <c r="AI5732" t="e">
        <v>#N/A</v>
      </c>
    </row>
    <row r="5733" spans="1:35" ht="14.25" hidden="1">
      <c r="A5733" s="7" t="s">
        <v>3722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23"/>
        <v>1510.8599999999997</v>
      </c>
      <c r="W5733" s="14">
        <f t="shared" si="728"/>
        <v>6126.8</v>
      </c>
      <c r="X5733" s="14"/>
      <c r="Y5733" s="14">
        <f t="shared" si="725"/>
        <v>0</v>
      </c>
      <c r="Z5733" s="14"/>
      <c r="AA5733" s="14">
        <f t="shared" si="724"/>
        <v>0</v>
      </c>
      <c r="AB5733" s="14">
        <f t="shared" si="722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3274</v>
      </c>
      <c r="AI5733">
        <v>15</v>
      </c>
    </row>
    <row r="5734" spans="1:35" ht="14.25" hidden="1">
      <c r="A5734" s="7" t="s">
        <v>3722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23"/>
        <v>12710.499999999985</v>
      </c>
      <c r="W5734" s="14">
        <f t="shared" si="728"/>
        <v>113705.09803921568</v>
      </c>
      <c r="X5734" s="14"/>
      <c r="Y5734" s="14">
        <f t="shared" si="725"/>
        <v>0</v>
      </c>
      <c r="Z5734" s="16">
        <f t="shared" ref="Z5734:Z5736" si="729">W5734+X5734</f>
        <v>113705.09803921568</v>
      </c>
      <c r="AA5734" s="14">
        <f t="shared" si="724"/>
        <v>2274.1019607843191</v>
      </c>
      <c r="AB5734" s="14">
        <f t="shared" si="722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3274</v>
      </c>
      <c r="AI5734" t="e">
        <v>#N/A</v>
      </c>
    </row>
    <row r="5735" spans="1:35" ht="14.25" hidden="1">
      <c r="A5735" s="7" t="s">
        <v>3722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23"/>
        <v>6261.3000000000029</v>
      </c>
      <c r="W5735" s="14">
        <f t="shared" si="728"/>
        <v>39814.901960784307</v>
      </c>
      <c r="X5735" s="14"/>
      <c r="Y5735" s="14">
        <f t="shared" si="725"/>
        <v>0</v>
      </c>
      <c r="Z5735" s="16">
        <f t="shared" si="729"/>
        <v>39814.901960784307</v>
      </c>
      <c r="AA5735" s="14">
        <f t="shared" si="724"/>
        <v>796.29803921568964</v>
      </c>
      <c r="AB5735" s="14">
        <f t="shared" si="722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3274</v>
      </c>
      <c r="AI5735" t="e">
        <v>#N/A</v>
      </c>
    </row>
    <row r="5736" spans="1:35" ht="14.25" hidden="1">
      <c r="A5736" s="7" t="s">
        <v>3722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23"/>
        <v>25268.800000000017</v>
      </c>
      <c r="W5736" s="14">
        <f t="shared" si="728"/>
        <v>232406.27450980392</v>
      </c>
      <c r="X5736" s="14"/>
      <c r="Y5736" s="14">
        <f t="shared" si="725"/>
        <v>0</v>
      </c>
      <c r="Z5736" s="16">
        <f t="shared" si="729"/>
        <v>232406.27450980392</v>
      </c>
      <c r="AA5736" s="14">
        <f t="shared" si="724"/>
        <v>4648.1254901960783</v>
      </c>
      <c r="AB5736" s="14">
        <f t="shared" si="722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3274</v>
      </c>
      <c r="AI5736" t="e">
        <v>#N/A</v>
      </c>
    </row>
    <row r="5737" spans="1:35" ht="14.25" hidden="1">
      <c r="A5737" s="7" t="s">
        <v>3722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23"/>
        <v>4619.4599999999991</v>
      </c>
      <c r="W5737" s="14">
        <f t="shared" si="728"/>
        <v>16504.117647058825</v>
      </c>
      <c r="X5737" s="14"/>
      <c r="Y5737" s="14">
        <f t="shared" si="725"/>
        <v>0</v>
      </c>
      <c r="Z5737" s="14"/>
      <c r="AA5737" s="14">
        <f t="shared" si="724"/>
        <v>330.08235294117549</v>
      </c>
      <c r="AB5737" s="14">
        <f t="shared" si="722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3274</v>
      </c>
      <c r="AI5737">
        <v>2</v>
      </c>
    </row>
    <row r="5738" spans="1:35" ht="14.25" hidden="1">
      <c r="A5738" s="7" t="s">
        <v>3722</v>
      </c>
      <c r="B5738" s="74" t="s">
        <v>32</v>
      </c>
      <c r="C5738" s="74" t="s">
        <v>1072</v>
      </c>
      <c r="D5738" s="74" t="s">
        <v>1078</v>
      </c>
      <c r="E5738" s="74" t="s">
        <v>4058</v>
      </c>
      <c r="F5738" s="74" t="s">
        <v>4058</v>
      </c>
      <c r="G5738" s="74" t="s">
        <v>4058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4058</v>
      </c>
      <c r="M5738" s="74"/>
      <c r="N5738" s="74" t="s">
        <v>40</v>
      </c>
      <c r="O5738" s="74" t="s">
        <v>41</v>
      </c>
      <c r="P5738" s="10">
        <v>0.02</v>
      </c>
      <c r="Q5738" s="12" t="s">
        <v>4059</v>
      </c>
      <c r="R5738" s="74"/>
      <c r="S5738" s="14">
        <v>0</v>
      </c>
      <c r="T5738" s="14">
        <v>27684.3</v>
      </c>
      <c r="U5738" s="14">
        <v>17035</v>
      </c>
      <c r="V5738" s="14">
        <f t="shared" si="723"/>
        <v>10649.3</v>
      </c>
      <c r="W5738" s="14">
        <f t="shared" si="728"/>
        <v>16700.980392156864</v>
      </c>
      <c r="X5738" s="14"/>
      <c r="Y5738" s="14">
        <f t="shared" si="725"/>
        <v>0</v>
      </c>
      <c r="Z5738" s="16">
        <f t="shared" ref="Z5738:Z5782" si="730">W5738+X5738</f>
        <v>16700.980392156864</v>
      </c>
      <c r="AA5738" s="14">
        <f t="shared" si="724"/>
        <v>334.01960784313633</v>
      </c>
      <c r="AB5738" s="14">
        <f t="shared" si="722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3274</v>
      </c>
      <c r="AI5738" t="e">
        <v>#N/A</v>
      </c>
    </row>
    <row r="5739" spans="1:35" ht="14.25" hidden="1">
      <c r="A5739" s="7" t="s">
        <v>3722</v>
      </c>
      <c r="B5739" s="74" t="s">
        <v>32</v>
      </c>
      <c r="C5739" s="74" t="s">
        <v>1072</v>
      </c>
      <c r="D5739" s="74" t="s">
        <v>1078</v>
      </c>
      <c r="E5739" s="74" t="s">
        <v>4060</v>
      </c>
      <c r="F5739" s="74" t="s">
        <v>4060</v>
      </c>
      <c r="G5739" s="74" t="s">
        <v>4060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4060</v>
      </c>
      <c r="M5739" s="74"/>
      <c r="N5739" s="74" t="s">
        <v>40</v>
      </c>
      <c r="O5739" s="74" t="s">
        <v>80</v>
      </c>
      <c r="P5739" s="10">
        <v>0</v>
      </c>
      <c r="Q5739" s="12" t="s">
        <v>4061</v>
      </c>
      <c r="R5739" s="74"/>
      <c r="S5739" s="14">
        <v>0</v>
      </c>
      <c r="T5739" s="14">
        <v>100000</v>
      </c>
      <c r="U5739" s="14">
        <v>71979.5</v>
      </c>
      <c r="V5739" s="14">
        <f t="shared" si="723"/>
        <v>28020.5</v>
      </c>
      <c r="W5739" s="14">
        <f t="shared" si="728"/>
        <v>71979.5</v>
      </c>
      <c r="X5739" s="14"/>
      <c r="Y5739" s="14">
        <f t="shared" si="725"/>
        <v>0</v>
      </c>
      <c r="Z5739" s="16">
        <f t="shared" si="730"/>
        <v>71979.5</v>
      </c>
      <c r="AA5739" s="14">
        <f t="shared" si="724"/>
        <v>0</v>
      </c>
      <c r="AB5739" s="14">
        <f t="shared" si="722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3274</v>
      </c>
      <c r="AI5739" t="e">
        <v>#N/A</v>
      </c>
    </row>
    <row r="5740" spans="1:35" ht="14.25" hidden="1">
      <c r="A5740" s="7" t="s">
        <v>3722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3758</v>
      </c>
      <c r="S5740" s="14">
        <v>7195</v>
      </c>
      <c r="T5740" s="14">
        <v>20000</v>
      </c>
      <c r="U5740" s="14">
        <v>7221.8000000000011</v>
      </c>
      <c r="V5740" s="14">
        <f t="shared" si="723"/>
        <v>19973.199999999997</v>
      </c>
      <c r="W5740" s="14">
        <f t="shared" si="728"/>
        <v>7221.8000000000011</v>
      </c>
      <c r="X5740" s="14"/>
      <c r="Y5740" s="14">
        <f t="shared" si="725"/>
        <v>0</v>
      </c>
      <c r="Z5740" s="16">
        <f t="shared" si="730"/>
        <v>7221.8000000000011</v>
      </c>
      <c r="AA5740" s="14">
        <f t="shared" si="724"/>
        <v>0</v>
      </c>
      <c r="AB5740" s="14">
        <f t="shared" si="722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3274</v>
      </c>
      <c r="AI5740" t="e">
        <v>#N/A</v>
      </c>
    </row>
    <row r="5741" spans="1:35" ht="14.25" hidden="1">
      <c r="A5741" s="7" t="s">
        <v>3722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23"/>
        <v>8482.26</v>
      </c>
      <c r="W5741" s="14">
        <f t="shared" si="728"/>
        <v>13484.9</v>
      </c>
      <c r="X5741" s="14"/>
      <c r="Y5741" s="14">
        <f t="shared" si="725"/>
        <v>0</v>
      </c>
      <c r="Z5741" s="16">
        <f t="shared" si="730"/>
        <v>13484.9</v>
      </c>
      <c r="AA5741" s="14">
        <f t="shared" si="724"/>
        <v>0</v>
      </c>
      <c r="AB5741" s="14">
        <f t="shared" si="722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3274</v>
      </c>
      <c r="AI5741" t="e">
        <v>#N/A</v>
      </c>
    </row>
    <row r="5742" spans="1:35" ht="14.25" hidden="1">
      <c r="A5742" s="7" t="s">
        <v>3722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23"/>
        <v>-1</v>
      </c>
      <c r="W5742" s="14">
        <f t="shared" si="728"/>
        <v>179656.5</v>
      </c>
      <c r="X5742" s="14"/>
      <c r="Y5742" s="14">
        <f t="shared" si="725"/>
        <v>0</v>
      </c>
      <c r="Z5742" s="16">
        <f t="shared" si="730"/>
        <v>179656.5</v>
      </c>
      <c r="AA5742" s="14">
        <f t="shared" si="724"/>
        <v>0</v>
      </c>
      <c r="AB5742" s="14">
        <f t="shared" si="722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3274</v>
      </c>
      <c r="AI5742" t="e">
        <v>#N/A</v>
      </c>
    </row>
    <row r="5743" spans="1:35" ht="14.25" hidden="1">
      <c r="A5743" s="7" t="s">
        <v>3722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23"/>
        <v>39939.599999999999</v>
      </c>
      <c r="W5743" s="14">
        <f t="shared" si="728"/>
        <v>4101.3999999999996</v>
      </c>
      <c r="X5743" s="14"/>
      <c r="Y5743" s="14">
        <f t="shared" si="725"/>
        <v>0</v>
      </c>
      <c r="Z5743" s="16">
        <f t="shared" si="730"/>
        <v>4101.3999999999996</v>
      </c>
      <c r="AA5743" s="14">
        <f t="shared" si="724"/>
        <v>0</v>
      </c>
      <c r="AB5743" s="14">
        <f t="shared" si="722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3274</v>
      </c>
      <c r="AI5743" t="e">
        <v>#N/A</v>
      </c>
    </row>
    <row r="5744" spans="1:35" ht="14.25" hidden="1">
      <c r="A5744" s="7" t="s">
        <v>3722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23"/>
        <v>19528.61</v>
      </c>
      <c r="W5744" s="14">
        <f t="shared" si="728"/>
        <v>63496.862745098042</v>
      </c>
      <c r="X5744" s="14"/>
      <c r="Y5744" s="14">
        <f t="shared" si="725"/>
        <v>0</v>
      </c>
      <c r="Z5744" s="16">
        <f t="shared" si="730"/>
        <v>63496.862745098042</v>
      </c>
      <c r="AA5744" s="14">
        <f t="shared" si="724"/>
        <v>1269.9372549019608</v>
      </c>
      <c r="AB5744" s="14">
        <f t="shared" si="722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3274</v>
      </c>
      <c r="AI5744" t="e">
        <v>#N/A</v>
      </c>
    </row>
    <row r="5745" spans="1:35" ht="14.25" hidden="1">
      <c r="A5745" s="7" t="s">
        <v>3722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3437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4046</v>
      </c>
      <c r="S5745" s="14">
        <v>0</v>
      </c>
      <c r="T5745" s="14">
        <v>50000</v>
      </c>
      <c r="U5745" s="14">
        <v>0</v>
      </c>
      <c r="V5745" s="14">
        <f t="shared" si="723"/>
        <v>50000</v>
      </c>
      <c r="W5745" s="14">
        <f t="shared" si="728"/>
        <v>0</v>
      </c>
      <c r="X5745" s="14"/>
      <c r="Y5745" s="14">
        <f t="shared" si="725"/>
        <v>0</v>
      </c>
      <c r="Z5745" s="16">
        <f t="shared" si="730"/>
        <v>0</v>
      </c>
      <c r="AA5745" s="14">
        <f t="shared" si="724"/>
        <v>0</v>
      </c>
      <c r="AB5745" s="14">
        <f t="shared" ref="AB5745:AB5808" si="731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3274</v>
      </c>
      <c r="AI5745" t="e">
        <v>#N/A</v>
      </c>
    </row>
    <row r="5746" spans="1:35" ht="14.25" hidden="1">
      <c r="A5746" s="7" t="s">
        <v>3722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3437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3493</v>
      </c>
      <c r="R5746" s="74" t="s">
        <v>4046</v>
      </c>
      <c r="S5746" s="14">
        <v>0</v>
      </c>
      <c r="T5746" s="14">
        <v>77024.3</v>
      </c>
      <c r="U5746" s="14">
        <v>36853.53</v>
      </c>
      <c r="V5746" s="14">
        <f t="shared" ref="V5746:V5809" si="732">S5746+T5746-U5746</f>
        <v>40170.770000000004</v>
      </c>
      <c r="W5746" s="14">
        <f t="shared" si="728"/>
        <v>35436.086538461539</v>
      </c>
      <c r="X5746" s="14"/>
      <c r="Y5746" s="14">
        <f t="shared" si="725"/>
        <v>0</v>
      </c>
      <c r="Z5746" s="16">
        <f t="shared" si="730"/>
        <v>35436.086538461539</v>
      </c>
      <c r="AA5746" s="14">
        <f t="shared" si="724"/>
        <v>1417.4434615384598</v>
      </c>
      <c r="AB5746" s="14">
        <f t="shared" si="731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3274</v>
      </c>
      <c r="AI5746" t="e">
        <v>#N/A</v>
      </c>
    </row>
    <row r="5747" spans="1:35" ht="14.25" hidden="1">
      <c r="A5747" s="7" t="s">
        <v>3722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3437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4062</v>
      </c>
      <c r="R5747" s="74" t="s">
        <v>3738</v>
      </c>
      <c r="S5747" s="14">
        <v>0</v>
      </c>
      <c r="T5747" s="14">
        <v>-27024.3</v>
      </c>
      <c r="U5747" s="14">
        <v>-27024.3</v>
      </c>
      <c r="V5747" s="14">
        <f t="shared" si="732"/>
        <v>0</v>
      </c>
      <c r="W5747" s="14">
        <f t="shared" si="728"/>
        <v>-25984.903846153844</v>
      </c>
      <c r="X5747" s="14"/>
      <c r="Y5747" s="14">
        <f t="shared" si="725"/>
        <v>1039.3961538461554</v>
      </c>
      <c r="Z5747" s="16">
        <f t="shared" si="730"/>
        <v>-25984.903846153844</v>
      </c>
      <c r="AA5747" s="14">
        <f t="shared" si="724"/>
        <v>-1039.3961538461554</v>
      </c>
      <c r="AB5747" s="14">
        <f t="shared" si="731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3274</v>
      </c>
      <c r="AI5747" t="e">
        <v>#N/A</v>
      </c>
    </row>
    <row r="5748" spans="1:35" ht="14.25" hidden="1">
      <c r="A5748" s="7" t="s">
        <v>3722</v>
      </c>
      <c r="B5748" s="74" t="s">
        <v>32</v>
      </c>
      <c r="C5748" s="74" t="s">
        <v>1072</v>
      </c>
      <c r="D5748" s="74" t="s">
        <v>1126</v>
      </c>
      <c r="E5748" s="74" t="s">
        <v>4063</v>
      </c>
      <c r="F5748" s="74" t="s">
        <v>4063</v>
      </c>
      <c r="G5748" s="74" t="s">
        <v>4063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4063</v>
      </c>
      <c r="M5748" s="74"/>
      <c r="N5748" s="74" t="s">
        <v>40</v>
      </c>
      <c r="O5748" s="74" t="s">
        <v>41</v>
      </c>
      <c r="P5748" s="10">
        <v>0.02</v>
      </c>
      <c r="Q5748" s="12" t="s">
        <v>4064</v>
      </c>
      <c r="R5748" s="74"/>
      <c r="S5748" s="14">
        <v>0</v>
      </c>
      <c r="T5748" s="14">
        <v>40800</v>
      </c>
      <c r="U5748" s="14">
        <v>22832.3</v>
      </c>
      <c r="V5748" s="14">
        <f t="shared" si="732"/>
        <v>17967.7</v>
      </c>
      <c r="W5748" s="14">
        <f t="shared" si="728"/>
        <v>22384.607843137255</v>
      </c>
      <c r="X5748" s="14"/>
      <c r="Y5748" s="14">
        <f t="shared" si="725"/>
        <v>0</v>
      </c>
      <c r="Z5748" s="16">
        <f t="shared" si="730"/>
        <v>22384.607843137255</v>
      </c>
      <c r="AA5748" s="14">
        <f t="shared" si="724"/>
        <v>447.69215686274401</v>
      </c>
      <c r="AB5748" s="14">
        <f t="shared" si="731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3274</v>
      </c>
      <c r="AI5748" t="e">
        <v>#N/A</v>
      </c>
    </row>
    <row r="5749" spans="1:35" ht="14.25" hidden="1">
      <c r="A5749" s="7" t="s">
        <v>3722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32"/>
        <v>0</v>
      </c>
      <c r="W5749" s="14">
        <f t="shared" si="728"/>
        <v>0</v>
      </c>
      <c r="X5749" s="14"/>
      <c r="Y5749" s="14">
        <f t="shared" si="725"/>
        <v>0</v>
      </c>
      <c r="Z5749" s="16">
        <f t="shared" si="730"/>
        <v>0</v>
      </c>
      <c r="AA5749" s="14">
        <f t="shared" si="724"/>
        <v>0</v>
      </c>
      <c r="AB5749" s="14">
        <f t="shared" si="731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3274</v>
      </c>
      <c r="AI5749" t="e">
        <v>#N/A</v>
      </c>
    </row>
    <row r="5750" spans="1:35" ht="14.25" hidden="1">
      <c r="A5750" s="7" t="s">
        <v>3722</v>
      </c>
      <c r="B5750" s="74" t="s">
        <v>32</v>
      </c>
      <c r="C5750" s="74" t="s">
        <v>1072</v>
      </c>
      <c r="D5750" s="74" t="s">
        <v>1126</v>
      </c>
      <c r="E5750" s="74" t="s">
        <v>3490</v>
      </c>
      <c r="F5750" s="74" t="s">
        <v>3490</v>
      </c>
      <c r="G5750" s="74" t="s">
        <v>3490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3491</v>
      </c>
      <c r="M5750" s="74"/>
      <c r="N5750" s="74" t="s">
        <v>40</v>
      </c>
      <c r="O5750" s="74" t="s">
        <v>41</v>
      </c>
      <c r="P5750" s="10">
        <v>0.01</v>
      </c>
      <c r="Q5750" s="12" t="s">
        <v>3492</v>
      </c>
      <c r="R5750" s="74"/>
      <c r="S5750" s="14">
        <v>9354.5</v>
      </c>
      <c r="T5750" s="14">
        <v>40400</v>
      </c>
      <c r="U5750" s="14">
        <v>30423.1</v>
      </c>
      <c r="V5750" s="14">
        <f t="shared" si="732"/>
        <v>19331.400000000001</v>
      </c>
      <c r="W5750" s="14">
        <f t="shared" si="728"/>
        <v>30121.881188118808</v>
      </c>
      <c r="X5750" s="14"/>
      <c r="Y5750" s="14">
        <f t="shared" si="725"/>
        <v>0</v>
      </c>
      <c r="Z5750" s="16">
        <f t="shared" si="730"/>
        <v>30121.881188118808</v>
      </c>
      <c r="AA5750" s="14">
        <f t="shared" si="724"/>
        <v>301.21881188119005</v>
      </c>
      <c r="AB5750" s="14">
        <f t="shared" si="731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3274</v>
      </c>
      <c r="AI5750" t="e">
        <v>#N/A</v>
      </c>
    </row>
    <row r="5751" spans="1:35" ht="14.25" hidden="1">
      <c r="A5751" s="7" t="s">
        <v>3722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32"/>
        <v>14674.570000000007</v>
      </c>
      <c r="W5751" s="14">
        <f t="shared" si="728"/>
        <v>75820.980392156853</v>
      </c>
      <c r="X5751" s="14"/>
      <c r="Y5751" s="14">
        <f t="shared" si="725"/>
        <v>0</v>
      </c>
      <c r="Z5751" s="16">
        <f t="shared" si="730"/>
        <v>75820.980392156853</v>
      </c>
      <c r="AA5751" s="14">
        <f t="shared" ref="AA5751:AA5814" si="733">U5751-W5751</f>
        <v>1516.4196078431414</v>
      </c>
      <c r="AB5751" s="14">
        <f t="shared" si="731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3274</v>
      </c>
      <c r="AI5751" t="e">
        <v>#N/A</v>
      </c>
    </row>
    <row r="5752" spans="1:35" ht="14.25" hidden="1">
      <c r="A5752" s="7" t="s">
        <v>3722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32"/>
        <v>49037.119999999995</v>
      </c>
      <c r="W5752" s="14">
        <f t="shared" si="728"/>
        <v>62219.3</v>
      </c>
      <c r="X5752" s="14"/>
      <c r="Y5752" s="14">
        <f t="shared" si="725"/>
        <v>0</v>
      </c>
      <c r="Z5752" s="16">
        <f t="shared" si="730"/>
        <v>62219.3</v>
      </c>
      <c r="AA5752" s="14">
        <f t="shared" si="733"/>
        <v>0</v>
      </c>
      <c r="AB5752" s="14">
        <f t="shared" si="731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3274</v>
      </c>
      <c r="AI5752" t="e">
        <v>#N/A</v>
      </c>
    </row>
    <row r="5753" spans="1:35" ht="14.25" hidden="1">
      <c r="A5753" s="7" t="s">
        <v>3722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32"/>
        <v>19316.199999999997</v>
      </c>
      <c r="W5753" s="14">
        <f t="shared" si="728"/>
        <v>21847</v>
      </c>
      <c r="X5753" s="14"/>
      <c r="Y5753" s="14">
        <f t="shared" si="725"/>
        <v>0</v>
      </c>
      <c r="Z5753" s="16">
        <f t="shared" si="730"/>
        <v>21847</v>
      </c>
      <c r="AA5753" s="14">
        <f t="shared" si="733"/>
        <v>0</v>
      </c>
      <c r="AB5753" s="14">
        <f t="shared" si="731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3274</v>
      </c>
      <c r="AI5753" t="e">
        <v>#N/A</v>
      </c>
    </row>
    <row r="5754" spans="1:35" ht="14.25" hidden="1">
      <c r="A5754" s="7" t="s">
        <v>3722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3738</v>
      </c>
      <c r="S5754" s="14">
        <v>292025.48</v>
      </c>
      <c r="T5754" s="14">
        <v>-60000</v>
      </c>
      <c r="U5754" s="14">
        <v>215803.40334000002</v>
      </c>
      <c r="V5754" s="14">
        <f t="shared" si="732"/>
        <v>16222.076659999962</v>
      </c>
      <c r="W5754" s="14">
        <f t="shared" si="728"/>
        <v>207503.2724423077</v>
      </c>
      <c r="X5754" s="14"/>
      <c r="Y5754" s="14">
        <f t="shared" si="725"/>
        <v>0</v>
      </c>
      <c r="Z5754" s="16">
        <f t="shared" si="730"/>
        <v>207503.2724423077</v>
      </c>
      <c r="AA5754" s="14">
        <f t="shared" si="733"/>
        <v>8300.1308976923174</v>
      </c>
      <c r="AB5754" s="14">
        <f t="shared" si="731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3274</v>
      </c>
      <c r="AI5754" t="e">
        <v>#N/A</v>
      </c>
    </row>
    <row r="5755" spans="1:35" ht="14.25" hidden="1">
      <c r="A5755" s="7" t="s">
        <v>3722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3493</v>
      </c>
      <c r="R5755" s="74" t="s">
        <v>3738</v>
      </c>
      <c r="S5755" s="14">
        <v>204217.74</v>
      </c>
      <c r="T5755" s="14">
        <v>-9611.7800000000007</v>
      </c>
      <c r="U5755" s="14">
        <v>194299.41550999999</v>
      </c>
      <c r="V5755" s="14">
        <f t="shared" si="732"/>
        <v>306.54449000000022</v>
      </c>
      <c r="W5755" s="14">
        <f t="shared" si="728"/>
        <v>186826.36106730768</v>
      </c>
      <c r="X5755" s="14"/>
      <c r="Y5755" s="14">
        <f t="shared" si="725"/>
        <v>0</v>
      </c>
      <c r="Z5755" s="16">
        <f t="shared" si="730"/>
        <v>186826.36106730768</v>
      </c>
      <c r="AA5755" s="14">
        <f t="shared" si="733"/>
        <v>7473.0544426923152</v>
      </c>
      <c r="AB5755" s="14">
        <f t="shared" si="731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3274</v>
      </c>
      <c r="AI5755" t="e">
        <v>#N/A</v>
      </c>
    </row>
    <row r="5756" spans="1:35" ht="14.25" hidden="1">
      <c r="A5756" s="7" t="s">
        <v>3722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4062</v>
      </c>
      <c r="R5756" s="74" t="s">
        <v>3738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28"/>
        <v>25984.903846153844</v>
      </c>
      <c r="X5756" s="14"/>
      <c r="Y5756" s="14">
        <f t="shared" si="725"/>
        <v>0</v>
      </c>
      <c r="Z5756" s="16">
        <f t="shared" si="730"/>
        <v>25984.903846153844</v>
      </c>
      <c r="AA5756" s="14">
        <f t="shared" si="733"/>
        <v>1039.3961538461554</v>
      </c>
      <c r="AB5756" s="14">
        <f t="shared" si="731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3274</v>
      </c>
      <c r="AI5756" t="e">
        <v>#N/A</v>
      </c>
    </row>
    <row r="5757" spans="1:35" ht="14.25" hidden="1">
      <c r="A5757" s="7" t="s">
        <v>3722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4065</v>
      </c>
      <c r="M5757" s="74"/>
      <c r="N5757" s="74" t="s">
        <v>40</v>
      </c>
      <c r="O5757" s="74" t="s">
        <v>41</v>
      </c>
      <c r="P5757" s="10">
        <v>0.02</v>
      </c>
      <c r="Q5757" s="12" t="s">
        <v>4066</v>
      </c>
      <c r="R5757" s="74"/>
      <c r="S5757" s="14">
        <v>0</v>
      </c>
      <c r="T5757" s="14">
        <v>10200</v>
      </c>
      <c r="U5757" s="14">
        <v>0</v>
      </c>
      <c r="V5757" s="14">
        <f t="shared" si="732"/>
        <v>10200</v>
      </c>
      <c r="W5757" s="14">
        <f t="shared" si="728"/>
        <v>0</v>
      </c>
      <c r="X5757" s="14"/>
      <c r="Y5757" s="14">
        <f t="shared" si="725"/>
        <v>0</v>
      </c>
      <c r="Z5757" s="16">
        <f t="shared" si="730"/>
        <v>0</v>
      </c>
      <c r="AA5757" s="14">
        <f t="shared" si="733"/>
        <v>0</v>
      </c>
      <c r="AB5757" s="14">
        <f t="shared" si="731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3274</v>
      </c>
      <c r="AI5757" t="e">
        <v>#N/A</v>
      </c>
    </row>
    <row r="5758" spans="1:35" ht="14.25" hidden="1">
      <c r="A5758" s="7" t="s">
        <v>3722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32"/>
        <v>76528.66</v>
      </c>
      <c r="W5758" s="14">
        <f t="shared" si="728"/>
        <v>0</v>
      </c>
      <c r="X5758" s="14"/>
      <c r="Y5758" s="14">
        <f t="shared" si="725"/>
        <v>0</v>
      </c>
      <c r="Z5758" s="16">
        <f t="shared" si="730"/>
        <v>0</v>
      </c>
      <c r="AA5758" s="14">
        <f t="shared" si="733"/>
        <v>0</v>
      </c>
      <c r="AB5758" s="14">
        <f t="shared" si="731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3274</v>
      </c>
      <c r="AI5758" t="e">
        <v>#N/A</v>
      </c>
    </row>
    <row r="5759" spans="1:35" ht="14.25" hidden="1">
      <c r="A5759" s="7" t="s">
        <v>3722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32"/>
        <v>342431.34999999986</v>
      </c>
      <c r="W5759" s="14">
        <f t="shared" si="728"/>
        <v>1446841.2254901961</v>
      </c>
      <c r="X5759" s="14"/>
      <c r="Y5759" s="14">
        <f t="shared" si="725"/>
        <v>0</v>
      </c>
      <c r="Z5759" s="16">
        <f t="shared" si="730"/>
        <v>1446841.2254901961</v>
      </c>
      <c r="AA5759" s="14">
        <f t="shared" si="733"/>
        <v>28936.824509803904</v>
      </c>
      <c r="AB5759" s="14">
        <f t="shared" si="731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3274</v>
      </c>
      <c r="AI5759" t="e">
        <v>#N/A</v>
      </c>
    </row>
    <row r="5760" spans="1:35" ht="14.25" hidden="1">
      <c r="A5760" s="7" t="s">
        <v>3722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32"/>
        <v>0</v>
      </c>
      <c r="W5760" s="14">
        <f t="shared" si="728"/>
        <v>0</v>
      </c>
      <c r="X5760" s="14"/>
      <c r="Y5760" s="14">
        <f t="shared" si="725"/>
        <v>0</v>
      </c>
      <c r="Z5760" s="16">
        <f t="shared" si="730"/>
        <v>0</v>
      </c>
      <c r="AA5760" s="14">
        <f t="shared" si="733"/>
        <v>0</v>
      </c>
      <c r="AB5760" s="14">
        <f t="shared" si="731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3274</v>
      </c>
      <c r="AI5760" t="e">
        <v>#N/A</v>
      </c>
    </row>
    <row r="5761" spans="1:35" ht="14.25" hidden="1">
      <c r="A5761" s="7" t="s">
        <v>3722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32"/>
        <v>179789.46000000002</v>
      </c>
      <c r="W5761" s="14">
        <f t="shared" si="728"/>
        <v>172770.8</v>
      </c>
      <c r="X5761" s="14"/>
      <c r="Y5761" s="14">
        <f t="shared" si="725"/>
        <v>0</v>
      </c>
      <c r="Z5761" s="16">
        <f t="shared" si="730"/>
        <v>172770.8</v>
      </c>
      <c r="AA5761" s="14">
        <f t="shared" si="733"/>
        <v>0</v>
      </c>
      <c r="AB5761" s="14">
        <f t="shared" si="731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3274</v>
      </c>
      <c r="AI5761" t="e">
        <v>#N/A</v>
      </c>
    </row>
    <row r="5762" spans="1:35" ht="14.25" hidden="1">
      <c r="A5762" s="7" t="s">
        <v>3722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32"/>
        <v>612332.9</v>
      </c>
      <c r="W5762" s="14">
        <f t="shared" si="728"/>
        <v>0</v>
      </c>
      <c r="X5762" s="14"/>
      <c r="Y5762" s="14">
        <f t="shared" si="725"/>
        <v>0</v>
      </c>
      <c r="Z5762" s="16">
        <f t="shared" si="730"/>
        <v>0</v>
      </c>
      <c r="AA5762" s="14">
        <f t="shared" si="733"/>
        <v>0</v>
      </c>
      <c r="AB5762" s="14">
        <f t="shared" si="731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3274</v>
      </c>
      <c r="AI5762" t="e">
        <v>#N/A</v>
      </c>
    </row>
    <row r="5763" spans="1:35" ht="14.25" hidden="1">
      <c r="A5763" s="7" t="s">
        <v>3722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32"/>
        <v>95600</v>
      </c>
      <c r="W5763" s="14">
        <f t="shared" si="728"/>
        <v>0</v>
      </c>
      <c r="X5763" s="14"/>
      <c r="Y5763" s="14">
        <f t="shared" ref="Y5763:Y5826" si="734">IF(W5763-AB5763&lt;=0,0,IF(O5763="返现",MAX(W5763-AA5763-AB5763,0),MAX(W5763-AB5763,0)))</f>
        <v>0</v>
      </c>
      <c r="Z5763" s="16">
        <f t="shared" si="730"/>
        <v>0</v>
      </c>
      <c r="AA5763" s="14">
        <f t="shared" si="733"/>
        <v>0</v>
      </c>
      <c r="AB5763" s="14">
        <f t="shared" si="731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3274</v>
      </c>
      <c r="AI5763" t="e">
        <v>#N/A</v>
      </c>
    </row>
    <row r="5764" spans="1:35" ht="14.25" hidden="1">
      <c r="A5764" s="7" t="s">
        <v>3722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32"/>
        <v>43010.289999999979</v>
      </c>
      <c r="W5764" s="14">
        <f t="shared" si="728"/>
        <v>146638.56435643564</v>
      </c>
      <c r="X5764" s="14"/>
      <c r="Y5764" s="14">
        <f t="shared" si="734"/>
        <v>0</v>
      </c>
      <c r="Z5764" s="16">
        <f t="shared" si="730"/>
        <v>146638.56435643564</v>
      </c>
      <c r="AA5764" s="14">
        <f t="shared" si="733"/>
        <v>1466.3856435643684</v>
      </c>
      <c r="AB5764" s="14">
        <f t="shared" si="731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3274</v>
      </c>
      <c r="AI5764" t="e">
        <v>#N/A</v>
      </c>
    </row>
    <row r="5765" spans="1:35" ht="14.25" hidden="1">
      <c r="A5765" s="7" t="s">
        <v>3722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32"/>
        <v>-70073.399999999994</v>
      </c>
      <c r="W5765" s="14">
        <f t="shared" si="728"/>
        <v>0</v>
      </c>
      <c r="X5765" s="14"/>
      <c r="Y5765" s="14">
        <f t="shared" si="734"/>
        <v>0</v>
      </c>
      <c r="Z5765" s="16">
        <f t="shared" si="730"/>
        <v>0</v>
      </c>
      <c r="AA5765" s="14">
        <f t="shared" si="733"/>
        <v>0</v>
      </c>
      <c r="AB5765" s="14">
        <f t="shared" si="731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3274</v>
      </c>
      <c r="AI5765" t="e">
        <v>#N/A</v>
      </c>
    </row>
    <row r="5766" spans="1:35" ht="14.25" hidden="1">
      <c r="A5766" s="7" t="s">
        <v>3722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32"/>
        <v>98519.530000000028</v>
      </c>
      <c r="W5766" s="14">
        <f t="shared" si="728"/>
        <v>936980.6</v>
      </c>
      <c r="X5766" s="14"/>
      <c r="Y5766" s="14">
        <f t="shared" si="734"/>
        <v>0</v>
      </c>
      <c r="Z5766" s="16">
        <f t="shared" si="730"/>
        <v>936980.6</v>
      </c>
      <c r="AA5766" s="14">
        <f t="shared" si="733"/>
        <v>0</v>
      </c>
      <c r="AB5766" s="14">
        <f t="shared" si="731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3274</v>
      </c>
      <c r="AI5766" t="e">
        <v>#N/A</v>
      </c>
    </row>
    <row r="5767" spans="1:35" ht="14.25" hidden="1">
      <c r="A5767" s="7" t="s">
        <v>3722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32"/>
        <v>9501.6599999999889</v>
      </c>
      <c r="W5767" s="14">
        <f t="shared" si="728"/>
        <v>76385.3</v>
      </c>
      <c r="X5767" s="14"/>
      <c r="Y5767" s="14">
        <f t="shared" si="734"/>
        <v>0</v>
      </c>
      <c r="Z5767" s="16">
        <f t="shared" si="730"/>
        <v>76385.3</v>
      </c>
      <c r="AA5767" s="14">
        <f t="shared" si="733"/>
        <v>0</v>
      </c>
      <c r="AB5767" s="14">
        <f t="shared" si="731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3274</v>
      </c>
      <c r="AI5767" t="e">
        <v>#N/A</v>
      </c>
    </row>
    <row r="5768" spans="1:35" ht="14.25" hidden="1">
      <c r="A5768" s="7" t="s">
        <v>3722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32"/>
        <v>37770.199999999953</v>
      </c>
      <c r="W5768" s="14">
        <f t="shared" si="728"/>
        <v>407816.4</v>
      </c>
      <c r="X5768" s="14"/>
      <c r="Y5768" s="14">
        <f t="shared" si="734"/>
        <v>0</v>
      </c>
      <c r="Z5768" s="16">
        <f t="shared" si="730"/>
        <v>407816.4</v>
      </c>
      <c r="AA5768" s="14">
        <f t="shared" si="733"/>
        <v>0</v>
      </c>
      <c r="AB5768" s="14">
        <f t="shared" si="731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3274</v>
      </c>
      <c r="AI5768" t="e">
        <v>#N/A</v>
      </c>
    </row>
    <row r="5769" spans="1:35" ht="14.25" hidden="1">
      <c r="A5769" s="7" t="s">
        <v>3722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3494</v>
      </c>
      <c r="M5769" s="74"/>
      <c r="N5769" s="74" t="s">
        <v>40</v>
      </c>
      <c r="O5769" s="74" t="s">
        <v>80</v>
      </c>
      <c r="P5769" s="10">
        <v>0</v>
      </c>
      <c r="Q5769" s="12" t="s">
        <v>3495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32"/>
        <v>46391.400000000023</v>
      </c>
      <c r="W5769" s="14">
        <f t="shared" si="728"/>
        <v>259460.5</v>
      </c>
      <c r="X5769" s="14"/>
      <c r="Y5769" s="14">
        <f t="shared" si="734"/>
        <v>0</v>
      </c>
      <c r="Z5769" s="16">
        <f t="shared" si="730"/>
        <v>259460.5</v>
      </c>
      <c r="AA5769" s="14">
        <f t="shared" si="733"/>
        <v>0</v>
      </c>
      <c r="AB5769" s="14">
        <f t="shared" si="731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3274</v>
      </c>
      <c r="AI5769" t="e">
        <v>#N/A</v>
      </c>
    </row>
    <row r="5770" spans="1:35" ht="14.25" hidden="1">
      <c r="A5770" s="7" t="s">
        <v>3722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32"/>
        <v>74657.539999999994</v>
      </c>
      <c r="W5770" s="14">
        <f t="shared" si="728"/>
        <v>128000.8</v>
      </c>
      <c r="X5770" s="14"/>
      <c r="Y5770" s="14">
        <f t="shared" si="734"/>
        <v>0</v>
      </c>
      <c r="Z5770" s="16">
        <f t="shared" si="730"/>
        <v>128000.8</v>
      </c>
      <c r="AA5770" s="14">
        <f t="shared" si="733"/>
        <v>0</v>
      </c>
      <c r="AB5770" s="14">
        <f t="shared" si="731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3274</v>
      </c>
      <c r="AI5770" t="e">
        <v>#N/A</v>
      </c>
    </row>
    <row r="5771" spans="1:35" ht="14.25" hidden="1">
      <c r="A5771" s="7" t="s">
        <v>3722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32"/>
        <v>32439.950000000004</v>
      </c>
      <c r="W5771" s="14">
        <f t="shared" si="728"/>
        <v>18810</v>
      </c>
      <c r="X5771" s="14"/>
      <c r="Y5771" s="14">
        <f t="shared" si="734"/>
        <v>0</v>
      </c>
      <c r="Z5771" s="16">
        <f t="shared" si="730"/>
        <v>18810</v>
      </c>
      <c r="AA5771" s="14">
        <f t="shared" si="733"/>
        <v>0</v>
      </c>
      <c r="AB5771" s="14">
        <f t="shared" si="731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3274</v>
      </c>
      <c r="AI5771" t="e">
        <v>#N/A</v>
      </c>
    </row>
    <row r="5772" spans="1:35" ht="14.25" hidden="1">
      <c r="A5772" s="7" t="s">
        <v>3722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32"/>
        <v>185168.06661000004</v>
      </c>
      <c r="W5772" s="14">
        <f t="shared" si="728"/>
        <v>332543.38949504949</v>
      </c>
      <c r="X5772" s="14"/>
      <c r="Y5772" s="14">
        <f t="shared" si="734"/>
        <v>0</v>
      </c>
      <c r="Z5772" s="16">
        <f t="shared" si="730"/>
        <v>332543.38949504949</v>
      </c>
      <c r="AA5772" s="14">
        <f t="shared" si="733"/>
        <v>3325.433894950489</v>
      </c>
      <c r="AB5772" s="14">
        <f t="shared" si="731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3274</v>
      </c>
      <c r="AI5772" t="e">
        <v>#N/A</v>
      </c>
    </row>
    <row r="5773" spans="1:35" ht="14.25" hidden="1">
      <c r="A5773" s="7" t="s">
        <v>3722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4067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32"/>
        <v>34020.429109999997</v>
      </c>
      <c r="W5773" s="14">
        <f t="shared" si="728"/>
        <v>25722.347415841588</v>
      </c>
      <c r="X5773" s="14"/>
      <c r="Y5773" s="14">
        <f t="shared" si="734"/>
        <v>0</v>
      </c>
      <c r="Z5773" s="16">
        <f t="shared" si="730"/>
        <v>25722.347415841588</v>
      </c>
      <c r="AA5773" s="14">
        <f t="shared" si="733"/>
        <v>257.22347415841432</v>
      </c>
      <c r="AB5773" s="14">
        <f t="shared" si="731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3274</v>
      </c>
      <c r="AI5773" t="e">
        <v>#N/A</v>
      </c>
    </row>
    <row r="5774" spans="1:35" ht="14.25" hidden="1">
      <c r="A5774" s="7" t="s">
        <v>3722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32"/>
        <v>2006103.0299999993</v>
      </c>
      <c r="W5774" s="14">
        <f t="shared" si="728"/>
        <v>8063049.5</v>
      </c>
      <c r="X5774" s="14"/>
      <c r="Y5774" s="14">
        <f t="shared" si="734"/>
        <v>0</v>
      </c>
      <c r="Z5774" s="16">
        <f t="shared" si="730"/>
        <v>8063049.5</v>
      </c>
      <c r="AA5774" s="14">
        <f t="shared" si="733"/>
        <v>0</v>
      </c>
      <c r="AB5774" s="14">
        <f t="shared" si="731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3274</v>
      </c>
      <c r="AI5774" t="e">
        <v>#N/A</v>
      </c>
    </row>
    <row r="5775" spans="1:35" ht="14.25" hidden="1">
      <c r="A5775" s="7" t="s">
        <v>3722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32"/>
        <v>45334.659999999989</v>
      </c>
      <c r="W5775" s="14">
        <f t="shared" si="728"/>
        <v>84139.1</v>
      </c>
      <c r="X5775" s="14"/>
      <c r="Y5775" s="14">
        <f t="shared" si="734"/>
        <v>0</v>
      </c>
      <c r="Z5775" s="16">
        <f t="shared" si="730"/>
        <v>84139.1</v>
      </c>
      <c r="AA5775" s="14">
        <f t="shared" si="733"/>
        <v>0</v>
      </c>
      <c r="AB5775" s="14">
        <f t="shared" si="731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3274</v>
      </c>
      <c r="AI5775" t="e">
        <v>#N/A</v>
      </c>
    </row>
    <row r="5776" spans="1:35" ht="14.25" hidden="1">
      <c r="A5776" s="7" t="s">
        <v>3722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32"/>
        <v>137989.24</v>
      </c>
      <c r="W5776" s="14">
        <f t="shared" si="728"/>
        <v>646637.4</v>
      </c>
      <c r="X5776" s="14"/>
      <c r="Y5776" s="14">
        <f t="shared" si="734"/>
        <v>0</v>
      </c>
      <c r="Z5776" s="16">
        <f t="shared" si="730"/>
        <v>646637.4</v>
      </c>
      <c r="AA5776" s="14">
        <f t="shared" si="733"/>
        <v>0</v>
      </c>
      <c r="AB5776" s="14">
        <f t="shared" si="731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3274</v>
      </c>
      <c r="AI5776" t="e">
        <v>#N/A</v>
      </c>
    </row>
    <row r="5777" spans="1:35" ht="14.25" hidden="1">
      <c r="A5777" s="7" t="s">
        <v>3722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3758</v>
      </c>
      <c r="S5777" s="14">
        <v>0</v>
      </c>
      <c r="T5777" s="14">
        <v>320000</v>
      </c>
      <c r="U5777" s="14">
        <v>251789.6</v>
      </c>
      <c r="V5777" s="14">
        <f t="shared" si="732"/>
        <v>68210.399999999994</v>
      </c>
      <c r="W5777" s="14">
        <f t="shared" si="728"/>
        <v>251789.6</v>
      </c>
      <c r="X5777" s="14"/>
      <c r="Y5777" s="14">
        <f t="shared" si="734"/>
        <v>0</v>
      </c>
      <c r="Z5777" s="16">
        <f t="shared" si="730"/>
        <v>251789.6</v>
      </c>
      <c r="AA5777" s="14">
        <f t="shared" si="733"/>
        <v>0</v>
      </c>
      <c r="AB5777" s="14">
        <f t="shared" si="731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3274</v>
      </c>
      <c r="AI5777" t="e">
        <v>#N/A</v>
      </c>
    </row>
    <row r="5778" spans="1:35" ht="14.25" hidden="1">
      <c r="A5778" s="7" t="s">
        <v>3722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4052</v>
      </c>
      <c r="S5778" s="14">
        <v>0</v>
      </c>
      <c r="T5778" s="14">
        <v>100000</v>
      </c>
      <c r="U5778" s="14">
        <v>74412.3</v>
      </c>
      <c r="V5778" s="14">
        <f t="shared" si="732"/>
        <v>25587.699999999997</v>
      </c>
      <c r="W5778" s="14">
        <f t="shared" si="728"/>
        <v>74412.3</v>
      </c>
      <c r="X5778" s="14"/>
      <c r="Y5778" s="14">
        <f t="shared" si="734"/>
        <v>0</v>
      </c>
      <c r="Z5778" s="16">
        <f t="shared" si="730"/>
        <v>74412.3</v>
      </c>
      <c r="AA5778" s="14">
        <f t="shared" si="733"/>
        <v>0</v>
      </c>
      <c r="AB5778" s="14">
        <f t="shared" si="731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3274</v>
      </c>
      <c r="AI5778" t="e">
        <v>#N/A</v>
      </c>
    </row>
    <row r="5779" spans="1:35" ht="14.25" hidden="1">
      <c r="A5779" s="7" t="s">
        <v>3722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3758</v>
      </c>
      <c r="S5779" s="14">
        <v>0</v>
      </c>
      <c r="T5779" s="14">
        <v>20000</v>
      </c>
      <c r="U5779" s="14">
        <v>20000</v>
      </c>
      <c r="V5779" s="14">
        <f t="shared" si="732"/>
        <v>0</v>
      </c>
      <c r="W5779" s="14">
        <f t="shared" si="728"/>
        <v>19047.619047619046</v>
      </c>
      <c r="X5779" s="14"/>
      <c r="Y5779" s="14">
        <f t="shared" si="734"/>
        <v>0</v>
      </c>
      <c r="Z5779" s="16">
        <f t="shared" si="730"/>
        <v>19047.619047619046</v>
      </c>
      <c r="AA5779" s="14">
        <f t="shared" si="733"/>
        <v>952.38095238095411</v>
      </c>
      <c r="AB5779" s="14">
        <f t="shared" si="731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3274</v>
      </c>
      <c r="AI5779" t="e">
        <v>#N/A</v>
      </c>
    </row>
    <row r="5780" spans="1:35" ht="14.25" hidden="1">
      <c r="A5780" s="7" t="s">
        <v>3722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32"/>
        <v>29927.789999999994</v>
      </c>
      <c r="W5780" s="14">
        <f t="shared" si="728"/>
        <v>38565.192307692312</v>
      </c>
      <c r="X5780" s="14"/>
      <c r="Y5780" s="14">
        <f t="shared" si="734"/>
        <v>0</v>
      </c>
      <c r="Z5780" s="16">
        <f t="shared" si="730"/>
        <v>38565.192307692312</v>
      </c>
      <c r="AA5780" s="14">
        <f t="shared" si="733"/>
        <v>1542.6076923076907</v>
      </c>
      <c r="AB5780" s="14">
        <f t="shared" si="731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3274</v>
      </c>
      <c r="AI5780" t="e">
        <v>#N/A</v>
      </c>
    </row>
    <row r="5781" spans="1:35" ht="14.25" hidden="1">
      <c r="A5781" s="7" t="s">
        <v>3722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32"/>
        <v>11129.65</v>
      </c>
      <c r="W5781" s="14">
        <f t="shared" si="728"/>
        <v>8209.7058823529405</v>
      </c>
      <c r="X5781" s="14"/>
      <c r="Y5781" s="14">
        <f t="shared" si="734"/>
        <v>0</v>
      </c>
      <c r="Z5781" s="16">
        <f t="shared" si="730"/>
        <v>8209.7058823529405</v>
      </c>
      <c r="AA5781" s="14">
        <f t="shared" si="733"/>
        <v>164.1941176470591</v>
      </c>
      <c r="AB5781" s="14">
        <f t="shared" si="731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3274</v>
      </c>
      <c r="AI5781" t="e">
        <v>#N/A</v>
      </c>
    </row>
    <row r="5782" spans="1:35" ht="14.25" hidden="1">
      <c r="A5782" s="7" t="s">
        <v>3722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32"/>
        <v>2063.010000000002</v>
      </c>
      <c r="W5782" s="14">
        <f t="shared" si="728"/>
        <v>20018.599999999999</v>
      </c>
      <c r="X5782" s="14"/>
      <c r="Y5782" s="14">
        <f t="shared" si="734"/>
        <v>0</v>
      </c>
      <c r="Z5782" s="16">
        <f t="shared" si="730"/>
        <v>20018.599999999999</v>
      </c>
      <c r="AA5782" s="14">
        <f t="shared" si="733"/>
        <v>0</v>
      </c>
      <c r="AB5782" s="14">
        <f t="shared" si="731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3274</v>
      </c>
      <c r="AI5782" t="e">
        <v>#N/A</v>
      </c>
    </row>
    <row r="5783" spans="1:35" ht="14.25" hidden="1">
      <c r="A5783" s="7" t="s">
        <v>3722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4052</v>
      </c>
      <c r="S5783" s="14">
        <v>85740.5</v>
      </c>
      <c r="T5783" s="14">
        <v>300000</v>
      </c>
      <c r="U5783" s="14">
        <v>251399.87</v>
      </c>
      <c r="V5783" s="14">
        <f t="shared" si="732"/>
        <v>134340.63</v>
      </c>
      <c r="W5783" s="14">
        <f t="shared" si="728"/>
        <v>251399.87</v>
      </c>
      <c r="X5783" s="14"/>
      <c r="Y5783" s="14">
        <f t="shared" si="734"/>
        <v>0</v>
      </c>
      <c r="Z5783" s="14">
        <v>100000</v>
      </c>
      <c r="AA5783" s="14">
        <f t="shared" si="733"/>
        <v>0</v>
      </c>
      <c r="AB5783" s="14">
        <f t="shared" si="731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3274</v>
      </c>
      <c r="AI5783">
        <v>32</v>
      </c>
    </row>
    <row r="5784" spans="1:35" ht="14.25" hidden="1">
      <c r="A5784" s="7" t="s">
        <v>3722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4068</v>
      </c>
      <c r="S5784" s="14">
        <v>32640.04</v>
      </c>
      <c r="T5784" s="14">
        <v>122400</v>
      </c>
      <c r="U5784" s="14">
        <v>105476.41</v>
      </c>
      <c r="V5784" s="14">
        <f t="shared" si="732"/>
        <v>49563.630000000005</v>
      </c>
      <c r="W5784" s="14">
        <f t="shared" si="728"/>
        <v>103408.24509803922</v>
      </c>
      <c r="X5784" s="14"/>
      <c r="Y5784" s="14">
        <f t="shared" si="734"/>
        <v>0</v>
      </c>
      <c r="Z5784" s="16">
        <f t="shared" ref="Z5784:Z5847" si="735">W5784+X5784</f>
        <v>103408.24509803922</v>
      </c>
      <c r="AA5784" s="14">
        <f t="shared" si="733"/>
        <v>2068.1649019607867</v>
      </c>
      <c r="AB5784" s="14">
        <f t="shared" si="731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3274</v>
      </c>
      <c r="AI5784" t="e">
        <v>#N/A</v>
      </c>
    </row>
    <row r="5785" spans="1:35" ht="14.25" hidden="1">
      <c r="A5785" s="7" t="s">
        <v>3722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32"/>
        <v>61514.229999999981</v>
      </c>
      <c r="W5785" s="14">
        <f t="shared" si="728"/>
        <v>413768.65686274512</v>
      </c>
      <c r="X5785" s="14"/>
      <c r="Y5785" s="14">
        <f t="shared" si="734"/>
        <v>0</v>
      </c>
      <c r="Z5785" s="16">
        <f t="shared" si="735"/>
        <v>413768.65686274512</v>
      </c>
      <c r="AA5785" s="14">
        <f t="shared" si="733"/>
        <v>8275.3731372549082</v>
      </c>
      <c r="AB5785" s="14">
        <f t="shared" si="731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3274</v>
      </c>
      <c r="AI5785" t="e">
        <v>#N/A</v>
      </c>
    </row>
    <row r="5786" spans="1:35" ht="14.25" hidden="1">
      <c r="A5786" s="7" t="s">
        <v>3722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3498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32"/>
        <v>92415.600000000035</v>
      </c>
      <c r="W5786" s="14">
        <f t="shared" si="728"/>
        <v>421800.09803921566</v>
      </c>
      <c r="X5786" s="14"/>
      <c r="Y5786" s="14">
        <f t="shared" si="734"/>
        <v>0</v>
      </c>
      <c r="Z5786" s="16">
        <f t="shared" si="735"/>
        <v>421800.09803921566</v>
      </c>
      <c r="AA5786" s="14">
        <f t="shared" si="733"/>
        <v>8436.0019607843133</v>
      </c>
      <c r="AB5786" s="14">
        <f t="shared" si="731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3274</v>
      </c>
      <c r="AI5786" t="e">
        <v>#N/A</v>
      </c>
    </row>
    <row r="5787" spans="1:35" ht="14.25" hidden="1">
      <c r="A5787" s="7" t="s">
        <v>3722</v>
      </c>
      <c r="B5787" s="74" t="s">
        <v>32</v>
      </c>
      <c r="C5787" s="74" t="s">
        <v>1072</v>
      </c>
      <c r="D5787" s="74" t="s">
        <v>1182</v>
      </c>
      <c r="E5787" s="74" t="s">
        <v>4069</v>
      </c>
      <c r="F5787" s="74" t="s">
        <v>4070</v>
      </c>
      <c r="G5787" s="74" t="s">
        <v>4069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4069</v>
      </c>
      <c r="M5787" s="74"/>
      <c r="N5787" s="74" t="s">
        <v>40</v>
      </c>
      <c r="O5787" s="74" t="s">
        <v>41</v>
      </c>
      <c r="P5787" s="10">
        <v>0.02</v>
      </c>
      <c r="Q5787" s="12" t="s">
        <v>4071</v>
      </c>
      <c r="R5787" s="74"/>
      <c r="S5787" s="14">
        <v>0</v>
      </c>
      <c r="T5787" s="14">
        <v>10000</v>
      </c>
      <c r="U5787" s="14">
        <v>649</v>
      </c>
      <c r="V5787" s="14">
        <f t="shared" si="732"/>
        <v>9351</v>
      </c>
      <c r="W5787" s="14">
        <f t="shared" si="728"/>
        <v>636.27450980392155</v>
      </c>
      <c r="X5787" s="14"/>
      <c r="Y5787" s="14">
        <f t="shared" si="734"/>
        <v>0</v>
      </c>
      <c r="Z5787" s="16">
        <f t="shared" si="735"/>
        <v>636.27450980392155</v>
      </c>
      <c r="AA5787" s="14">
        <f t="shared" si="733"/>
        <v>12.725490196078454</v>
      </c>
      <c r="AB5787" s="14">
        <f t="shared" si="731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3274</v>
      </c>
      <c r="AI5787" t="e">
        <v>#N/A</v>
      </c>
    </row>
    <row r="5788" spans="1:35" ht="14.25" hidden="1">
      <c r="A5788" s="7" t="s">
        <v>3722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32"/>
        <v>11421.59</v>
      </c>
      <c r="W5788" s="14">
        <f t="shared" si="728"/>
        <v>4017.7019230769229</v>
      </c>
      <c r="X5788" s="14"/>
      <c r="Y5788" s="14">
        <f t="shared" si="734"/>
        <v>0</v>
      </c>
      <c r="Z5788" s="16">
        <f t="shared" si="735"/>
        <v>4017.7019230769229</v>
      </c>
      <c r="AA5788" s="14">
        <f t="shared" si="733"/>
        <v>160.70807692307699</v>
      </c>
      <c r="AB5788" s="14">
        <f t="shared" si="731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3274</v>
      </c>
      <c r="AI5788" t="e">
        <v>#N/A</v>
      </c>
    </row>
    <row r="5789" spans="1:35" ht="14.25" hidden="1">
      <c r="A5789" s="7" t="s">
        <v>3722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32"/>
        <v>43988.130000000005</v>
      </c>
      <c r="W5789" s="14">
        <f t="shared" si="728"/>
        <v>103860.39215686276</v>
      </c>
      <c r="X5789" s="14"/>
      <c r="Y5789" s="14">
        <f t="shared" si="734"/>
        <v>0</v>
      </c>
      <c r="Z5789" s="16">
        <f t="shared" si="735"/>
        <v>103860.39215686276</v>
      </c>
      <c r="AA5789" s="14">
        <f t="shared" si="733"/>
        <v>2077.2078431372502</v>
      </c>
      <c r="AB5789" s="14">
        <f t="shared" si="731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3274</v>
      </c>
      <c r="AI5789" t="e">
        <v>#N/A</v>
      </c>
    </row>
    <row r="5790" spans="1:35" ht="14.25" hidden="1">
      <c r="A5790" s="7" t="s">
        <v>3722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32"/>
        <v>105529.33999999997</v>
      </c>
      <c r="W5790" s="14">
        <f t="shared" si="728"/>
        <v>226923.2</v>
      </c>
      <c r="X5790" s="14"/>
      <c r="Y5790" s="14">
        <f t="shared" si="734"/>
        <v>0</v>
      </c>
      <c r="Z5790" s="16">
        <f t="shared" si="735"/>
        <v>226923.2</v>
      </c>
      <c r="AA5790" s="14">
        <f t="shared" si="733"/>
        <v>0</v>
      </c>
      <c r="AB5790" s="14">
        <f t="shared" si="731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3274</v>
      </c>
      <c r="AI5790" t="e">
        <v>#N/A</v>
      </c>
    </row>
    <row r="5791" spans="1:35" ht="14.25" hidden="1">
      <c r="A5791" s="7" t="s">
        <v>3722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4052</v>
      </c>
      <c r="S5791" s="14">
        <v>0</v>
      </c>
      <c r="T5791" s="14">
        <v>40000</v>
      </c>
      <c r="U5791" s="14">
        <v>16456.69000000001</v>
      </c>
      <c r="V5791" s="14">
        <f t="shared" si="732"/>
        <v>23543.30999999999</v>
      </c>
      <c r="W5791" s="14">
        <f t="shared" si="728"/>
        <v>15673.038095238104</v>
      </c>
      <c r="X5791" s="14"/>
      <c r="Y5791" s="14">
        <f t="shared" si="734"/>
        <v>0</v>
      </c>
      <c r="Z5791" s="16">
        <f t="shared" si="735"/>
        <v>15673.038095238104</v>
      </c>
      <c r="AA5791" s="14">
        <f t="shared" si="733"/>
        <v>783.65190476190583</v>
      </c>
      <c r="AB5791" s="14">
        <f t="shared" si="731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3274</v>
      </c>
      <c r="AI5791" t="e">
        <v>#N/A</v>
      </c>
    </row>
    <row r="5792" spans="1:35" ht="14.25" hidden="1">
      <c r="A5792" s="7" t="s">
        <v>3722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28"/>
        <v>0</v>
      </c>
      <c r="X5792" s="14"/>
      <c r="Y5792" s="14">
        <f t="shared" si="734"/>
        <v>0</v>
      </c>
      <c r="Z5792" s="16">
        <f t="shared" si="735"/>
        <v>0</v>
      </c>
      <c r="AA5792" s="14">
        <f t="shared" si="733"/>
        <v>0</v>
      </c>
      <c r="AB5792" s="14">
        <f t="shared" si="731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3274</v>
      </c>
      <c r="AI5792" t="e">
        <v>#N/A</v>
      </c>
    </row>
    <row r="5793" spans="1:35" ht="14.25" hidden="1">
      <c r="A5793" s="7" t="s">
        <v>3722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4046</v>
      </c>
      <c r="S5793" s="14">
        <v>0</v>
      </c>
      <c r="T5793" s="14">
        <v>200000</v>
      </c>
      <c r="U5793" s="14">
        <v>0</v>
      </c>
      <c r="V5793" s="14">
        <f t="shared" si="732"/>
        <v>200000</v>
      </c>
      <c r="W5793" s="14">
        <f t="shared" si="728"/>
        <v>0</v>
      </c>
      <c r="X5793" s="14"/>
      <c r="Y5793" s="14">
        <f t="shared" si="734"/>
        <v>0</v>
      </c>
      <c r="Z5793" s="16">
        <f t="shared" si="735"/>
        <v>0</v>
      </c>
      <c r="AA5793" s="14">
        <f t="shared" si="733"/>
        <v>0</v>
      </c>
      <c r="AB5793" s="14">
        <f t="shared" si="731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3274</v>
      </c>
      <c r="AI5793" t="e">
        <v>#N/A</v>
      </c>
    </row>
    <row r="5794" spans="1:35" ht="14.25" hidden="1">
      <c r="A5794" s="7" t="s">
        <v>3722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32"/>
        <v>598694.40000000002</v>
      </c>
      <c r="W5794" s="14">
        <f t="shared" si="728"/>
        <v>791261.1</v>
      </c>
      <c r="X5794" s="14"/>
      <c r="Y5794" s="14">
        <f t="shared" si="734"/>
        <v>0</v>
      </c>
      <c r="Z5794" s="16">
        <f t="shared" si="735"/>
        <v>791261.1</v>
      </c>
      <c r="AA5794" s="14">
        <f t="shared" si="733"/>
        <v>0</v>
      </c>
      <c r="AB5794" s="14">
        <f t="shared" si="731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3274</v>
      </c>
      <c r="AI5794" t="e">
        <v>#N/A</v>
      </c>
    </row>
    <row r="5795" spans="1:35" ht="14.25" hidden="1">
      <c r="A5795" s="7" t="s">
        <v>3722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28"/>
        <v>0</v>
      </c>
      <c r="X5795" s="14"/>
      <c r="Y5795" s="14">
        <f t="shared" si="734"/>
        <v>0</v>
      </c>
      <c r="Z5795" s="16">
        <f t="shared" si="735"/>
        <v>0</v>
      </c>
      <c r="AA5795" s="14">
        <f t="shared" si="733"/>
        <v>0</v>
      </c>
      <c r="AB5795" s="14">
        <f t="shared" si="731"/>
        <v>0</v>
      </c>
      <c r="AC5795" s="10">
        <v>7.0000000000000007E-2</v>
      </c>
      <c r="AD5795" s="14"/>
      <c r="AE5795" s="74" t="s">
        <v>4072</v>
      </c>
      <c r="AF5795" s="74"/>
      <c r="AG5795" s="74" t="s">
        <v>51</v>
      </c>
      <c r="AH5795" s="10" t="s">
        <v>3274</v>
      </c>
      <c r="AI5795" t="e">
        <v>#N/A</v>
      </c>
    </row>
    <row r="5796" spans="1:35" ht="14.25" hidden="1">
      <c r="A5796" s="7" t="s">
        <v>3722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4052</v>
      </c>
      <c r="S5796" s="14">
        <v>0</v>
      </c>
      <c r="T5796" s="14">
        <v>200000</v>
      </c>
      <c r="U5796" s="14">
        <v>0</v>
      </c>
      <c r="V5796" s="14">
        <f t="shared" si="732"/>
        <v>200000</v>
      </c>
      <c r="W5796" s="14">
        <f t="shared" ref="W5796:W5859" si="736">IF(O5796="返货",U5796/(1+P5796),IF(O5796="返现",U5796,IF(O5796="折扣",U5796*P5796,IF(O5796="无",U5796))))</f>
        <v>0</v>
      </c>
      <c r="X5796" s="14"/>
      <c r="Y5796" s="14">
        <f t="shared" si="734"/>
        <v>0</v>
      </c>
      <c r="Z5796" s="16">
        <f t="shared" si="735"/>
        <v>0</v>
      </c>
      <c r="AA5796" s="14">
        <f t="shared" si="733"/>
        <v>0</v>
      </c>
      <c r="AB5796" s="14">
        <f t="shared" si="731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3274</v>
      </c>
      <c r="AI5796" t="e">
        <v>#N/A</v>
      </c>
    </row>
    <row r="5797" spans="1:35" ht="14.25" hidden="1">
      <c r="A5797" s="7" t="s">
        <v>3722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3758</v>
      </c>
      <c r="S5797" s="14">
        <v>405455.79</v>
      </c>
      <c r="T5797" s="14">
        <v>397387.94</v>
      </c>
      <c r="U5797" s="14">
        <v>733795.9</v>
      </c>
      <c r="V5797" s="14">
        <f t="shared" si="732"/>
        <v>69047.829999999958</v>
      </c>
      <c r="W5797" s="14">
        <f t="shared" si="736"/>
        <v>733795.9</v>
      </c>
      <c r="X5797" s="14"/>
      <c r="Y5797" s="14">
        <f t="shared" si="734"/>
        <v>0</v>
      </c>
      <c r="Z5797" s="16">
        <f t="shared" si="735"/>
        <v>733795.9</v>
      </c>
      <c r="AA5797" s="14">
        <f t="shared" si="733"/>
        <v>0</v>
      </c>
      <c r="AB5797" s="14">
        <f t="shared" si="731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3274</v>
      </c>
      <c r="AI5797" t="e">
        <v>#N/A</v>
      </c>
    </row>
    <row r="5798" spans="1:35" ht="14.25" hidden="1">
      <c r="A5798" s="7" t="s">
        <v>3722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32"/>
        <v>0</v>
      </c>
      <c r="W5798" s="14">
        <f t="shared" si="736"/>
        <v>22432.211538461539</v>
      </c>
      <c r="X5798" s="14"/>
      <c r="Y5798" s="14">
        <f t="shared" si="734"/>
        <v>0</v>
      </c>
      <c r="Z5798" s="16">
        <f t="shared" si="735"/>
        <v>22432.211538461539</v>
      </c>
      <c r="AA5798" s="14">
        <f t="shared" si="733"/>
        <v>897.28846153846098</v>
      </c>
      <c r="AB5798" s="14">
        <f t="shared" si="731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3274</v>
      </c>
      <c r="AI5798" t="e">
        <v>#N/A</v>
      </c>
    </row>
    <row r="5799" spans="1:35" ht="14.25" hidden="1">
      <c r="A5799" s="7" t="s">
        <v>3722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32"/>
        <v>92675.799999999988</v>
      </c>
      <c r="W5799" s="14">
        <f t="shared" si="736"/>
        <v>64786.5</v>
      </c>
      <c r="X5799" s="14"/>
      <c r="Y5799" s="14">
        <f t="shared" si="734"/>
        <v>0</v>
      </c>
      <c r="Z5799" s="16">
        <f t="shared" si="735"/>
        <v>64786.5</v>
      </c>
      <c r="AA5799" s="14">
        <f t="shared" si="733"/>
        <v>0</v>
      </c>
      <c r="AB5799" s="14">
        <f t="shared" si="731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3274</v>
      </c>
      <c r="AI5799" t="e">
        <v>#N/A</v>
      </c>
    </row>
    <row r="5800" spans="1:35" ht="14.25" hidden="1">
      <c r="A5800" s="7" t="s">
        <v>3722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32"/>
        <v>725104.17999999993</v>
      </c>
      <c r="W5800" s="14">
        <f t="shared" si="736"/>
        <v>31409.4</v>
      </c>
      <c r="X5800" s="14">
        <f>W5800*R5800/(1-R5800)</f>
        <v>641.00816326530617</v>
      </c>
      <c r="Y5800" s="14">
        <f t="shared" si="734"/>
        <v>0</v>
      </c>
      <c r="Z5800" s="16">
        <f t="shared" si="735"/>
        <v>32050.408163265307</v>
      </c>
      <c r="AA5800" s="14">
        <f t="shared" si="733"/>
        <v>0</v>
      </c>
      <c r="AB5800" s="14">
        <f t="shared" si="731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3274</v>
      </c>
      <c r="AI5800" t="e">
        <v>#N/A</v>
      </c>
    </row>
    <row r="5801" spans="1:35" ht="14.25" hidden="1">
      <c r="A5801" s="7" t="s">
        <v>3722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32"/>
        <v>240517.70000000007</v>
      </c>
      <c r="W5801" s="14">
        <f t="shared" si="736"/>
        <v>290627.09999999998</v>
      </c>
      <c r="X5801" s="14">
        <f t="shared" ref="X5801:X5804" si="737">W5801*R5801/(1-R5801)</f>
        <v>5931.1653061224488</v>
      </c>
      <c r="Y5801" s="14">
        <f t="shared" si="734"/>
        <v>0</v>
      </c>
      <c r="Z5801" s="16">
        <f t="shared" si="735"/>
        <v>296558.26530612243</v>
      </c>
      <c r="AA5801" s="14">
        <f t="shared" si="733"/>
        <v>0</v>
      </c>
      <c r="AB5801" s="14">
        <f t="shared" si="731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3274</v>
      </c>
      <c r="AI5801" t="e">
        <v>#N/A</v>
      </c>
    </row>
    <row r="5802" spans="1:35" ht="14.25" hidden="1">
      <c r="A5802" s="7" t="s">
        <v>3722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32"/>
        <v>958475.20000000007</v>
      </c>
      <c r="W5802" s="14">
        <f t="shared" si="736"/>
        <v>544007.6</v>
      </c>
      <c r="X5802" s="14">
        <f t="shared" si="737"/>
        <v>11102.195918367348</v>
      </c>
      <c r="Y5802" s="14">
        <f t="shared" si="734"/>
        <v>0</v>
      </c>
      <c r="Z5802" s="16">
        <f t="shared" si="735"/>
        <v>555109.79591836734</v>
      </c>
      <c r="AA5802" s="14">
        <f t="shared" si="733"/>
        <v>0</v>
      </c>
      <c r="AB5802" s="14">
        <f t="shared" si="731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3274</v>
      </c>
      <c r="AI5802" t="e">
        <v>#N/A</v>
      </c>
    </row>
    <row r="5803" spans="1:35" ht="14.25" hidden="1">
      <c r="A5803" s="7" t="s">
        <v>3722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32"/>
        <v>899284.55</v>
      </c>
      <c r="W5803" s="14">
        <f t="shared" si="736"/>
        <v>0</v>
      </c>
      <c r="X5803" s="14">
        <f t="shared" si="737"/>
        <v>0</v>
      </c>
      <c r="Y5803" s="14">
        <f t="shared" si="734"/>
        <v>0</v>
      </c>
      <c r="Z5803" s="16">
        <f t="shared" si="735"/>
        <v>0</v>
      </c>
      <c r="AA5803" s="14">
        <f t="shared" si="733"/>
        <v>0</v>
      </c>
      <c r="AB5803" s="14">
        <f t="shared" si="731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3274</v>
      </c>
      <c r="AI5803" t="e">
        <v>#N/A</v>
      </c>
    </row>
    <row r="5804" spans="1:35" ht="14.25" hidden="1">
      <c r="A5804" s="7" t="s">
        <v>3722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32"/>
        <v>7191.2800000000279</v>
      </c>
      <c r="W5804" s="14">
        <f t="shared" si="736"/>
        <v>569971.9</v>
      </c>
      <c r="X5804" s="14">
        <f t="shared" si="737"/>
        <v>11632.079591836735</v>
      </c>
      <c r="Y5804" s="14">
        <f t="shared" si="734"/>
        <v>0</v>
      </c>
      <c r="Z5804" s="16">
        <f t="shared" si="735"/>
        <v>581603.9795918368</v>
      </c>
      <c r="AA5804" s="14">
        <f t="shared" si="733"/>
        <v>0</v>
      </c>
      <c r="AB5804" s="14">
        <f t="shared" si="731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3274</v>
      </c>
      <c r="AI5804" t="e">
        <v>#N/A</v>
      </c>
    </row>
    <row r="5805" spans="1:35" ht="14.25" hidden="1">
      <c r="A5805" s="7" t="s">
        <v>3722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32"/>
        <v>107735.31999999995</v>
      </c>
      <c r="W5805" s="14">
        <f t="shared" si="736"/>
        <v>596983.80000000005</v>
      </c>
      <c r="X5805" s="14"/>
      <c r="Y5805" s="14">
        <f t="shared" si="734"/>
        <v>0</v>
      </c>
      <c r="Z5805" s="16">
        <f t="shared" si="735"/>
        <v>596983.80000000005</v>
      </c>
      <c r="AA5805" s="14">
        <f t="shared" si="733"/>
        <v>0</v>
      </c>
      <c r="AB5805" s="14">
        <f t="shared" si="731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3274</v>
      </c>
      <c r="AI5805" t="e">
        <v>#N/A</v>
      </c>
    </row>
    <row r="5806" spans="1:35" ht="14.25" hidden="1">
      <c r="A5806" s="7" t="s">
        <v>3722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32"/>
        <v>177502.67999999993</v>
      </c>
      <c r="W5806" s="14">
        <f t="shared" si="736"/>
        <v>2071720.2</v>
      </c>
      <c r="X5806" s="14"/>
      <c r="Y5806" s="14">
        <f t="shared" si="734"/>
        <v>0</v>
      </c>
      <c r="Z5806" s="16">
        <f t="shared" si="735"/>
        <v>2071720.2</v>
      </c>
      <c r="AA5806" s="14">
        <f t="shared" si="733"/>
        <v>0</v>
      </c>
      <c r="AB5806" s="14">
        <f t="shared" si="731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3274</v>
      </c>
      <c r="AI5806" t="e">
        <v>#N/A</v>
      </c>
    </row>
    <row r="5807" spans="1:35" ht="14.25" hidden="1">
      <c r="A5807" s="7" t="s">
        <v>3722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4073</v>
      </c>
      <c r="R5807" s="74"/>
      <c r="S5807" s="14">
        <v>6808.85</v>
      </c>
      <c r="T5807" s="14">
        <v>30000</v>
      </c>
      <c r="U5807" s="14">
        <v>26072.5</v>
      </c>
      <c r="V5807" s="14">
        <f t="shared" si="732"/>
        <v>10736.349999999999</v>
      </c>
      <c r="W5807" s="14">
        <f t="shared" si="736"/>
        <v>26072.5</v>
      </c>
      <c r="X5807" s="14"/>
      <c r="Y5807" s="14">
        <f t="shared" si="734"/>
        <v>0</v>
      </c>
      <c r="Z5807" s="16">
        <f t="shared" si="735"/>
        <v>26072.5</v>
      </c>
      <c r="AA5807" s="14">
        <f t="shared" si="733"/>
        <v>0</v>
      </c>
      <c r="AB5807" s="14">
        <f t="shared" si="731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3274</v>
      </c>
      <c r="AI5807" t="e">
        <v>#N/A</v>
      </c>
    </row>
    <row r="5808" spans="1:35" ht="14.25" hidden="1">
      <c r="A5808" s="7" t="s">
        <v>3722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32"/>
        <v>19895.589999999997</v>
      </c>
      <c r="W5808" s="14">
        <f t="shared" si="736"/>
        <v>38915.5</v>
      </c>
      <c r="X5808" s="14"/>
      <c r="Y5808" s="14">
        <f t="shared" si="734"/>
        <v>0</v>
      </c>
      <c r="Z5808" s="16">
        <f t="shared" si="735"/>
        <v>38915.5</v>
      </c>
      <c r="AA5808" s="14">
        <f t="shared" si="733"/>
        <v>0</v>
      </c>
      <c r="AB5808" s="14">
        <f t="shared" si="731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3274</v>
      </c>
      <c r="AI5808" t="e">
        <v>#N/A</v>
      </c>
    </row>
    <row r="5809" spans="1:35" ht="14.25" hidden="1">
      <c r="A5809" s="7" t="s">
        <v>3722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32"/>
        <v>0</v>
      </c>
      <c r="W5809" s="14">
        <f t="shared" si="736"/>
        <v>25415.4</v>
      </c>
      <c r="X5809" s="14"/>
      <c r="Y5809" s="14">
        <f t="shared" si="734"/>
        <v>0</v>
      </c>
      <c r="Z5809" s="16">
        <f t="shared" si="735"/>
        <v>25415.4</v>
      </c>
      <c r="AA5809" s="14">
        <f t="shared" si="733"/>
        <v>0</v>
      </c>
      <c r="AB5809" s="14">
        <f t="shared" ref="AB5809:AB5872" si="738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3274</v>
      </c>
      <c r="AI5809" t="e">
        <v>#N/A</v>
      </c>
    </row>
    <row r="5810" spans="1:35" ht="14.25" hidden="1">
      <c r="A5810" s="7" t="s">
        <v>3722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9">S5810+T5810-U5810</f>
        <v>16150.200000000012</v>
      </c>
      <c r="W5810" s="14">
        <f t="shared" si="736"/>
        <v>282856.07843137253</v>
      </c>
      <c r="X5810" s="14"/>
      <c r="Y5810" s="14">
        <f t="shared" si="734"/>
        <v>0</v>
      </c>
      <c r="Z5810" s="16">
        <f t="shared" si="735"/>
        <v>282856.07843137253</v>
      </c>
      <c r="AA5810" s="14">
        <f t="shared" si="733"/>
        <v>5657.1215686274809</v>
      </c>
      <c r="AB5810" s="14">
        <f t="shared" si="738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3274</v>
      </c>
      <c r="AI5810" t="e">
        <v>#N/A</v>
      </c>
    </row>
    <row r="5811" spans="1:35" ht="14.25" hidden="1">
      <c r="A5811" s="7" t="s">
        <v>3722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9"/>
        <v>51602.450000000012</v>
      </c>
      <c r="W5811" s="14">
        <f t="shared" si="736"/>
        <v>119351.47058823529</v>
      </c>
      <c r="X5811" s="14"/>
      <c r="Y5811" s="14">
        <f t="shared" si="734"/>
        <v>0</v>
      </c>
      <c r="Z5811" s="16">
        <f t="shared" si="735"/>
        <v>119351.47058823529</v>
      </c>
      <c r="AA5811" s="14">
        <f t="shared" si="733"/>
        <v>2387.0294117647136</v>
      </c>
      <c r="AB5811" s="14">
        <f t="shared" si="738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3274</v>
      </c>
      <c r="AI5811" t="e">
        <v>#N/A</v>
      </c>
    </row>
    <row r="5812" spans="1:35" ht="14.25" hidden="1">
      <c r="A5812" s="7" t="s">
        <v>3722</v>
      </c>
      <c r="B5812" s="74" t="s">
        <v>32</v>
      </c>
      <c r="C5812" s="74" t="s">
        <v>1330</v>
      </c>
      <c r="D5812" s="74" t="s">
        <v>1354</v>
      </c>
      <c r="E5812" s="74" t="s">
        <v>4074</v>
      </c>
      <c r="F5812" s="74" t="s">
        <v>4074</v>
      </c>
      <c r="G5812" s="74" t="s">
        <v>4074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4075</v>
      </c>
      <c r="M5812" s="74"/>
      <c r="N5812" s="74" t="s">
        <v>40</v>
      </c>
      <c r="O5812" s="74" t="s">
        <v>41</v>
      </c>
      <c r="P5812" s="10">
        <v>0.04</v>
      </c>
      <c r="Q5812" s="12" t="s">
        <v>4076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9"/>
        <v>382.2199999999998</v>
      </c>
      <c r="W5812" s="14">
        <f t="shared" si="736"/>
        <v>2517.0961538461538</v>
      </c>
      <c r="X5812" s="14"/>
      <c r="Y5812" s="14">
        <f t="shared" si="734"/>
        <v>0</v>
      </c>
      <c r="Z5812" s="16">
        <f t="shared" si="735"/>
        <v>2517.0961538461538</v>
      </c>
      <c r="AA5812" s="14">
        <f t="shared" si="733"/>
        <v>100.68384615384639</v>
      </c>
      <c r="AB5812" s="14">
        <f t="shared" si="738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3274</v>
      </c>
      <c r="AI5812" t="e">
        <v>#N/A</v>
      </c>
    </row>
    <row r="5813" spans="1:35" ht="14.25" hidden="1">
      <c r="A5813" s="7" t="s">
        <v>3722</v>
      </c>
      <c r="B5813" s="74" t="s">
        <v>32</v>
      </c>
      <c r="C5813" s="74" t="s">
        <v>1330</v>
      </c>
      <c r="D5813" s="74" t="s">
        <v>1354</v>
      </c>
      <c r="E5813" s="74" t="s">
        <v>4077</v>
      </c>
      <c r="F5813" s="74" t="s">
        <v>4077</v>
      </c>
      <c r="G5813" s="74" t="s">
        <v>4077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4078</v>
      </c>
      <c r="M5813" s="74"/>
      <c r="N5813" s="74" t="s">
        <v>40</v>
      </c>
      <c r="O5813" s="74" t="s">
        <v>41</v>
      </c>
      <c r="P5813" s="10">
        <v>0.02</v>
      </c>
      <c r="Q5813" s="12" t="s">
        <v>4079</v>
      </c>
      <c r="R5813" s="74"/>
      <c r="S5813" s="14">
        <v>0</v>
      </c>
      <c r="T5813" s="14">
        <v>397800</v>
      </c>
      <c r="U5813" s="14">
        <v>349969.4</v>
      </c>
      <c r="V5813" s="14">
        <f t="shared" si="739"/>
        <v>47830.599999999977</v>
      </c>
      <c r="W5813" s="14">
        <f t="shared" si="736"/>
        <v>343107.25490196078</v>
      </c>
      <c r="X5813" s="14"/>
      <c r="Y5813" s="14">
        <f t="shared" si="734"/>
        <v>0</v>
      </c>
      <c r="Z5813" s="16">
        <f t="shared" si="735"/>
        <v>343107.25490196078</v>
      </c>
      <c r="AA5813" s="14">
        <f t="shared" si="733"/>
        <v>6862.1450980392401</v>
      </c>
      <c r="AB5813" s="14">
        <f t="shared" si="738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3274</v>
      </c>
      <c r="AI5813" t="e">
        <v>#N/A</v>
      </c>
    </row>
    <row r="5814" spans="1:35" ht="14.25" hidden="1">
      <c r="A5814" s="7" t="s">
        <v>3722</v>
      </c>
      <c r="B5814" s="74" t="s">
        <v>32</v>
      </c>
      <c r="C5814" s="74" t="s">
        <v>1330</v>
      </c>
      <c r="D5814" s="74" t="s">
        <v>1354</v>
      </c>
      <c r="E5814" s="74" t="s">
        <v>4077</v>
      </c>
      <c r="F5814" s="74" t="s">
        <v>4077</v>
      </c>
      <c r="G5814" s="74" t="s">
        <v>4077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4080</v>
      </c>
      <c r="M5814" s="74"/>
      <c r="N5814" s="74" t="s">
        <v>40</v>
      </c>
      <c r="O5814" s="74" t="s">
        <v>41</v>
      </c>
      <c r="P5814" s="10">
        <v>0.02</v>
      </c>
      <c r="Q5814" s="12" t="s">
        <v>4081</v>
      </c>
      <c r="R5814" s="74"/>
      <c r="S5814" s="14">
        <v>0</v>
      </c>
      <c r="T5814" s="14">
        <v>193800</v>
      </c>
      <c r="U5814" s="14">
        <v>151715.9</v>
      </c>
      <c r="V5814" s="14">
        <f t="shared" si="739"/>
        <v>42084.100000000006</v>
      </c>
      <c r="W5814" s="14">
        <f t="shared" si="736"/>
        <v>148741.07843137253</v>
      </c>
      <c r="X5814" s="14"/>
      <c r="Y5814" s="14">
        <f t="shared" si="734"/>
        <v>0</v>
      </c>
      <c r="Z5814" s="16">
        <f t="shared" si="735"/>
        <v>148741.07843137253</v>
      </c>
      <c r="AA5814" s="14">
        <f t="shared" si="733"/>
        <v>2974.8215686274634</v>
      </c>
      <c r="AB5814" s="14">
        <f t="shared" si="738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3274</v>
      </c>
      <c r="AI5814" t="e">
        <v>#N/A</v>
      </c>
    </row>
    <row r="5815" spans="1:35" ht="14.25" hidden="1">
      <c r="A5815" s="7" t="s">
        <v>3722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9"/>
        <v>4966.8999999999996</v>
      </c>
      <c r="W5815" s="14">
        <f t="shared" si="736"/>
        <v>11230.6</v>
      </c>
      <c r="X5815" s="14"/>
      <c r="Y5815" s="14">
        <f t="shared" si="734"/>
        <v>0</v>
      </c>
      <c r="Z5815" s="16">
        <f t="shared" si="735"/>
        <v>11230.6</v>
      </c>
      <c r="AA5815" s="14">
        <f t="shared" ref="AA5815:AA5878" si="740">U5815-W5815</f>
        <v>0</v>
      </c>
      <c r="AB5815" s="14">
        <f t="shared" si="738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3274</v>
      </c>
      <c r="AI5815" t="e">
        <v>#N/A</v>
      </c>
    </row>
    <row r="5816" spans="1:35" ht="14.25" hidden="1">
      <c r="A5816" s="7" t="s">
        <v>3722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9"/>
        <v>10436.720000000001</v>
      </c>
      <c r="W5816" s="14">
        <f t="shared" si="736"/>
        <v>6948.5</v>
      </c>
      <c r="X5816" s="14"/>
      <c r="Y5816" s="14">
        <f t="shared" si="734"/>
        <v>0</v>
      </c>
      <c r="Z5816" s="16">
        <f t="shared" si="735"/>
        <v>6948.5</v>
      </c>
      <c r="AA5816" s="14">
        <f t="shared" si="740"/>
        <v>0</v>
      </c>
      <c r="AB5816" s="14">
        <f t="shared" si="738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3274</v>
      </c>
      <c r="AI5816" t="e">
        <v>#N/A</v>
      </c>
    </row>
    <row r="5817" spans="1:35" ht="14.25" hidden="1">
      <c r="A5817" s="7" t="s">
        <v>3722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9"/>
        <v>8510.8000000000102</v>
      </c>
      <c r="W5817" s="14">
        <f t="shared" si="736"/>
        <v>11656.176470588234</v>
      </c>
      <c r="X5817" s="14"/>
      <c r="Y5817" s="14">
        <f t="shared" si="734"/>
        <v>0</v>
      </c>
      <c r="Z5817" s="16">
        <f t="shared" si="735"/>
        <v>11656.176470588234</v>
      </c>
      <c r="AA5817" s="14">
        <f t="shared" si="740"/>
        <v>233.12352941176505</v>
      </c>
      <c r="AB5817" s="14">
        <f t="shared" si="738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3274</v>
      </c>
      <c r="AI5817" t="e">
        <v>#N/A</v>
      </c>
    </row>
    <row r="5818" spans="1:35" ht="14.25" hidden="1">
      <c r="A5818" s="7" t="s">
        <v>3722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9"/>
        <v>5178.4000000000015</v>
      </c>
      <c r="W5818" s="14">
        <f t="shared" si="736"/>
        <v>57975.9</v>
      </c>
      <c r="X5818" s="14"/>
      <c r="Y5818" s="14">
        <f t="shared" si="734"/>
        <v>0</v>
      </c>
      <c r="Z5818" s="16">
        <f t="shared" si="735"/>
        <v>57975.9</v>
      </c>
      <c r="AA5818" s="14">
        <f t="shared" si="740"/>
        <v>0</v>
      </c>
      <c r="AB5818" s="14">
        <f t="shared" si="738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3274</v>
      </c>
      <c r="AI5818" t="e">
        <v>#N/A</v>
      </c>
    </row>
    <row r="5819" spans="1:35" ht="14.25" hidden="1">
      <c r="A5819" s="7" t="s">
        <v>3722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9"/>
        <v>12334.699999999983</v>
      </c>
      <c r="W5819" s="14">
        <f t="shared" si="736"/>
        <v>164605.70000000001</v>
      </c>
      <c r="X5819" s="14"/>
      <c r="Y5819" s="14">
        <f t="shared" si="734"/>
        <v>0</v>
      </c>
      <c r="Z5819" s="16">
        <f t="shared" si="735"/>
        <v>164605.70000000001</v>
      </c>
      <c r="AA5819" s="14">
        <f t="shared" si="740"/>
        <v>0</v>
      </c>
      <c r="AB5819" s="14">
        <f t="shared" si="738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3274</v>
      </c>
      <c r="AI5819" t="e">
        <v>#N/A</v>
      </c>
    </row>
    <row r="5820" spans="1:35" ht="14.25" hidden="1">
      <c r="A5820" s="7" t="s">
        <v>3722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9"/>
        <v>16632.399999999994</v>
      </c>
      <c r="W5820" s="14">
        <f t="shared" si="736"/>
        <v>194752.5</v>
      </c>
      <c r="X5820" s="14"/>
      <c r="Y5820" s="14">
        <f t="shared" si="734"/>
        <v>0</v>
      </c>
      <c r="Z5820" s="16">
        <f t="shared" si="735"/>
        <v>194752.5</v>
      </c>
      <c r="AA5820" s="14">
        <f t="shared" si="740"/>
        <v>0</v>
      </c>
      <c r="AB5820" s="14">
        <f t="shared" si="738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3274</v>
      </c>
      <c r="AI5820" t="e">
        <v>#N/A</v>
      </c>
    </row>
    <row r="5821" spans="1:35" ht="14.25" hidden="1">
      <c r="A5821" s="7" t="s">
        <v>3722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9"/>
        <v>0</v>
      </c>
      <c r="W5821" s="14">
        <f t="shared" si="736"/>
        <v>0</v>
      </c>
      <c r="X5821" s="14"/>
      <c r="Y5821" s="14">
        <f t="shared" si="734"/>
        <v>0</v>
      </c>
      <c r="Z5821" s="16">
        <f t="shared" si="735"/>
        <v>0</v>
      </c>
      <c r="AA5821" s="14">
        <f t="shared" si="740"/>
        <v>0</v>
      </c>
      <c r="AB5821" s="14">
        <f t="shared" si="738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3274</v>
      </c>
      <c r="AI5821" t="e">
        <v>#N/A</v>
      </c>
    </row>
    <row r="5822" spans="1:35" ht="14.25" hidden="1">
      <c r="A5822" s="7" t="s">
        <v>3722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9"/>
        <v>0</v>
      </c>
      <c r="W5822" s="14">
        <f t="shared" si="736"/>
        <v>0</v>
      </c>
      <c r="X5822" s="14"/>
      <c r="Y5822" s="14">
        <f t="shared" si="734"/>
        <v>0</v>
      </c>
      <c r="Z5822" s="16">
        <f t="shared" si="735"/>
        <v>0</v>
      </c>
      <c r="AA5822" s="14">
        <f t="shared" si="740"/>
        <v>0</v>
      </c>
      <c r="AB5822" s="14">
        <f t="shared" si="738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3274</v>
      </c>
      <c r="AI5822" t="e">
        <v>#N/A</v>
      </c>
    </row>
    <row r="5823" spans="1:35" ht="14.25" hidden="1">
      <c r="A5823" s="7" t="s">
        <v>3722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9"/>
        <v>0</v>
      </c>
      <c r="W5823" s="14">
        <f t="shared" si="736"/>
        <v>0</v>
      </c>
      <c r="X5823" s="14"/>
      <c r="Y5823" s="14">
        <f t="shared" si="734"/>
        <v>0</v>
      </c>
      <c r="Z5823" s="16">
        <f t="shared" si="735"/>
        <v>0</v>
      </c>
      <c r="AA5823" s="14">
        <f t="shared" si="740"/>
        <v>0</v>
      </c>
      <c r="AB5823" s="14">
        <f t="shared" si="738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3274</v>
      </c>
      <c r="AI5823" t="e">
        <v>#N/A</v>
      </c>
    </row>
    <row r="5824" spans="1:35" ht="14.25" hidden="1">
      <c r="A5824" s="7" t="s">
        <v>3722</v>
      </c>
      <c r="B5824" s="74" t="s">
        <v>32</v>
      </c>
      <c r="C5824" s="74" t="s">
        <v>1330</v>
      </c>
      <c r="D5824" s="74" t="s">
        <v>1512</v>
      </c>
      <c r="E5824" s="74" t="s">
        <v>3502</v>
      </c>
      <c r="F5824" s="74" t="s">
        <v>3502</v>
      </c>
      <c r="G5824" s="74" t="s">
        <v>3502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3502</v>
      </c>
      <c r="M5824" s="74"/>
      <c r="N5824" s="74" t="s">
        <v>57</v>
      </c>
      <c r="O5824" s="74" t="s">
        <v>80</v>
      </c>
      <c r="P5824" s="10">
        <v>0</v>
      </c>
      <c r="Q5824" s="12" t="s">
        <v>3503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9"/>
        <v>101.69999999999936</v>
      </c>
      <c r="W5824" s="14">
        <f t="shared" si="736"/>
        <v>738.59999999999991</v>
      </c>
      <c r="X5824" s="14"/>
      <c r="Y5824" s="14">
        <f t="shared" si="734"/>
        <v>0</v>
      </c>
      <c r="Z5824" s="16">
        <f t="shared" si="735"/>
        <v>738.59999999999991</v>
      </c>
      <c r="AA5824" s="14">
        <f t="shared" si="740"/>
        <v>0</v>
      </c>
      <c r="AB5824" s="14">
        <f t="shared" si="738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3274</v>
      </c>
      <c r="AI5824" t="e">
        <v>#N/A</v>
      </c>
    </row>
    <row r="5825" spans="1:35" ht="14.25" hidden="1">
      <c r="A5825" s="7" t="s">
        <v>3722</v>
      </c>
      <c r="B5825" s="74" t="s">
        <v>32</v>
      </c>
      <c r="C5825" s="74" t="s">
        <v>1330</v>
      </c>
      <c r="D5825" s="74" t="s">
        <v>1512</v>
      </c>
      <c r="E5825" s="74" t="s">
        <v>3502</v>
      </c>
      <c r="F5825" s="74" t="s">
        <v>3502</v>
      </c>
      <c r="G5825" s="74" t="s">
        <v>3502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3502</v>
      </c>
      <c r="M5825" s="74"/>
      <c r="N5825" s="74" t="s">
        <v>57</v>
      </c>
      <c r="O5825" s="74" t="s">
        <v>80</v>
      </c>
      <c r="P5825" s="10">
        <v>0</v>
      </c>
      <c r="Q5825" s="12" t="s">
        <v>3504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9"/>
        <v>41.082720000000563</v>
      </c>
      <c r="W5825" s="14">
        <f t="shared" si="736"/>
        <v>227.77728000000002</v>
      </c>
      <c r="X5825" s="14"/>
      <c r="Y5825" s="14">
        <f t="shared" si="734"/>
        <v>0</v>
      </c>
      <c r="Z5825" s="16">
        <f t="shared" si="735"/>
        <v>227.77728000000002</v>
      </c>
      <c r="AA5825" s="14">
        <f t="shared" si="740"/>
        <v>0</v>
      </c>
      <c r="AB5825" s="14">
        <f t="shared" si="738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3274</v>
      </c>
      <c r="AI5825" t="e">
        <v>#N/A</v>
      </c>
    </row>
    <row r="5826" spans="1:35" ht="14.25" hidden="1">
      <c r="A5826" s="7" t="s">
        <v>3722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9"/>
        <v>28170.899999999994</v>
      </c>
      <c r="W5826" s="14">
        <f t="shared" si="736"/>
        <v>136023.4</v>
      </c>
      <c r="X5826" s="14"/>
      <c r="Y5826" s="14">
        <f t="shared" si="734"/>
        <v>0</v>
      </c>
      <c r="Z5826" s="16">
        <f t="shared" si="735"/>
        <v>136023.4</v>
      </c>
      <c r="AA5826" s="14">
        <f t="shared" si="740"/>
        <v>0</v>
      </c>
      <c r="AB5826" s="14">
        <f t="shared" si="738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3274</v>
      </c>
      <c r="AI5826" t="e">
        <v>#N/A</v>
      </c>
    </row>
    <row r="5827" spans="1:35" ht="14.25" hidden="1">
      <c r="A5827" s="7" t="s">
        <v>3722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9"/>
        <v>40391.440000000104</v>
      </c>
      <c r="W5827" s="14">
        <f t="shared" si="736"/>
        <v>11019.51923076923</v>
      </c>
      <c r="X5827" s="14"/>
      <c r="Y5827" s="14">
        <f t="shared" ref="Y5827:Y5890" si="741">IF(W5827-AB5827&lt;=0,0,IF(O5827="返现",MAX(W5827-AA5827-AB5827,0),MAX(W5827-AB5827,0)))</f>
        <v>0</v>
      </c>
      <c r="Z5827" s="16">
        <f t="shared" si="735"/>
        <v>11019.51923076923</v>
      </c>
      <c r="AA5827" s="14">
        <f t="shared" si="740"/>
        <v>440.78076923076878</v>
      </c>
      <c r="AB5827" s="14">
        <f t="shared" si="738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 hidden="1">
      <c r="A5828" s="7" t="s">
        <v>3722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9"/>
        <v>434.20000000000073</v>
      </c>
      <c r="W5828" s="14">
        <f t="shared" si="736"/>
        <v>10559.8</v>
      </c>
      <c r="X5828" s="14"/>
      <c r="Y5828" s="14">
        <f t="shared" si="741"/>
        <v>0</v>
      </c>
      <c r="Z5828" s="16">
        <f t="shared" si="735"/>
        <v>10559.8</v>
      </c>
      <c r="AA5828" s="14">
        <f t="shared" si="740"/>
        <v>0</v>
      </c>
      <c r="AB5828" s="14">
        <f t="shared" si="738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 hidden="1">
      <c r="A5829" s="7" t="s">
        <v>3722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9"/>
        <v>739221.28</v>
      </c>
      <c r="W5829" s="14">
        <f t="shared" si="736"/>
        <v>0</v>
      </c>
      <c r="X5829" s="14"/>
      <c r="Y5829" s="14">
        <f t="shared" si="741"/>
        <v>0</v>
      </c>
      <c r="Z5829" s="16">
        <f t="shared" si="735"/>
        <v>0</v>
      </c>
      <c r="AA5829" s="14">
        <f t="shared" si="740"/>
        <v>0</v>
      </c>
      <c r="AB5829" s="14">
        <f t="shared" si="738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 hidden="1">
      <c r="A5830" s="7" t="s">
        <v>3722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9"/>
        <v>174.27000000000044</v>
      </c>
      <c r="W5830" s="14">
        <f t="shared" si="736"/>
        <v>13252.058823529413</v>
      </c>
      <c r="X5830" s="14"/>
      <c r="Y5830" s="14">
        <f t="shared" si="741"/>
        <v>0</v>
      </c>
      <c r="Z5830" s="16">
        <f t="shared" si="735"/>
        <v>13252.058823529413</v>
      </c>
      <c r="AA5830" s="14">
        <f t="shared" si="740"/>
        <v>265.04117647058774</v>
      </c>
      <c r="AB5830" s="14">
        <f t="shared" si="738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 hidden="1">
      <c r="A5831" s="7" t="s">
        <v>3722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9"/>
        <v>84530.01999999999</v>
      </c>
      <c r="W5831" s="14">
        <f t="shared" si="736"/>
        <v>168404.14814814815</v>
      </c>
      <c r="X5831" s="14"/>
      <c r="Y5831" s="14">
        <f t="shared" si="741"/>
        <v>0</v>
      </c>
      <c r="Z5831" s="16">
        <f t="shared" si="735"/>
        <v>168404.14814814815</v>
      </c>
      <c r="AA5831" s="14">
        <f t="shared" si="740"/>
        <v>13472.331851851864</v>
      </c>
      <c r="AB5831" s="14">
        <f t="shared" si="738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 hidden="1">
      <c r="A5832" s="7" t="s">
        <v>3722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9"/>
        <v>81000.009999999995</v>
      </c>
      <c r="W5832" s="14">
        <f t="shared" si="736"/>
        <v>0</v>
      </c>
      <c r="X5832" s="14"/>
      <c r="Y5832" s="14">
        <f t="shared" si="741"/>
        <v>0</v>
      </c>
      <c r="Z5832" s="16">
        <f t="shared" si="735"/>
        <v>0</v>
      </c>
      <c r="AA5832" s="14">
        <f t="shared" si="740"/>
        <v>0</v>
      </c>
      <c r="AB5832" s="14">
        <f t="shared" si="738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 hidden="1">
      <c r="A5833" s="7" t="s">
        <v>3722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4046</v>
      </c>
      <c r="S5833" s="139">
        <v>15569</v>
      </c>
      <c r="T5833" s="14"/>
      <c r="U5833" s="139">
        <v>15569</v>
      </c>
      <c r="V5833" s="14">
        <f t="shared" si="739"/>
        <v>0</v>
      </c>
      <c r="W5833" s="14">
        <f t="shared" si="736"/>
        <v>15263.725490196079</v>
      </c>
      <c r="X5833" s="14"/>
      <c r="Y5833" s="14">
        <f t="shared" si="741"/>
        <v>0</v>
      </c>
      <c r="Z5833" s="16">
        <f t="shared" si="735"/>
        <v>15263.725490196079</v>
      </c>
      <c r="AA5833" s="14">
        <f t="shared" si="740"/>
        <v>305.27450980392132</v>
      </c>
      <c r="AB5833" s="14">
        <f t="shared" si="738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 hidden="1">
      <c r="A5834" s="7" t="s">
        <v>3722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9"/>
        <v>15194.64</v>
      </c>
      <c r="W5834" s="14">
        <f t="shared" si="736"/>
        <v>0</v>
      </c>
      <c r="X5834" s="14"/>
      <c r="Y5834" s="14">
        <f t="shared" si="741"/>
        <v>0</v>
      </c>
      <c r="Z5834" s="16">
        <f t="shared" si="735"/>
        <v>0</v>
      </c>
      <c r="AA5834" s="14">
        <f t="shared" si="740"/>
        <v>0</v>
      </c>
      <c r="AB5834" s="14">
        <f t="shared" si="738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 hidden="1">
      <c r="A5835" s="7" t="s">
        <v>3722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9"/>
        <v>414875.98000000202</v>
      </c>
      <c r="W5835" s="14">
        <f t="shared" si="736"/>
        <v>0</v>
      </c>
      <c r="X5835" s="14"/>
      <c r="Y5835" s="14">
        <f t="shared" si="741"/>
        <v>0</v>
      </c>
      <c r="Z5835" s="16">
        <f t="shared" si="735"/>
        <v>0</v>
      </c>
      <c r="AA5835" s="14">
        <f t="shared" si="740"/>
        <v>0</v>
      </c>
      <c r="AB5835" s="14">
        <f t="shared" si="738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 hidden="1">
      <c r="A5836" s="7" t="s">
        <v>3722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9"/>
        <v>62400</v>
      </c>
      <c r="W5836" s="14">
        <f t="shared" si="736"/>
        <v>0</v>
      </c>
      <c r="X5836" s="14"/>
      <c r="Y5836" s="14">
        <f t="shared" si="741"/>
        <v>0</v>
      </c>
      <c r="Z5836" s="16">
        <f t="shared" si="735"/>
        <v>0</v>
      </c>
      <c r="AA5836" s="14">
        <f t="shared" si="740"/>
        <v>0</v>
      </c>
      <c r="AB5836" s="14">
        <f t="shared" si="738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 hidden="1">
      <c r="A5837" s="7" t="s">
        <v>3722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9"/>
        <v>1756.63</v>
      </c>
      <c r="W5837" s="14">
        <f t="shared" si="736"/>
        <v>3114.2</v>
      </c>
      <c r="X5837" s="14"/>
      <c r="Y5837" s="14">
        <f t="shared" si="741"/>
        <v>0</v>
      </c>
      <c r="Z5837" s="16">
        <f t="shared" si="735"/>
        <v>3114.2</v>
      </c>
      <c r="AA5837" s="14">
        <f t="shared" si="740"/>
        <v>0</v>
      </c>
      <c r="AB5837" s="14">
        <f t="shared" si="738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 hidden="1">
      <c r="A5838" s="7" t="s">
        <v>3722</v>
      </c>
      <c r="B5838" s="74" t="s">
        <v>32</v>
      </c>
      <c r="C5838" s="74" t="s">
        <v>908</v>
      </c>
      <c r="D5838" s="74" t="s">
        <v>909</v>
      </c>
      <c r="E5838" s="74" t="s">
        <v>3484</v>
      </c>
      <c r="F5838" s="74" t="s">
        <v>3484</v>
      </c>
      <c r="G5838" s="74" t="s">
        <v>3484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3484</v>
      </c>
      <c r="M5838" s="74"/>
      <c r="N5838" s="74" t="s">
        <v>40</v>
      </c>
      <c r="O5838" s="74" t="s">
        <v>80</v>
      </c>
      <c r="P5838" s="10">
        <v>0</v>
      </c>
      <c r="Q5838" s="12" t="s">
        <v>3485</v>
      </c>
      <c r="R5838" s="74"/>
      <c r="S5838" s="139">
        <v>10000</v>
      </c>
      <c r="T5838" s="14"/>
      <c r="U5838" s="14">
        <v>0</v>
      </c>
      <c r="V5838" s="14">
        <f t="shared" si="739"/>
        <v>10000</v>
      </c>
      <c r="W5838" s="14">
        <f t="shared" si="736"/>
        <v>0</v>
      </c>
      <c r="X5838" s="14"/>
      <c r="Y5838" s="14">
        <f t="shared" si="741"/>
        <v>0</v>
      </c>
      <c r="Z5838" s="16">
        <f t="shared" si="735"/>
        <v>0</v>
      </c>
      <c r="AA5838" s="14">
        <f t="shared" si="740"/>
        <v>0</v>
      </c>
      <c r="AB5838" s="14">
        <f t="shared" si="738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 hidden="1">
      <c r="A5839" s="7" t="s">
        <v>3722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9"/>
        <v>19603.300000000003</v>
      </c>
      <c r="W5839" s="14">
        <f t="shared" si="736"/>
        <v>15655.5</v>
      </c>
      <c r="X5839" s="14"/>
      <c r="Y5839" s="14">
        <f t="shared" si="741"/>
        <v>0</v>
      </c>
      <c r="Z5839" s="16">
        <f t="shared" si="735"/>
        <v>15655.5</v>
      </c>
      <c r="AA5839" s="14">
        <f t="shared" si="740"/>
        <v>0</v>
      </c>
      <c r="AB5839" s="14">
        <f t="shared" si="738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 hidden="1">
      <c r="A5840" s="7" t="s">
        <v>3722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9"/>
        <v>27480.800000000003</v>
      </c>
      <c r="W5840" s="14">
        <f t="shared" si="736"/>
        <v>126165.88235294117</v>
      </c>
      <c r="X5840" s="14"/>
      <c r="Y5840" s="14">
        <f t="shared" si="741"/>
        <v>0</v>
      </c>
      <c r="Z5840" s="16">
        <f t="shared" si="735"/>
        <v>126165.88235294117</v>
      </c>
      <c r="AA5840" s="14">
        <f t="shared" si="740"/>
        <v>2523.3176470588223</v>
      </c>
      <c r="AB5840" s="14">
        <f t="shared" si="738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 hidden="1">
      <c r="A5841" s="7" t="s">
        <v>3722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4052</v>
      </c>
      <c r="S5841" s="139">
        <v>22475.1</v>
      </c>
      <c r="T5841" s="14"/>
      <c r="U5841" s="14">
        <v>8127.6</v>
      </c>
      <c r="V5841" s="14">
        <f t="shared" si="739"/>
        <v>14347.499999999998</v>
      </c>
      <c r="W5841" s="14">
        <f t="shared" si="736"/>
        <v>8127.6</v>
      </c>
      <c r="X5841" s="14"/>
      <c r="Y5841" s="14">
        <f t="shared" si="741"/>
        <v>0</v>
      </c>
      <c r="Z5841" s="16">
        <f t="shared" si="735"/>
        <v>8127.6</v>
      </c>
      <c r="AA5841" s="14">
        <f t="shared" si="740"/>
        <v>0</v>
      </c>
      <c r="AB5841" s="14">
        <f t="shared" si="738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 hidden="1">
      <c r="A5842" s="7" t="s">
        <v>3722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3486</v>
      </c>
      <c r="R5842" s="74"/>
      <c r="S5842" s="139">
        <v>18765.240000000002</v>
      </c>
      <c r="T5842" s="14"/>
      <c r="U5842" s="14">
        <v>2712.99685</v>
      </c>
      <c r="V5842" s="14">
        <f t="shared" si="739"/>
        <v>16052.243150000002</v>
      </c>
      <c r="W5842" s="14">
        <f t="shared" si="736"/>
        <v>2712.99685</v>
      </c>
      <c r="X5842" s="14"/>
      <c r="Y5842" s="14">
        <f t="shared" si="741"/>
        <v>0</v>
      </c>
      <c r="Z5842" s="16">
        <f t="shared" si="735"/>
        <v>2712.99685</v>
      </c>
      <c r="AA5842" s="14">
        <f t="shared" si="740"/>
        <v>0</v>
      </c>
      <c r="AB5842" s="14">
        <f t="shared" si="738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 hidden="1">
      <c r="A5843" s="7" t="s">
        <v>3722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9"/>
        <v>475.77999999999975</v>
      </c>
      <c r="W5843" s="14">
        <f t="shared" si="736"/>
        <v>3291.0784313725489</v>
      </c>
      <c r="X5843" s="14"/>
      <c r="Y5843" s="14">
        <f t="shared" si="741"/>
        <v>0</v>
      </c>
      <c r="Z5843" s="16">
        <f t="shared" si="735"/>
        <v>3291.0784313725489</v>
      </c>
      <c r="AA5843" s="14">
        <f t="shared" si="740"/>
        <v>65.821568627451143</v>
      </c>
      <c r="AB5843" s="14">
        <f t="shared" si="738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 hidden="1">
      <c r="A5844" s="7" t="s">
        <v>3722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3487</v>
      </c>
      <c r="R5844" s="74"/>
      <c r="S5844" s="139">
        <v>19578.5</v>
      </c>
      <c r="T5844" s="14"/>
      <c r="U5844" s="14">
        <v>999.89999999999986</v>
      </c>
      <c r="V5844" s="14">
        <f t="shared" si="739"/>
        <v>18578.599999999999</v>
      </c>
      <c r="W5844" s="14">
        <f t="shared" si="736"/>
        <v>980.29411764705867</v>
      </c>
      <c r="X5844" s="14"/>
      <c r="Y5844" s="14">
        <f t="shared" si="741"/>
        <v>0</v>
      </c>
      <c r="Z5844" s="16">
        <f t="shared" si="735"/>
        <v>980.29411764705867</v>
      </c>
      <c r="AA5844" s="14">
        <f t="shared" si="740"/>
        <v>19.605882352941194</v>
      </c>
      <c r="AB5844" s="14">
        <f t="shared" si="738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 hidden="1">
      <c r="A5845" s="7" t="s">
        <v>3722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9"/>
        <v>97.609999999999673</v>
      </c>
      <c r="W5845" s="14">
        <f t="shared" si="736"/>
        <v>5082.8</v>
      </c>
      <c r="X5845" s="14"/>
      <c r="Y5845" s="14">
        <f t="shared" si="741"/>
        <v>0</v>
      </c>
      <c r="Z5845" s="16">
        <f t="shared" si="735"/>
        <v>5082.8</v>
      </c>
      <c r="AA5845" s="14">
        <f t="shared" si="740"/>
        <v>0</v>
      </c>
      <c r="AB5845" s="14">
        <f t="shared" si="738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 hidden="1">
      <c r="A5846" s="7" t="s">
        <v>3722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3488</v>
      </c>
      <c r="M5846" s="74"/>
      <c r="N5846" s="74" t="s">
        <v>40</v>
      </c>
      <c r="O5846" s="74" t="s">
        <v>41</v>
      </c>
      <c r="P5846" s="10">
        <v>0.02</v>
      </c>
      <c r="Q5846" s="12" t="s">
        <v>3489</v>
      </c>
      <c r="R5846" s="74"/>
      <c r="S5846" s="139">
        <v>4555.5</v>
      </c>
      <c r="T5846" s="14"/>
      <c r="U5846" s="14">
        <v>771.1</v>
      </c>
      <c r="V5846" s="14">
        <f t="shared" si="739"/>
        <v>3784.4</v>
      </c>
      <c r="W5846" s="14">
        <f t="shared" si="736"/>
        <v>755.98039215686276</v>
      </c>
      <c r="X5846" s="14"/>
      <c r="Y5846" s="14">
        <f t="shared" si="741"/>
        <v>0</v>
      </c>
      <c r="Z5846" s="16">
        <f t="shared" si="735"/>
        <v>755.98039215686276</v>
      </c>
      <c r="AA5846" s="14">
        <f t="shared" si="740"/>
        <v>15.11960784313726</v>
      </c>
      <c r="AB5846" s="14">
        <f t="shared" si="738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 hidden="1">
      <c r="A5847" s="7" t="s">
        <v>3722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9"/>
        <v>18977.050000000003</v>
      </c>
      <c r="W5847" s="14">
        <f t="shared" si="736"/>
        <v>99214.9</v>
      </c>
      <c r="X5847" s="14"/>
      <c r="Y5847" s="14">
        <f t="shared" si="741"/>
        <v>0</v>
      </c>
      <c r="Z5847" s="16">
        <f t="shared" si="735"/>
        <v>99214.9</v>
      </c>
      <c r="AA5847" s="14">
        <f t="shared" si="740"/>
        <v>0</v>
      </c>
      <c r="AB5847" s="14">
        <f t="shared" si="738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 hidden="1">
      <c r="A5848" s="7" t="s">
        <v>3722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9"/>
        <v>10623.66</v>
      </c>
      <c r="W5848" s="14">
        <f t="shared" si="736"/>
        <v>0</v>
      </c>
      <c r="X5848" s="14"/>
      <c r="Y5848" s="14">
        <f t="shared" si="741"/>
        <v>0</v>
      </c>
      <c r="Z5848" s="16">
        <f t="shared" ref="Z5848:Z5851" si="742">W5848+X5848</f>
        <v>0</v>
      </c>
      <c r="AA5848" s="14">
        <f t="shared" si="740"/>
        <v>0</v>
      </c>
      <c r="AB5848" s="14">
        <f t="shared" si="738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 hidden="1">
      <c r="A5849" s="7" t="s">
        <v>3722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4046</v>
      </c>
      <c r="S5849" s="139">
        <v>606250.65</v>
      </c>
      <c r="T5849" s="14"/>
      <c r="U5849" s="14">
        <v>390877.1</v>
      </c>
      <c r="V5849" s="14">
        <f t="shared" si="739"/>
        <v>215373.55000000005</v>
      </c>
      <c r="W5849" s="14">
        <f t="shared" si="736"/>
        <v>390877.1</v>
      </c>
      <c r="X5849" s="14"/>
      <c r="Y5849" s="14">
        <f t="shared" si="741"/>
        <v>0</v>
      </c>
      <c r="Z5849" s="16">
        <f t="shared" si="742"/>
        <v>390877.1</v>
      </c>
      <c r="AA5849" s="14">
        <f t="shared" si="740"/>
        <v>0</v>
      </c>
      <c r="AB5849" s="14">
        <f t="shared" si="738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 hidden="1">
      <c r="A5850" s="7" t="s">
        <v>3722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9"/>
        <v>0</v>
      </c>
      <c r="W5850" s="14">
        <f t="shared" si="736"/>
        <v>9.2592592594613887E-3</v>
      </c>
      <c r="X5850" s="14"/>
      <c r="Y5850" s="14">
        <f t="shared" si="741"/>
        <v>0</v>
      </c>
      <c r="Z5850" s="16">
        <f t="shared" si="742"/>
        <v>9.2592592594613887E-3</v>
      </c>
      <c r="AA5850" s="14">
        <f t="shared" si="740"/>
        <v>7.4074074075691082E-4</v>
      </c>
      <c r="AB5850" s="14">
        <f t="shared" si="738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 hidden="1">
      <c r="A5851" s="7" t="s">
        <v>3722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4052</v>
      </c>
      <c r="S5851" s="139">
        <v>33392.269999999997</v>
      </c>
      <c r="T5851" s="14"/>
      <c r="U5851" s="139">
        <v>28725.457009999998</v>
      </c>
      <c r="V5851" s="14">
        <f t="shared" si="739"/>
        <v>4666.8129899999985</v>
      </c>
      <c r="W5851" s="14">
        <f t="shared" si="736"/>
        <v>27620.631740384611</v>
      </c>
      <c r="X5851" s="14"/>
      <c r="Y5851" s="14">
        <f t="shared" si="741"/>
        <v>0</v>
      </c>
      <c r="Z5851" s="16">
        <f t="shared" si="742"/>
        <v>27620.631740384611</v>
      </c>
      <c r="AA5851" s="14">
        <f t="shared" si="740"/>
        <v>1104.8252696153868</v>
      </c>
      <c r="AB5851" s="14">
        <f t="shared" si="738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 hidden="1">
      <c r="A5852" s="7" t="s">
        <v>3722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9"/>
        <v>1.2799999999988401</v>
      </c>
      <c r="W5852" s="14">
        <f t="shared" si="736"/>
        <v>0</v>
      </c>
      <c r="X5852" s="14"/>
      <c r="Y5852" s="14">
        <f t="shared" si="741"/>
        <v>0</v>
      </c>
      <c r="Z5852" s="14"/>
      <c r="AA5852" s="14">
        <f t="shared" si="740"/>
        <v>0</v>
      </c>
      <c r="AB5852" s="14">
        <f t="shared" si="738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 hidden="1">
      <c r="A5853" s="7" t="s">
        <v>3722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4052</v>
      </c>
      <c r="S5853" s="139">
        <v>69038.429999999993</v>
      </c>
      <c r="T5853" s="14"/>
      <c r="U5853" s="139">
        <v>69038.429999999993</v>
      </c>
      <c r="V5853" s="14">
        <f t="shared" si="739"/>
        <v>0</v>
      </c>
      <c r="W5853" s="14">
        <f t="shared" si="736"/>
        <v>67684.735294117636</v>
      </c>
      <c r="X5853" s="14"/>
      <c r="Y5853" s="14">
        <f t="shared" si="741"/>
        <v>0</v>
      </c>
      <c r="Z5853" s="14"/>
      <c r="AA5853" s="14">
        <f t="shared" si="740"/>
        <v>1353.6947058823571</v>
      </c>
      <c r="AB5853" s="14">
        <f t="shared" si="738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 hidden="1">
      <c r="A5854" s="7" t="s">
        <v>3722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9"/>
        <v>23311.599999999999</v>
      </c>
      <c r="W5854" s="14">
        <f t="shared" si="736"/>
        <v>29668.235294117647</v>
      </c>
      <c r="X5854" s="14"/>
      <c r="Y5854" s="14">
        <f t="shared" si="741"/>
        <v>0</v>
      </c>
      <c r="Z5854" s="16">
        <f t="shared" ref="Z5854:Z5912" si="743">W5854+X5854</f>
        <v>29668.235294117647</v>
      </c>
      <c r="AA5854" s="14">
        <f t="shared" si="740"/>
        <v>593.3647058823517</v>
      </c>
      <c r="AB5854" s="14">
        <f t="shared" si="738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 hidden="1">
      <c r="A5855" s="7" t="s">
        <v>3722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9"/>
        <v>1510</v>
      </c>
      <c r="W5855" s="14">
        <f t="shared" si="736"/>
        <v>0</v>
      </c>
      <c r="X5855" s="14"/>
      <c r="Y5855" s="14">
        <f t="shared" si="741"/>
        <v>0</v>
      </c>
      <c r="Z5855" s="16">
        <f t="shared" si="743"/>
        <v>0</v>
      </c>
      <c r="AA5855" s="14">
        <f t="shared" si="740"/>
        <v>0</v>
      </c>
      <c r="AB5855" s="14">
        <f t="shared" si="738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 hidden="1">
      <c r="A5856" s="7" t="s">
        <v>3722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9"/>
        <v>84344.07</v>
      </c>
      <c r="W5856" s="14">
        <f t="shared" si="736"/>
        <v>6181.0784313725489</v>
      </c>
      <c r="X5856" s="14"/>
      <c r="Y5856" s="14">
        <f t="shared" si="741"/>
        <v>0</v>
      </c>
      <c r="Z5856" s="16">
        <f t="shared" si="743"/>
        <v>6181.0784313725489</v>
      </c>
      <c r="AA5856" s="14">
        <f t="shared" si="740"/>
        <v>123.62156862745087</v>
      </c>
      <c r="AB5856" s="14">
        <f t="shared" si="738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 hidden="1">
      <c r="A5857" s="7" t="s">
        <v>3722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9"/>
        <v>484</v>
      </c>
      <c r="W5857" s="14">
        <f t="shared" si="736"/>
        <v>1963.7254901960785</v>
      </c>
      <c r="X5857" s="14"/>
      <c r="Y5857" s="14">
        <f t="shared" si="741"/>
        <v>0</v>
      </c>
      <c r="Z5857" s="16">
        <f t="shared" si="743"/>
        <v>1963.7254901960785</v>
      </c>
      <c r="AA5857" s="14">
        <f t="shared" si="740"/>
        <v>39.274509803921546</v>
      </c>
      <c r="AB5857" s="14">
        <f t="shared" si="738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 hidden="1">
      <c r="A5858" s="7" t="s">
        <v>3722</v>
      </c>
      <c r="B5858" s="74" t="s">
        <v>32</v>
      </c>
      <c r="C5858" s="74" t="s">
        <v>1330</v>
      </c>
      <c r="D5858" s="74" t="s">
        <v>1354</v>
      </c>
      <c r="E5858" s="74" t="s">
        <v>3500</v>
      </c>
      <c r="F5858" s="74" t="s">
        <v>3500</v>
      </c>
      <c r="G5858" s="74" t="s">
        <v>3500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3500</v>
      </c>
      <c r="M5858" s="74"/>
      <c r="N5858" s="74" t="s">
        <v>40</v>
      </c>
      <c r="O5858" s="74" t="s">
        <v>80</v>
      </c>
      <c r="P5858" s="10">
        <v>0</v>
      </c>
      <c r="Q5858" s="12" t="s">
        <v>3501</v>
      </c>
      <c r="R5858" s="74"/>
      <c r="S5858" s="139">
        <v>10000</v>
      </c>
      <c r="T5858" s="14"/>
      <c r="U5858" s="14">
        <v>0</v>
      </c>
      <c r="V5858" s="14">
        <f t="shared" si="739"/>
        <v>10000</v>
      </c>
      <c r="W5858" s="14">
        <f t="shared" si="736"/>
        <v>0</v>
      </c>
      <c r="X5858" s="14"/>
      <c r="Y5858" s="14">
        <f t="shared" si="741"/>
        <v>0</v>
      </c>
      <c r="Z5858" s="16">
        <f t="shared" si="743"/>
        <v>0</v>
      </c>
      <c r="AA5858" s="14">
        <f t="shared" si="740"/>
        <v>0</v>
      </c>
      <c r="AB5858" s="14">
        <f t="shared" si="738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 hidden="1">
      <c r="A5859" s="7" t="s">
        <v>3722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9"/>
        <v>6117.6600000000008</v>
      </c>
      <c r="W5859" s="14">
        <f t="shared" si="736"/>
        <v>2185.6999999999998</v>
      </c>
      <c r="X5859" s="14"/>
      <c r="Y5859" s="14">
        <f t="shared" si="741"/>
        <v>0</v>
      </c>
      <c r="Z5859" s="16">
        <f t="shared" si="743"/>
        <v>2185.6999999999998</v>
      </c>
      <c r="AA5859" s="14">
        <f t="shared" si="740"/>
        <v>0</v>
      </c>
      <c r="AB5859" s="14">
        <f t="shared" si="738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 hidden="1">
      <c r="A5860" s="7" t="s">
        <v>3722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4082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9"/>
        <v>1254</v>
      </c>
      <c r="W5860" s="14">
        <f t="shared" ref="W5860:W5879" si="744">IF(O5860="返货",U5860/(1+P5860),IF(O5860="返现",U5860,IF(O5860="折扣",U5860*P5860,IF(O5860="无",U5860))))</f>
        <v>0</v>
      </c>
      <c r="X5860" s="14"/>
      <c r="Y5860" s="14">
        <f t="shared" si="741"/>
        <v>0</v>
      </c>
      <c r="Z5860" s="16">
        <f t="shared" si="743"/>
        <v>0</v>
      </c>
      <c r="AA5860" s="14">
        <f t="shared" si="740"/>
        <v>0</v>
      </c>
      <c r="AB5860" s="14">
        <f t="shared" si="738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 hidden="1">
      <c r="A5861" s="7" t="s">
        <v>3722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4049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9"/>
        <v>48179.8</v>
      </c>
      <c r="W5861" s="14">
        <f t="shared" si="744"/>
        <v>0</v>
      </c>
      <c r="X5861" s="14"/>
      <c r="Y5861" s="14">
        <f t="shared" si="741"/>
        <v>0</v>
      </c>
      <c r="Z5861" s="16">
        <f t="shared" si="743"/>
        <v>0</v>
      </c>
      <c r="AA5861" s="14">
        <f t="shared" si="740"/>
        <v>0</v>
      </c>
      <c r="AB5861" s="14">
        <f t="shared" si="738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 hidden="1">
      <c r="A5862" s="7" t="s">
        <v>3722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4082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9"/>
        <v>484.29999999999802</v>
      </c>
      <c r="W5862" s="14">
        <f t="shared" si="744"/>
        <v>0</v>
      </c>
      <c r="X5862" s="14"/>
      <c r="Y5862" s="14">
        <f t="shared" si="741"/>
        <v>0</v>
      </c>
      <c r="Z5862" s="16">
        <f t="shared" si="743"/>
        <v>0</v>
      </c>
      <c r="AA5862" s="14">
        <f t="shared" si="740"/>
        <v>0</v>
      </c>
      <c r="AB5862" s="14">
        <f t="shared" si="738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 hidden="1">
      <c r="A5863" s="7" t="s">
        <v>3722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4082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9"/>
        <v>8472.1</v>
      </c>
      <c r="W5863" s="14">
        <f t="shared" si="744"/>
        <v>0</v>
      </c>
      <c r="X5863" s="14"/>
      <c r="Y5863" s="14">
        <f t="shared" si="741"/>
        <v>0</v>
      </c>
      <c r="Z5863" s="16">
        <f t="shared" si="743"/>
        <v>0</v>
      </c>
      <c r="AA5863" s="14">
        <f t="shared" si="740"/>
        <v>0</v>
      </c>
      <c r="AB5863" s="14">
        <f t="shared" si="738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 hidden="1">
      <c r="A5864" s="7" t="s">
        <v>3722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4082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9"/>
        <v>38476.199999999997</v>
      </c>
      <c r="W5864" s="14">
        <f t="shared" si="744"/>
        <v>0</v>
      </c>
      <c r="X5864" s="14"/>
      <c r="Y5864" s="14">
        <f t="shared" si="741"/>
        <v>0</v>
      </c>
      <c r="Z5864" s="16">
        <f t="shared" si="743"/>
        <v>0</v>
      </c>
      <c r="AA5864" s="14">
        <f t="shared" si="740"/>
        <v>0</v>
      </c>
      <c r="AB5864" s="14">
        <f t="shared" si="738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 hidden="1">
      <c r="A5865" s="7" t="s">
        <v>3722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4082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9"/>
        <v>-14.2</v>
      </c>
      <c r="W5865" s="14">
        <f t="shared" si="744"/>
        <v>0</v>
      </c>
      <c r="X5865" s="14"/>
      <c r="Y5865" s="14">
        <f t="shared" si="741"/>
        <v>0</v>
      </c>
      <c r="Z5865" s="16">
        <f t="shared" si="743"/>
        <v>0</v>
      </c>
      <c r="AA5865" s="14">
        <f t="shared" si="740"/>
        <v>0</v>
      </c>
      <c r="AB5865" s="14">
        <f t="shared" si="738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 hidden="1">
      <c r="A5866" s="7" t="s">
        <v>3722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4049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9"/>
        <v>5697.7</v>
      </c>
      <c r="W5866" s="14">
        <f t="shared" si="744"/>
        <v>0</v>
      </c>
      <c r="X5866" s="14"/>
      <c r="Y5866" s="14">
        <f t="shared" si="741"/>
        <v>0</v>
      </c>
      <c r="Z5866" s="16">
        <f t="shared" si="743"/>
        <v>0</v>
      </c>
      <c r="AA5866" s="14">
        <f t="shared" si="740"/>
        <v>0</v>
      </c>
      <c r="AB5866" s="14">
        <f t="shared" si="738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 hidden="1">
      <c r="A5867" s="7" t="s">
        <v>3722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4082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9"/>
        <v>444.900000000001</v>
      </c>
      <c r="W5867" s="14">
        <f t="shared" si="744"/>
        <v>0</v>
      </c>
      <c r="X5867" s="14"/>
      <c r="Y5867" s="14">
        <f t="shared" si="741"/>
        <v>0</v>
      </c>
      <c r="Z5867" s="16">
        <f t="shared" si="743"/>
        <v>0</v>
      </c>
      <c r="AA5867" s="14">
        <f t="shared" si="740"/>
        <v>0</v>
      </c>
      <c r="AB5867" s="14">
        <f t="shared" si="738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 hidden="1">
      <c r="A5868" s="7" t="s">
        <v>3722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4082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9"/>
        <v>-1375991.64</v>
      </c>
      <c r="W5868" s="14">
        <f t="shared" si="744"/>
        <v>0</v>
      </c>
      <c r="X5868" s="14"/>
      <c r="Y5868" s="14">
        <f t="shared" si="741"/>
        <v>0</v>
      </c>
      <c r="Z5868" s="16">
        <f t="shared" si="743"/>
        <v>0</v>
      </c>
      <c r="AA5868" s="14">
        <f t="shared" si="740"/>
        <v>0</v>
      </c>
      <c r="AB5868" s="14">
        <f t="shared" si="738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 hidden="1">
      <c r="A5869" s="7" t="s">
        <v>3722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4082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9"/>
        <v>-4564.6899999999996</v>
      </c>
      <c r="W5869" s="14">
        <f t="shared" si="744"/>
        <v>0</v>
      </c>
      <c r="X5869" s="14"/>
      <c r="Y5869" s="14">
        <f t="shared" si="741"/>
        <v>0</v>
      </c>
      <c r="Z5869" s="16">
        <f t="shared" si="743"/>
        <v>0</v>
      </c>
      <c r="AA5869" s="14">
        <f t="shared" si="740"/>
        <v>0</v>
      </c>
      <c r="AB5869" s="14">
        <f t="shared" si="738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 hidden="1">
      <c r="A5870" s="7" t="s">
        <v>3722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4082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9"/>
        <v>-386.17000000001298</v>
      </c>
      <c r="W5870" s="14">
        <f t="shared" si="744"/>
        <v>0</v>
      </c>
      <c r="X5870" s="14"/>
      <c r="Y5870" s="14">
        <f t="shared" si="741"/>
        <v>0</v>
      </c>
      <c r="Z5870" s="16">
        <f t="shared" si="743"/>
        <v>0</v>
      </c>
      <c r="AA5870" s="14">
        <f t="shared" si="740"/>
        <v>0</v>
      </c>
      <c r="AB5870" s="14">
        <f t="shared" si="738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 hidden="1">
      <c r="A5871" s="7" t="s">
        <v>3722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4082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9"/>
        <v>1149.7</v>
      </c>
      <c r="W5871" s="14">
        <f t="shared" si="744"/>
        <v>0</v>
      </c>
      <c r="X5871" s="14"/>
      <c r="Y5871" s="14">
        <f t="shared" si="741"/>
        <v>0</v>
      </c>
      <c r="Z5871" s="16">
        <f t="shared" si="743"/>
        <v>0</v>
      </c>
      <c r="AA5871" s="14">
        <f t="shared" si="740"/>
        <v>0</v>
      </c>
      <c r="AB5871" s="14">
        <f t="shared" si="738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 hidden="1">
      <c r="A5872" s="7" t="s">
        <v>3722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4082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9"/>
        <v>2274.3000000000502</v>
      </c>
      <c r="W5872" s="14">
        <f t="shared" si="744"/>
        <v>0</v>
      </c>
      <c r="X5872" s="14"/>
      <c r="Y5872" s="14">
        <f t="shared" si="741"/>
        <v>0</v>
      </c>
      <c r="Z5872" s="16">
        <f t="shared" si="743"/>
        <v>0</v>
      </c>
      <c r="AA5872" s="14">
        <f t="shared" si="740"/>
        <v>0</v>
      </c>
      <c r="AB5872" s="14">
        <f t="shared" si="738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 hidden="1">
      <c r="A5873" s="7" t="s">
        <v>3722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4082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9"/>
        <v>231281.9</v>
      </c>
      <c r="W5873" s="14">
        <f t="shared" si="744"/>
        <v>0</v>
      </c>
      <c r="X5873" s="14"/>
      <c r="Y5873" s="14">
        <f t="shared" si="741"/>
        <v>0</v>
      </c>
      <c r="Z5873" s="16">
        <f t="shared" si="743"/>
        <v>0</v>
      </c>
      <c r="AA5873" s="14">
        <f t="shared" si="740"/>
        <v>0</v>
      </c>
      <c r="AB5873" s="14">
        <f t="shared" ref="AB5873:AB5936" si="745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 hidden="1">
      <c r="A5874" s="7" t="s">
        <v>3722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4082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46">S5874+T5874-U5874</f>
        <v>14525.44</v>
      </c>
      <c r="W5874" s="14">
        <f t="shared" si="744"/>
        <v>0</v>
      </c>
      <c r="X5874" s="14"/>
      <c r="Y5874" s="14">
        <f t="shared" si="741"/>
        <v>0</v>
      </c>
      <c r="Z5874" s="16">
        <f t="shared" si="743"/>
        <v>0</v>
      </c>
      <c r="AA5874" s="14">
        <f t="shared" si="740"/>
        <v>0</v>
      </c>
      <c r="AB5874" s="14">
        <f t="shared" si="745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 hidden="1">
      <c r="A5875" s="7" t="s">
        <v>3722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4082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46"/>
        <v>-9999.9500000000007</v>
      </c>
      <c r="W5875" s="14">
        <f t="shared" si="744"/>
        <v>0</v>
      </c>
      <c r="X5875" s="14"/>
      <c r="Y5875" s="14">
        <f t="shared" si="741"/>
        <v>0</v>
      </c>
      <c r="Z5875" s="16">
        <f t="shared" si="743"/>
        <v>0</v>
      </c>
      <c r="AA5875" s="14">
        <f t="shared" si="740"/>
        <v>0</v>
      </c>
      <c r="AB5875" s="14">
        <f t="shared" si="745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 hidden="1">
      <c r="A5876" s="7" t="s">
        <v>3722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4082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46"/>
        <v>3183.65</v>
      </c>
      <c r="W5876" s="14">
        <f t="shared" si="744"/>
        <v>0</v>
      </c>
      <c r="X5876" s="14"/>
      <c r="Y5876" s="14">
        <f t="shared" si="741"/>
        <v>0</v>
      </c>
      <c r="Z5876" s="16">
        <f t="shared" si="743"/>
        <v>0</v>
      </c>
      <c r="AA5876" s="14">
        <f t="shared" si="740"/>
        <v>0</v>
      </c>
      <c r="AB5876" s="14">
        <f t="shared" si="745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 hidden="1">
      <c r="A5877" s="7" t="s">
        <v>3722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46"/>
        <v>1038.73</v>
      </c>
      <c r="W5877" s="14">
        <f t="shared" si="744"/>
        <v>0</v>
      </c>
      <c r="X5877" s="14"/>
      <c r="Y5877" s="14">
        <f t="shared" si="741"/>
        <v>0</v>
      </c>
      <c r="Z5877" s="16">
        <f t="shared" si="743"/>
        <v>0</v>
      </c>
      <c r="AA5877" s="14">
        <f t="shared" si="740"/>
        <v>0</v>
      </c>
      <c r="AB5877" s="14">
        <f t="shared" si="745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 hidden="1">
      <c r="A5878" s="7" t="s">
        <v>3722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46"/>
        <v>-555.79999999999995</v>
      </c>
      <c r="W5878" s="14">
        <f t="shared" si="744"/>
        <v>0</v>
      </c>
      <c r="X5878" s="14"/>
      <c r="Y5878" s="14">
        <f t="shared" si="741"/>
        <v>0</v>
      </c>
      <c r="Z5878" s="16">
        <f t="shared" si="743"/>
        <v>0</v>
      </c>
      <c r="AA5878" s="14">
        <f t="shared" si="740"/>
        <v>0</v>
      </c>
      <c r="AB5878" s="14">
        <f t="shared" si="745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 hidden="1">
      <c r="A5879" s="7" t="s">
        <v>3722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46"/>
        <v>3936.7</v>
      </c>
      <c r="W5879" s="14">
        <f t="shared" si="744"/>
        <v>0</v>
      </c>
      <c r="X5879" s="14"/>
      <c r="Y5879" s="14">
        <f t="shared" si="741"/>
        <v>0</v>
      </c>
      <c r="Z5879" s="16">
        <f t="shared" si="743"/>
        <v>0</v>
      </c>
      <c r="AA5879" s="14">
        <f t="shared" ref="AA5879:AA5901" si="747">U5879-W5879</f>
        <v>0</v>
      </c>
      <c r="AB5879" s="14">
        <f t="shared" si="745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 hidden="1">
      <c r="A5880" s="7" t="s">
        <v>3722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4052</v>
      </c>
      <c r="S5880" s="139">
        <v>6073.53</v>
      </c>
      <c r="T5880" s="14"/>
      <c r="U5880" s="14">
        <v>6073.53</v>
      </c>
      <c r="V5880" s="14">
        <f t="shared" si="746"/>
        <v>0</v>
      </c>
      <c r="W5880" s="14">
        <v>0</v>
      </c>
      <c r="X5880" s="14"/>
      <c r="Y5880" s="14">
        <f t="shared" si="741"/>
        <v>0</v>
      </c>
      <c r="Z5880" s="16">
        <f t="shared" si="743"/>
        <v>0</v>
      </c>
      <c r="AA5880" s="14">
        <f t="shared" si="747"/>
        <v>6073.53</v>
      </c>
      <c r="AB5880" s="14">
        <v>0</v>
      </c>
      <c r="AC5880" s="10">
        <v>7.0000000000000007E-2</v>
      </c>
      <c r="AD5880" s="14"/>
      <c r="AE5880" s="74" t="s">
        <v>4083</v>
      </c>
      <c r="AF5880" s="74"/>
      <c r="AG5880" s="140" t="s">
        <v>51</v>
      </c>
      <c r="AH5880" s="10">
        <v>0</v>
      </c>
      <c r="AI5880" t="e">
        <v>#N/A</v>
      </c>
    </row>
    <row r="5881" spans="1:35" ht="14.25" hidden="1">
      <c r="A5881" s="7" t="s">
        <v>3722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4052</v>
      </c>
      <c r="S5881" s="139">
        <v>50000</v>
      </c>
      <c r="T5881" s="14"/>
      <c r="U5881" s="14">
        <v>34751.97</v>
      </c>
      <c r="V5881" s="14">
        <f t="shared" si="746"/>
        <v>15248.029999999999</v>
      </c>
      <c r="W5881" s="14">
        <f t="shared" ref="W5881:W5890" si="748">IF(O5881="返货",U5881/(1+P5881),IF(O5881="返现",U5881,IF(O5881="折扣",U5881*P5881,IF(O5881="无",U5881))))</f>
        <v>33097.114285714284</v>
      </c>
      <c r="X5881" s="14"/>
      <c r="Y5881" s="14">
        <f t="shared" si="741"/>
        <v>0</v>
      </c>
      <c r="Z5881" s="16">
        <f t="shared" si="743"/>
        <v>33097.114285714284</v>
      </c>
      <c r="AA5881" s="14">
        <f t="shared" si="747"/>
        <v>1654.8557142857171</v>
      </c>
      <c r="AB5881" s="14">
        <f t="shared" si="745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 hidden="1">
      <c r="A5882" s="7" t="s">
        <v>3722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46"/>
        <v>1.0000000002037299E-2</v>
      </c>
      <c r="W5882" s="14">
        <f t="shared" si="748"/>
        <v>0</v>
      </c>
      <c r="X5882" s="14"/>
      <c r="Y5882" s="14">
        <f t="shared" si="741"/>
        <v>0</v>
      </c>
      <c r="Z5882" s="16">
        <f t="shared" si="743"/>
        <v>0</v>
      </c>
      <c r="AA5882" s="14">
        <f t="shared" si="747"/>
        <v>0</v>
      </c>
      <c r="AB5882" s="14">
        <f t="shared" si="745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 hidden="1">
      <c r="A5883" s="7" t="s">
        <v>3722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46"/>
        <v>9.9999999983992893E-3</v>
      </c>
      <c r="W5883" s="14">
        <f t="shared" si="748"/>
        <v>0</v>
      </c>
      <c r="X5883" s="14"/>
      <c r="Y5883" s="14">
        <f t="shared" si="741"/>
        <v>0</v>
      </c>
      <c r="Z5883" s="16">
        <f t="shared" si="743"/>
        <v>0</v>
      </c>
      <c r="AA5883" s="14">
        <f t="shared" si="747"/>
        <v>0</v>
      </c>
      <c r="AB5883" s="14">
        <f t="shared" si="745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 hidden="1">
      <c r="A5884" s="7" t="s">
        <v>3722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46"/>
        <v>2.0000000000436599E-2</v>
      </c>
      <c r="W5884" s="14">
        <f t="shared" si="748"/>
        <v>0</v>
      </c>
      <c r="X5884" s="14"/>
      <c r="Y5884" s="14">
        <f t="shared" si="741"/>
        <v>0</v>
      </c>
      <c r="Z5884" s="16">
        <f t="shared" si="743"/>
        <v>0</v>
      </c>
      <c r="AA5884" s="14">
        <f t="shared" si="747"/>
        <v>0</v>
      </c>
      <c r="AB5884" s="14">
        <f t="shared" si="745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 hidden="1">
      <c r="A5885" s="7" t="s">
        <v>3722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46"/>
        <v>1.0000000002037299E-2</v>
      </c>
      <c r="W5885" s="14">
        <f t="shared" si="748"/>
        <v>0</v>
      </c>
      <c r="X5885" s="14"/>
      <c r="Y5885" s="14">
        <f t="shared" si="741"/>
        <v>0</v>
      </c>
      <c r="Z5885" s="16">
        <f t="shared" si="743"/>
        <v>0</v>
      </c>
      <c r="AA5885" s="14">
        <f t="shared" si="747"/>
        <v>0</v>
      </c>
      <c r="AB5885" s="14">
        <f t="shared" si="745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 hidden="1">
      <c r="A5886" s="7" t="s">
        <v>3722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46"/>
        <v>-942368.46477999992</v>
      </c>
      <c r="W5886" s="14">
        <f t="shared" si="748"/>
        <v>11170.210568627446</v>
      </c>
      <c r="X5886" s="14"/>
      <c r="Y5886" s="14">
        <f t="shared" si="741"/>
        <v>0</v>
      </c>
      <c r="Z5886" s="16">
        <f t="shared" si="743"/>
        <v>11170.210568627446</v>
      </c>
      <c r="AA5886" s="14">
        <f t="shared" si="747"/>
        <v>223.40421137254998</v>
      </c>
      <c r="AB5886" s="14">
        <f t="shared" si="745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 hidden="1">
      <c r="A5887" s="7" t="s">
        <v>3722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46"/>
        <v>-184301.22999999998</v>
      </c>
      <c r="W5887" s="14">
        <f t="shared" si="748"/>
        <v>5821.4411764705883</v>
      </c>
      <c r="X5887" s="14"/>
      <c r="Y5887" s="14">
        <f t="shared" si="741"/>
        <v>0</v>
      </c>
      <c r="Z5887" s="16">
        <f t="shared" si="743"/>
        <v>5821.4411764705883</v>
      </c>
      <c r="AA5887" s="14">
        <f t="shared" si="747"/>
        <v>116.4288235294116</v>
      </c>
      <c r="AB5887" s="14">
        <f t="shared" si="745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 hidden="1">
      <c r="A5888" s="7" t="s">
        <v>3722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46"/>
        <v>108496.83</v>
      </c>
      <c r="W5888" s="14">
        <f t="shared" si="748"/>
        <v>0</v>
      </c>
      <c r="X5888" s="14"/>
      <c r="Y5888" s="14">
        <f t="shared" si="741"/>
        <v>0</v>
      </c>
      <c r="Z5888" s="16">
        <f t="shared" si="743"/>
        <v>0</v>
      </c>
      <c r="AA5888" s="14">
        <f t="shared" si="747"/>
        <v>0</v>
      </c>
      <c r="AB5888" s="14">
        <f t="shared" si="745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 hidden="1">
      <c r="A5889" s="7" t="s">
        <v>3722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46"/>
        <v>1111.7</v>
      </c>
      <c r="W5889" s="14">
        <f t="shared" si="748"/>
        <v>0</v>
      </c>
      <c r="X5889" s="14"/>
      <c r="Y5889" s="14">
        <f t="shared" si="741"/>
        <v>0</v>
      </c>
      <c r="Z5889" s="16">
        <f t="shared" si="743"/>
        <v>0</v>
      </c>
      <c r="AA5889" s="14">
        <f t="shared" si="747"/>
        <v>0</v>
      </c>
      <c r="AB5889" s="14">
        <f t="shared" si="745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 hidden="1">
      <c r="A5890" s="7" t="s">
        <v>3722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46"/>
        <v>0.01</v>
      </c>
      <c r="W5890" s="14">
        <f t="shared" si="748"/>
        <v>0</v>
      </c>
      <c r="X5890" s="14"/>
      <c r="Y5890" s="14">
        <f t="shared" si="741"/>
        <v>0</v>
      </c>
      <c r="Z5890" s="16">
        <f t="shared" si="743"/>
        <v>0</v>
      </c>
      <c r="AA5890" s="14">
        <f t="shared" si="747"/>
        <v>0</v>
      </c>
      <c r="AB5890" s="14">
        <f t="shared" si="745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 hidden="1">
      <c r="A5891" s="7" t="s">
        <v>3722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4084</v>
      </c>
      <c r="S5891" s="139">
        <v>24395.360000000001</v>
      </c>
      <c r="T5891" s="14"/>
      <c r="U5891" s="14">
        <v>0</v>
      </c>
      <c r="V5891" s="14">
        <f t="shared" si="746"/>
        <v>24395.360000000001</v>
      </c>
      <c r="W5891" s="14">
        <v>-1303334.69</v>
      </c>
      <c r="X5891" s="14"/>
      <c r="Y5891" s="14">
        <f t="shared" ref="Y5891:Y5954" si="749">IF(W5891-AB5891&lt;=0,0,IF(O5891="返现",MAX(W5891-AA5891-AB5891,0),MAX(W5891-AB5891,0)))</f>
        <v>0</v>
      </c>
      <c r="Z5891" s="16">
        <f t="shared" si="743"/>
        <v>-1303334.69</v>
      </c>
      <c r="AA5891" s="14">
        <f t="shared" si="747"/>
        <v>1303334.69</v>
      </c>
      <c r="AB5891" s="14">
        <f t="shared" si="745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 hidden="1">
      <c r="A5892" s="7" t="s">
        <v>3722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46"/>
        <v>3007.96000000001</v>
      </c>
      <c r="W5892" s="14">
        <f t="shared" ref="W5892:W5955" si="750">IF(O5892="返货",U5892/(1+P5892),IF(O5892="返现",U5892,IF(O5892="折扣",U5892*P5892,IF(O5892="无",U5892))))</f>
        <v>0</v>
      </c>
      <c r="X5892" s="14"/>
      <c r="Y5892" s="14">
        <f t="shared" si="749"/>
        <v>0</v>
      </c>
      <c r="Z5892" s="16">
        <f t="shared" si="743"/>
        <v>0</v>
      </c>
      <c r="AA5892" s="14">
        <f t="shared" si="747"/>
        <v>0</v>
      </c>
      <c r="AB5892" s="14">
        <f t="shared" si="745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 hidden="1">
      <c r="A5893" s="7" t="s">
        <v>3722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46"/>
        <v>240.3</v>
      </c>
      <c r="W5893" s="14">
        <f t="shared" si="750"/>
        <v>0</v>
      </c>
      <c r="X5893" s="14"/>
      <c r="Y5893" s="14">
        <f t="shared" si="749"/>
        <v>0</v>
      </c>
      <c r="Z5893" s="16">
        <f t="shared" si="743"/>
        <v>0</v>
      </c>
      <c r="AA5893" s="14">
        <f t="shared" si="747"/>
        <v>0</v>
      </c>
      <c r="AB5893" s="14">
        <f t="shared" si="745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 hidden="1">
      <c r="A5894" s="7" t="s">
        <v>3722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46"/>
        <v>276.74</v>
      </c>
      <c r="W5894" s="14">
        <f t="shared" si="750"/>
        <v>0</v>
      </c>
      <c r="X5894" s="14"/>
      <c r="Y5894" s="14">
        <f t="shared" si="749"/>
        <v>0</v>
      </c>
      <c r="Z5894" s="16">
        <f t="shared" si="743"/>
        <v>0</v>
      </c>
      <c r="AA5894" s="14">
        <f t="shared" si="747"/>
        <v>0</v>
      </c>
      <c r="AB5894" s="14">
        <f t="shared" si="745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 hidden="1">
      <c r="A5895" s="7" t="s">
        <v>3722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46"/>
        <v>25833.3</v>
      </c>
      <c r="W5895" s="14">
        <f t="shared" si="750"/>
        <v>0</v>
      </c>
      <c r="X5895" s="14"/>
      <c r="Y5895" s="14">
        <f t="shared" si="749"/>
        <v>0</v>
      </c>
      <c r="Z5895" s="16">
        <f t="shared" si="743"/>
        <v>0</v>
      </c>
      <c r="AA5895" s="14">
        <f t="shared" si="747"/>
        <v>0</v>
      </c>
      <c r="AB5895" s="14">
        <f t="shared" si="745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 hidden="1">
      <c r="A5896" s="7" t="s">
        <v>3722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46"/>
        <v>31596.080000000002</v>
      </c>
      <c r="W5896" s="14">
        <f t="shared" si="750"/>
        <v>2847.5</v>
      </c>
      <c r="X5896" s="14"/>
      <c r="Y5896" s="14">
        <f t="shared" si="749"/>
        <v>0</v>
      </c>
      <c r="Z5896" s="16">
        <f t="shared" si="743"/>
        <v>2847.5</v>
      </c>
      <c r="AA5896" s="14">
        <f t="shared" si="747"/>
        <v>0</v>
      </c>
      <c r="AB5896" s="14">
        <f t="shared" si="745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 hidden="1">
      <c r="A5897" s="7" t="s">
        <v>3722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46"/>
        <v>1.33</v>
      </c>
      <c r="W5897" s="14">
        <f t="shared" si="750"/>
        <v>0</v>
      </c>
      <c r="X5897" s="14"/>
      <c r="Y5897" s="14">
        <f t="shared" si="749"/>
        <v>0</v>
      </c>
      <c r="Z5897" s="16">
        <f t="shared" si="743"/>
        <v>0</v>
      </c>
      <c r="AA5897" s="14">
        <f t="shared" si="747"/>
        <v>0</v>
      </c>
      <c r="AB5897" s="14">
        <f t="shared" si="745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 hidden="1">
      <c r="A5898" s="7" t="s">
        <v>3722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4046</v>
      </c>
      <c r="S5898" s="139">
        <v>165219.82</v>
      </c>
      <c r="T5898" s="14"/>
      <c r="U5898" s="14">
        <v>76931.100000000006</v>
      </c>
      <c r="V5898" s="14">
        <f t="shared" si="746"/>
        <v>88288.72</v>
      </c>
      <c r="W5898" s="14">
        <f t="shared" si="750"/>
        <v>76931.100000000006</v>
      </c>
      <c r="X5898" s="14"/>
      <c r="Y5898" s="14">
        <f t="shared" si="749"/>
        <v>0</v>
      </c>
      <c r="Z5898" s="16">
        <f t="shared" si="743"/>
        <v>76931.100000000006</v>
      </c>
      <c r="AA5898" s="14">
        <f t="shared" si="747"/>
        <v>0</v>
      </c>
      <c r="AB5898" s="14">
        <f t="shared" si="745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 hidden="1">
      <c r="A5899" s="7" t="s">
        <v>3722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46"/>
        <v>8009.05</v>
      </c>
      <c r="W5899" s="14">
        <f t="shared" si="750"/>
        <v>0</v>
      </c>
      <c r="X5899" s="14"/>
      <c r="Y5899" s="14">
        <f t="shared" si="749"/>
        <v>0</v>
      </c>
      <c r="Z5899" s="16">
        <f t="shared" si="743"/>
        <v>0</v>
      </c>
      <c r="AA5899" s="14">
        <f t="shared" si="747"/>
        <v>0</v>
      </c>
      <c r="AB5899" s="14">
        <f t="shared" si="745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 hidden="1">
      <c r="A5900" s="7" t="s">
        <v>3722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46"/>
        <v>1264.3399999999999</v>
      </c>
      <c r="W5900" s="14">
        <f t="shared" si="750"/>
        <v>0</v>
      </c>
      <c r="X5900" s="14"/>
      <c r="Y5900" s="14">
        <f t="shared" si="749"/>
        <v>0</v>
      </c>
      <c r="Z5900" s="16">
        <f t="shared" si="743"/>
        <v>0</v>
      </c>
      <c r="AA5900" s="14">
        <f t="shared" si="747"/>
        <v>0</v>
      </c>
      <c r="AB5900" s="14">
        <f t="shared" si="745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 hidden="1">
      <c r="A5901" s="7" t="s">
        <v>3722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46"/>
        <v>66918.94</v>
      </c>
      <c r="W5901" s="14">
        <f t="shared" si="750"/>
        <v>0</v>
      </c>
      <c r="X5901" s="14"/>
      <c r="Y5901" s="14">
        <f t="shared" si="749"/>
        <v>0</v>
      </c>
      <c r="Z5901" s="16">
        <f t="shared" si="743"/>
        <v>0</v>
      </c>
      <c r="AA5901" s="14">
        <f t="shared" si="747"/>
        <v>0</v>
      </c>
      <c r="AB5901" s="14">
        <f t="shared" si="745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 hidden="1">
      <c r="A5902" s="7" t="s">
        <v>3722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4046</v>
      </c>
      <c r="S5902" s="139">
        <v>200000</v>
      </c>
      <c r="T5902" s="14"/>
      <c r="U5902" s="14">
        <v>0</v>
      </c>
      <c r="V5902" s="14">
        <f t="shared" si="746"/>
        <v>200000</v>
      </c>
      <c r="W5902" s="14">
        <f t="shared" si="750"/>
        <v>0</v>
      </c>
      <c r="X5902" s="14"/>
      <c r="Y5902" s="14">
        <f t="shared" si="749"/>
        <v>0</v>
      </c>
      <c r="Z5902" s="16">
        <f t="shared" si="743"/>
        <v>0</v>
      </c>
      <c r="AA5902" s="139">
        <f>W5902*P5902</f>
        <v>0</v>
      </c>
      <c r="AB5902" s="14">
        <f t="shared" si="745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 hidden="1">
      <c r="A5903" s="7" t="s">
        <v>3722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46"/>
        <v>253085.06</v>
      </c>
      <c r="W5903" s="14">
        <f t="shared" si="750"/>
        <v>0</v>
      </c>
      <c r="X5903" s="14"/>
      <c r="Y5903" s="14">
        <f t="shared" si="749"/>
        <v>0</v>
      </c>
      <c r="Z5903" s="16">
        <f t="shared" si="743"/>
        <v>0</v>
      </c>
      <c r="AA5903" s="14">
        <f t="shared" ref="AA5903:AA5966" si="751">U5903-W5903</f>
        <v>0</v>
      </c>
      <c r="AB5903" s="14">
        <f t="shared" si="745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 hidden="1">
      <c r="A5904" s="7" t="s">
        <v>3722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46"/>
        <v>50914.91</v>
      </c>
      <c r="W5904" s="14">
        <f t="shared" si="750"/>
        <v>0</v>
      </c>
      <c r="X5904" s="14"/>
      <c r="Y5904" s="14">
        <f t="shared" si="749"/>
        <v>0</v>
      </c>
      <c r="Z5904" s="16">
        <f t="shared" si="743"/>
        <v>0</v>
      </c>
      <c r="AA5904" s="14">
        <f t="shared" si="751"/>
        <v>0</v>
      </c>
      <c r="AB5904" s="14">
        <f t="shared" si="745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 hidden="1">
      <c r="A5905" s="7" t="s">
        <v>3722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46"/>
        <v>1.9999999999527101E-2</v>
      </c>
      <c r="W5905" s="14">
        <f t="shared" si="750"/>
        <v>0</v>
      </c>
      <c r="X5905" s="14"/>
      <c r="Y5905" s="14">
        <f t="shared" si="749"/>
        <v>0</v>
      </c>
      <c r="Z5905" s="16">
        <f t="shared" si="743"/>
        <v>0</v>
      </c>
      <c r="AA5905" s="14">
        <f t="shared" si="751"/>
        <v>0</v>
      </c>
      <c r="AB5905" s="14">
        <f t="shared" si="745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 hidden="1">
      <c r="A5906" s="7" t="s">
        <v>3722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46"/>
        <v>28967.03</v>
      </c>
      <c r="W5906" s="14">
        <f t="shared" si="750"/>
        <v>0</v>
      </c>
      <c r="X5906" s="14"/>
      <c r="Y5906" s="14">
        <f t="shared" si="749"/>
        <v>0</v>
      </c>
      <c r="Z5906" s="16">
        <f t="shared" si="743"/>
        <v>0</v>
      </c>
      <c r="AA5906" s="14">
        <f t="shared" si="751"/>
        <v>0</v>
      </c>
      <c r="AB5906" s="14">
        <f t="shared" si="745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 hidden="1">
      <c r="A5907" s="7" t="s">
        <v>3722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46"/>
        <v>1416.9</v>
      </c>
      <c r="W5907" s="14">
        <f t="shared" si="750"/>
        <v>0</v>
      </c>
      <c r="X5907" s="14"/>
      <c r="Y5907" s="14">
        <f t="shared" si="749"/>
        <v>0</v>
      </c>
      <c r="Z5907" s="16">
        <f t="shared" si="743"/>
        <v>0</v>
      </c>
      <c r="AA5907" s="14">
        <f t="shared" si="751"/>
        <v>0</v>
      </c>
      <c r="AB5907" s="14">
        <f t="shared" si="745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 hidden="1">
      <c r="A5908" s="7" t="s">
        <v>3722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46"/>
        <v>-9.9999999947613105E-3</v>
      </c>
      <c r="W5908" s="14">
        <f t="shared" si="750"/>
        <v>0</v>
      </c>
      <c r="X5908" s="14"/>
      <c r="Y5908" s="14">
        <f t="shared" si="749"/>
        <v>0</v>
      </c>
      <c r="Z5908" s="16">
        <f t="shared" si="743"/>
        <v>0</v>
      </c>
      <c r="AA5908" s="14">
        <f t="shared" si="751"/>
        <v>0</v>
      </c>
      <c r="AB5908" s="14">
        <f t="shared" si="745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 hidden="1">
      <c r="A5909" s="7" t="s">
        <v>3722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46"/>
        <v>321.98999999999802</v>
      </c>
      <c r="W5909" s="14">
        <f t="shared" si="750"/>
        <v>0</v>
      </c>
      <c r="X5909" s="14"/>
      <c r="Y5909" s="14">
        <f t="shared" si="749"/>
        <v>0</v>
      </c>
      <c r="Z5909" s="16">
        <f t="shared" si="743"/>
        <v>0</v>
      </c>
      <c r="AA5909" s="14">
        <f t="shared" si="751"/>
        <v>0</v>
      </c>
      <c r="AB5909" s="14">
        <f t="shared" si="745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 hidden="1">
      <c r="A5910" s="7" t="s">
        <v>3722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46"/>
        <v>12.47</v>
      </c>
      <c r="W5910" s="14">
        <f t="shared" si="750"/>
        <v>0</v>
      </c>
      <c r="X5910" s="14"/>
      <c r="Y5910" s="14">
        <f t="shared" si="749"/>
        <v>0</v>
      </c>
      <c r="Z5910" s="16">
        <f t="shared" si="743"/>
        <v>0</v>
      </c>
      <c r="AA5910" s="14">
        <f t="shared" si="751"/>
        <v>0</v>
      </c>
      <c r="AB5910" s="14">
        <f t="shared" si="745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 hidden="1">
      <c r="A5911" s="7" t="s">
        <v>3722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46"/>
        <v>450.89999999998997</v>
      </c>
      <c r="W5911" s="14">
        <f t="shared" si="750"/>
        <v>0</v>
      </c>
      <c r="X5911" s="14"/>
      <c r="Y5911" s="14">
        <f t="shared" si="749"/>
        <v>0</v>
      </c>
      <c r="Z5911" s="16">
        <f t="shared" si="743"/>
        <v>0</v>
      </c>
      <c r="AA5911" s="14">
        <f t="shared" si="751"/>
        <v>0</v>
      </c>
      <c r="AB5911" s="14">
        <f t="shared" si="745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 hidden="1">
      <c r="A5912" s="7" t="s">
        <v>3722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46"/>
        <v>26338.9</v>
      </c>
      <c r="W5912" s="14">
        <f t="shared" si="750"/>
        <v>6932.6</v>
      </c>
      <c r="X5912" s="14"/>
      <c r="Y5912" s="14">
        <f t="shared" si="749"/>
        <v>0</v>
      </c>
      <c r="Z5912" s="16">
        <f t="shared" si="743"/>
        <v>6932.6</v>
      </c>
      <c r="AA5912" s="14">
        <f t="shared" si="751"/>
        <v>0</v>
      </c>
      <c r="AB5912" s="14">
        <f t="shared" si="745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 hidden="1">
      <c r="A5913" s="7" t="s">
        <v>3722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46"/>
        <v>1.00000000002183E-2</v>
      </c>
      <c r="W5913" s="14">
        <f t="shared" si="750"/>
        <v>0</v>
      </c>
      <c r="X5913" s="14"/>
      <c r="Y5913" s="14">
        <f t="shared" si="749"/>
        <v>0</v>
      </c>
      <c r="Z5913" s="14"/>
      <c r="AA5913" s="14">
        <f t="shared" si="751"/>
        <v>0</v>
      </c>
      <c r="AB5913" s="14">
        <f t="shared" si="745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 hidden="1">
      <c r="A5914" s="7" t="s">
        <v>3722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46"/>
        <v>4.9999999999954498E-2</v>
      </c>
      <c r="W5914" s="14">
        <f t="shared" si="750"/>
        <v>0</v>
      </c>
      <c r="X5914" s="14"/>
      <c r="Y5914" s="14">
        <f t="shared" si="749"/>
        <v>0</v>
      </c>
      <c r="Z5914" s="16">
        <f t="shared" ref="Z5914:Z5915" si="752">W5914+X5914</f>
        <v>0</v>
      </c>
      <c r="AA5914" s="14">
        <f t="shared" si="751"/>
        <v>0</v>
      </c>
      <c r="AB5914" s="14">
        <f t="shared" si="745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 hidden="1">
      <c r="A5915" s="7" t="s">
        <v>3722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46"/>
        <v>6195.5</v>
      </c>
      <c r="W5915" s="14">
        <f t="shared" si="750"/>
        <v>649</v>
      </c>
      <c r="X5915" s="14"/>
      <c r="Y5915" s="14">
        <f t="shared" si="749"/>
        <v>0</v>
      </c>
      <c r="Z5915" s="16">
        <f t="shared" si="752"/>
        <v>649</v>
      </c>
      <c r="AA5915" s="14">
        <f t="shared" si="751"/>
        <v>0</v>
      </c>
      <c r="AB5915" s="14">
        <f t="shared" si="745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 hidden="1">
      <c r="A5916" s="7" t="s">
        <v>3722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46"/>
        <v>447.35000000001003</v>
      </c>
      <c r="W5916" s="14">
        <f t="shared" si="750"/>
        <v>0</v>
      </c>
      <c r="X5916" s="14"/>
      <c r="Y5916" s="14">
        <f t="shared" si="749"/>
        <v>0</v>
      </c>
      <c r="Z5916" s="14"/>
      <c r="AA5916" s="14">
        <f t="shared" si="751"/>
        <v>0</v>
      </c>
      <c r="AB5916" s="14">
        <f t="shared" si="745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 hidden="1">
      <c r="A5917" s="7" t="s">
        <v>3722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46"/>
        <v>2.9999999998835802E-2</v>
      </c>
      <c r="W5917" s="14">
        <f t="shared" si="750"/>
        <v>0</v>
      </c>
      <c r="X5917" s="14"/>
      <c r="Y5917" s="14">
        <f t="shared" si="749"/>
        <v>0</v>
      </c>
      <c r="Z5917" s="16">
        <f t="shared" ref="Z5917:Z5938" si="753">W5917+X5917</f>
        <v>0</v>
      </c>
      <c r="AA5917" s="14">
        <f t="shared" si="751"/>
        <v>0</v>
      </c>
      <c r="AB5917" s="14">
        <f t="shared" si="745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 hidden="1">
      <c r="A5918" s="7" t="s">
        <v>3722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46"/>
        <v>3627.9</v>
      </c>
      <c r="W5918" s="14">
        <f t="shared" si="750"/>
        <v>0</v>
      </c>
      <c r="X5918" s="14"/>
      <c r="Y5918" s="14">
        <f t="shared" si="749"/>
        <v>0</v>
      </c>
      <c r="Z5918" s="16">
        <f t="shared" si="753"/>
        <v>0</v>
      </c>
      <c r="AA5918" s="14">
        <f t="shared" si="751"/>
        <v>0</v>
      </c>
      <c r="AB5918" s="14">
        <f t="shared" si="745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 hidden="1">
      <c r="A5919" s="7" t="s">
        <v>3722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46"/>
        <v>-115327.98</v>
      </c>
      <c r="W5919" s="14">
        <f t="shared" si="750"/>
        <v>0</v>
      </c>
      <c r="X5919" s="14"/>
      <c r="Y5919" s="14">
        <f t="shared" si="749"/>
        <v>0</v>
      </c>
      <c r="Z5919" s="16">
        <f t="shared" si="753"/>
        <v>0</v>
      </c>
      <c r="AA5919" s="14">
        <f t="shared" si="751"/>
        <v>0</v>
      </c>
      <c r="AB5919" s="14">
        <f t="shared" si="745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 hidden="1">
      <c r="A5920" s="7" t="s">
        <v>3722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46"/>
        <v>-4350.87</v>
      </c>
      <c r="W5920" s="14">
        <f t="shared" si="750"/>
        <v>0</v>
      </c>
      <c r="X5920" s="14"/>
      <c r="Y5920" s="14">
        <f t="shared" si="749"/>
        <v>0</v>
      </c>
      <c r="Z5920" s="16">
        <f t="shared" si="753"/>
        <v>0</v>
      </c>
      <c r="AA5920" s="14">
        <f t="shared" si="751"/>
        <v>0</v>
      </c>
      <c r="AB5920" s="14">
        <f t="shared" si="745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 hidden="1">
      <c r="A5921" s="7" t="s">
        <v>3722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46"/>
        <v>2728.4</v>
      </c>
      <c r="W5921" s="14">
        <f t="shared" si="750"/>
        <v>0</v>
      </c>
      <c r="X5921" s="14"/>
      <c r="Y5921" s="14">
        <f t="shared" si="749"/>
        <v>0</v>
      </c>
      <c r="Z5921" s="16">
        <f t="shared" si="753"/>
        <v>0</v>
      </c>
      <c r="AA5921" s="14">
        <f t="shared" si="751"/>
        <v>0</v>
      </c>
      <c r="AB5921" s="14">
        <f t="shared" si="745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 hidden="1">
      <c r="A5922" s="7" t="s">
        <v>3722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46"/>
        <v>6355.23</v>
      </c>
      <c r="W5922" s="14">
        <f t="shared" si="750"/>
        <v>0</v>
      </c>
      <c r="X5922" s="14"/>
      <c r="Y5922" s="14">
        <f t="shared" si="749"/>
        <v>0</v>
      </c>
      <c r="Z5922" s="16">
        <f t="shared" si="753"/>
        <v>0</v>
      </c>
      <c r="AA5922" s="14">
        <f t="shared" si="751"/>
        <v>0</v>
      </c>
      <c r="AB5922" s="14">
        <f t="shared" si="745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 hidden="1">
      <c r="A5923" s="7" t="s">
        <v>3722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46"/>
        <v>5706.5</v>
      </c>
      <c r="W5923" s="14">
        <f t="shared" si="750"/>
        <v>0</v>
      </c>
      <c r="X5923" s="14"/>
      <c r="Y5923" s="14">
        <f t="shared" si="749"/>
        <v>0</v>
      </c>
      <c r="Z5923" s="16">
        <f t="shared" si="753"/>
        <v>0</v>
      </c>
      <c r="AA5923" s="14">
        <f t="shared" si="751"/>
        <v>0</v>
      </c>
      <c r="AB5923" s="14">
        <f t="shared" si="745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 hidden="1">
      <c r="A5924" s="7" t="s">
        <v>3722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46"/>
        <v>352.30000000000098</v>
      </c>
      <c r="W5924" s="14">
        <f t="shared" si="750"/>
        <v>0</v>
      </c>
      <c r="X5924" s="14"/>
      <c r="Y5924" s="14">
        <f t="shared" si="749"/>
        <v>0</v>
      </c>
      <c r="Z5924" s="16">
        <f t="shared" si="753"/>
        <v>0</v>
      </c>
      <c r="AA5924" s="14">
        <f t="shared" si="751"/>
        <v>0</v>
      </c>
      <c r="AB5924" s="14">
        <f t="shared" si="745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 hidden="1">
      <c r="A5925" s="7" t="s">
        <v>3722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46"/>
        <v>120.71</v>
      </c>
      <c r="W5925" s="14">
        <f t="shared" si="750"/>
        <v>0</v>
      </c>
      <c r="X5925" s="14"/>
      <c r="Y5925" s="14">
        <f t="shared" si="749"/>
        <v>0</v>
      </c>
      <c r="Z5925" s="16">
        <f t="shared" si="753"/>
        <v>0</v>
      </c>
      <c r="AA5925" s="14">
        <f t="shared" si="751"/>
        <v>0</v>
      </c>
      <c r="AB5925" s="14">
        <f t="shared" si="745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 hidden="1">
      <c r="A5926" s="7" t="s">
        <v>3722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46"/>
        <v>0.100000000000023</v>
      </c>
      <c r="W5926" s="14">
        <f t="shared" si="750"/>
        <v>0</v>
      </c>
      <c r="X5926" s="14"/>
      <c r="Y5926" s="14">
        <f t="shared" si="749"/>
        <v>0</v>
      </c>
      <c r="Z5926" s="16">
        <f t="shared" si="753"/>
        <v>0</v>
      </c>
      <c r="AA5926" s="14">
        <f t="shared" si="751"/>
        <v>0</v>
      </c>
      <c r="AB5926" s="14">
        <f t="shared" si="745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 hidden="1">
      <c r="A5927" s="7" t="s">
        <v>3722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46"/>
        <v>-669086.24</v>
      </c>
      <c r="W5927" s="14">
        <f t="shared" si="750"/>
        <v>669086.24</v>
      </c>
      <c r="X5927" s="14"/>
      <c r="Y5927" s="14">
        <f t="shared" si="749"/>
        <v>0</v>
      </c>
      <c r="Z5927" s="16">
        <f t="shared" si="753"/>
        <v>669086.24</v>
      </c>
      <c r="AA5927" s="14">
        <f t="shared" si="751"/>
        <v>0</v>
      </c>
      <c r="AB5927" s="14">
        <f t="shared" si="745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 hidden="1">
      <c r="A5928" s="7" t="s">
        <v>3722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46"/>
        <v>-10890.3</v>
      </c>
      <c r="W5928" s="14">
        <f t="shared" si="750"/>
        <v>10890.3</v>
      </c>
      <c r="X5928" s="14"/>
      <c r="Y5928" s="14">
        <f t="shared" si="749"/>
        <v>0</v>
      </c>
      <c r="Z5928" s="16">
        <f t="shared" si="753"/>
        <v>10890.3</v>
      </c>
      <c r="AA5928" s="14">
        <f t="shared" si="751"/>
        <v>0</v>
      </c>
      <c r="AB5928" s="14">
        <f t="shared" si="745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 hidden="1">
      <c r="A5929" s="7" t="s">
        <v>3722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46"/>
        <v>59364.5</v>
      </c>
      <c r="W5929" s="14">
        <f t="shared" si="750"/>
        <v>0</v>
      </c>
      <c r="X5929" s="14"/>
      <c r="Y5929" s="14">
        <f t="shared" si="749"/>
        <v>0</v>
      </c>
      <c r="Z5929" s="16">
        <f t="shared" si="753"/>
        <v>0</v>
      </c>
      <c r="AA5929" s="14">
        <f t="shared" si="751"/>
        <v>0</v>
      </c>
      <c r="AB5929" s="14">
        <f t="shared" si="745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 hidden="1">
      <c r="A5930" s="7" t="s">
        <v>3722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46"/>
        <v>73906.899999999994</v>
      </c>
      <c r="W5930" s="14">
        <f t="shared" si="750"/>
        <v>0</v>
      </c>
      <c r="X5930" s="14"/>
      <c r="Y5930" s="14">
        <f t="shared" si="749"/>
        <v>0</v>
      </c>
      <c r="Z5930" s="16">
        <f t="shared" si="753"/>
        <v>0</v>
      </c>
      <c r="AA5930" s="14">
        <f t="shared" si="751"/>
        <v>0</v>
      </c>
      <c r="AB5930" s="14">
        <f t="shared" si="745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 hidden="1">
      <c r="A5931" s="7" t="s">
        <v>3722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46"/>
        <v>21552</v>
      </c>
      <c r="W5931" s="14">
        <f t="shared" si="750"/>
        <v>0</v>
      </c>
      <c r="X5931" s="14"/>
      <c r="Y5931" s="14">
        <f t="shared" si="749"/>
        <v>0</v>
      </c>
      <c r="Z5931" s="16">
        <f t="shared" si="753"/>
        <v>0</v>
      </c>
      <c r="AA5931" s="14">
        <f t="shared" si="751"/>
        <v>0</v>
      </c>
      <c r="AB5931" s="14">
        <f t="shared" si="745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 hidden="1">
      <c r="A5932" s="7" t="s">
        <v>3722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46"/>
        <v>388.5</v>
      </c>
      <c r="W5932" s="14">
        <f t="shared" si="750"/>
        <v>0</v>
      </c>
      <c r="X5932" s="14"/>
      <c r="Y5932" s="14">
        <f t="shared" si="749"/>
        <v>0</v>
      </c>
      <c r="Z5932" s="16">
        <f t="shared" si="753"/>
        <v>0</v>
      </c>
      <c r="AA5932" s="14">
        <f t="shared" si="751"/>
        <v>0</v>
      </c>
      <c r="AB5932" s="14">
        <f t="shared" si="745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 hidden="1">
      <c r="A5933" s="7" t="s">
        <v>3722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4046</v>
      </c>
      <c r="S5933" s="139">
        <v>19939.8</v>
      </c>
      <c r="T5933" s="14"/>
      <c r="U5933" s="139">
        <v>19939.8</v>
      </c>
      <c r="V5933" s="14">
        <f t="shared" si="746"/>
        <v>0</v>
      </c>
      <c r="W5933" s="14">
        <f t="shared" si="750"/>
        <v>19939.8</v>
      </c>
      <c r="X5933" s="14"/>
      <c r="Y5933" s="14">
        <f t="shared" si="749"/>
        <v>0</v>
      </c>
      <c r="Z5933" s="16">
        <f t="shared" si="753"/>
        <v>19939.8</v>
      </c>
      <c r="AA5933" s="14">
        <f t="shared" si="751"/>
        <v>0</v>
      </c>
      <c r="AB5933" s="14">
        <f t="shared" si="745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 hidden="1">
      <c r="A5934" s="7" t="s">
        <v>3722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46"/>
        <v>-1265.5999999999999</v>
      </c>
      <c r="W5934" s="14">
        <f t="shared" si="750"/>
        <v>0</v>
      </c>
      <c r="X5934" s="14"/>
      <c r="Y5934" s="14">
        <f t="shared" si="749"/>
        <v>0</v>
      </c>
      <c r="Z5934" s="16">
        <f t="shared" si="753"/>
        <v>0</v>
      </c>
      <c r="AA5934" s="14">
        <f t="shared" si="751"/>
        <v>0</v>
      </c>
      <c r="AB5934" s="14">
        <f t="shared" si="745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 hidden="1">
      <c r="A5935" s="7" t="s">
        <v>3722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46"/>
        <v>2349.6799999999998</v>
      </c>
      <c r="W5935" s="14">
        <f t="shared" si="750"/>
        <v>0</v>
      </c>
      <c r="X5935" s="14"/>
      <c r="Y5935" s="14">
        <f t="shared" si="749"/>
        <v>0</v>
      </c>
      <c r="Z5935" s="16">
        <f t="shared" si="753"/>
        <v>0</v>
      </c>
      <c r="AA5935" s="14">
        <f t="shared" si="751"/>
        <v>0</v>
      </c>
      <c r="AB5935" s="14">
        <f t="shared" si="745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 hidden="1">
      <c r="A5936" s="7" t="s">
        <v>3722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46"/>
        <v>2381.0700000000002</v>
      </c>
      <c r="W5936" s="14">
        <f t="shared" si="750"/>
        <v>0</v>
      </c>
      <c r="X5936" s="14"/>
      <c r="Y5936" s="14">
        <f t="shared" si="749"/>
        <v>0</v>
      </c>
      <c r="Z5936" s="16">
        <f t="shared" si="753"/>
        <v>0</v>
      </c>
      <c r="AA5936" s="14">
        <f t="shared" si="751"/>
        <v>0</v>
      </c>
      <c r="AB5936" s="14">
        <f t="shared" si="745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 hidden="1">
      <c r="A5937" s="7" t="s">
        <v>3722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46"/>
        <v>-1287788.7999999998</v>
      </c>
      <c r="W5937" s="14">
        <f t="shared" si="750"/>
        <v>663904.86</v>
      </c>
      <c r="X5937" s="14">
        <f>W5937*R5937</f>
        <v>33195.243000000002</v>
      </c>
      <c r="Y5937" s="14">
        <f t="shared" si="749"/>
        <v>0</v>
      </c>
      <c r="Z5937" s="16">
        <f t="shared" si="753"/>
        <v>697100.103</v>
      </c>
      <c r="AA5937" s="14">
        <f t="shared" si="751"/>
        <v>0</v>
      </c>
      <c r="AB5937" s="14">
        <f t="shared" ref="AB5937:AB6000" si="754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 hidden="1">
      <c r="A5938" s="7" t="s">
        <v>3722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4085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9"/>
        <v>0</v>
      </c>
      <c r="Z5938" s="16">
        <f t="shared" si="753"/>
        <v>62444.450980392154</v>
      </c>
      <c r="AA5938" s="14">
        <f t="shared" si="751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 hidden="1">
      <c r="A5939" s="7" t="s">
        <v>3722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55">S5939+T5939-U5939</f>
        <v>9.6800000000100699</v>
      </c>
      <c r="W5939" s="14">
        <f t="shared" si="750"/>
        <v>0</v>
      </c>
      <c r="X5939" s="14"/>
      <c r="Y5939" s="14">
        <f t="shared" si="749"/>
        <v>0</v>
      </c>
      <c r="Z5939" s="14"/>
      <c r="AA5939" s="14">
        <f t="shared" si="751"/>
        <v>0</v>
      </c>
      <c r="AB5939" s="14">
        <f t="shared" si="754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 hidden="1">
      <c r="A5940" s="7" t="s">
        <v>3722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4086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9"/>
        <v>0</v>
      </c>
      <c r="Z5940" s="16">
        <f t="shared" ref="Z5940:Z5972" si="756">W5940+X5940</f>
        <v>36140.199999999997</v>
      </c>
      <c r="AA5940" s="14">
        <f t="shared" si="751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 hidden="1">
      <c r="A5941" s="7" t="s">
        <v>3722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55"/>
        <v>53815.509999999995</v>
      </c>
      <c r="W5941" s="14">
        <f t="shared" si="750"/>
        <v>15094.5</v>
      </c>
      <c r="X5941" s="14"/>
      <c r="Y5941" s="14">
        <f t="shared" si="749"/>
        <v>0</v>
      </c>
      <c r="Z5941" s="16">
        <f t="shared" si="756"/>
        <v>15094.5</v>
      </c>
      <c r="AA5941" s="14">
        <f t="shared" si="751"/>
        <v>0</v>
      </c>
      <c r="AB5941" s="14">
        <f t="shared" si="754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 hidden="1">
      <c r="A5942" s="7" t="s">
        <v>3722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55"/>
        <v>1.00000000093132E-2</v>
      </c>
      <c r="W5942" s="14">
        <f t="shared" si="750"/>
        <v>0</v>
      </c>
      <c r="X5942" s="14"/>
      <c r="Y5942" s="14">
        <f t="shared" si="749"/>
        <v>0</v>
      </c>
      <c r="Z5942" s="16">
        <f t="shared" si="756"/>
        <v>0</v>
      </c>
      <c r="AA5942" s="14">
        <f t="shared" si="751"/>
        <v>0</v>
      </c>
      <c r="AB5942" s="14">
        <f t="shared" si="754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 hidden="1">
      <c r="A5943" s="7" t="s">
        <v>3722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55"/>
        <v>260.5</v>
      </c>
      <c r="W5943" s="14">
        <f t="shared" si="750"/>
        <v>0</v>
      </c>
      <c r="X5943" s="14"/>
      <c r="Y5943" s="14">
        <f t="shared" si="749"/>
        <v>0</v>
      </c>
      <c r="Z5943" s="16">
        <f t="shared" si="756"/>
        <v>0</v>
      </c>
      <c r="AA5943" s="14">
        <f t="shared" si="751"/>
        <v>0</v>
      </c>
      <c r="AB5943" s="14">
        <f t="shared" si="754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 hidden="1">
      <c r="A5944" s="7" t="s">
        <v>3722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55"/>
        <v>69721.760000000009</v>
      </c>
      <c r="W5944" s="14">
        <f t="shared" si="750"/>
        <v>9675.6862745098042</v>
      </c>
      <c r="X5944" s="14"/>
      <c r="Y5944" s="14">
        <f t="shared" si="749"/>
        <v>0</v>
      </c>
      <c r="Z5944" s="16">
        <f t="shared" si="756"/>
        <v>9675.6862745098042</v>
      </c>
      <c r="AA5944" s="14">
        <f t="shared" si="751"/>
        <v>193.51372549019652</v>
      </c>
      <c r="AB5944" s="14">
        <f t="shared" si="754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 hidden="1">
      <c r="A5945" s="7" t="s">
        <v>3722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55"/>
        <v>0.50000000000102296</v>
      </c>
      <c r="W5945" s="14">
        <f t="shared" si="750"/>
        <v>0</v>
      </c>
      <c r="X5945" s="14"/>
      <c r="Y5945" s="14">
        <f t="shared" si="749"/>
        <v>0</v>
      </c>
      <c r="Z5945" s="16">
        <f t="shared" si="756"/>
        <v>0</v>
      </c>
      <c r="AA5945" s="14">
        <f t="shared" si="751"/>
        <v>0</v>
      </c>
      <c r="AB5945" s="14">
        <f t="shared" si="754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 hidden="1">
      <c r="A5946" s="7" t="s">
        <v>3722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4046</v>
      </c>
      <c r="S5946" s="139">
        <v>-9650.35</v>
      </c>
      <c r="T5946" s="14"/>
      <c r="U5946" s="14">
        <v>0</v>
      </c>
      <c r="V5946" s="14">
        <v>0</v>
      </c>
      <c r="W5946" s="14">
        <f t="shared" si="750"/>
        <v>0</v>
      </c>
      <c r="X5946" s="14"/>
      <c r="Y5946" s="14">
        <f t="shared" si="749"/>
        <v>0</v>
      </c>
      <c r="Z5946" s="16">
        <f t="shared" si="756"/>
        <v>0</v>
      </c>
      <c r="AA5946" s="14">
        <f t="shared" si="751"/>
        <v>0</v>
      </c>
      <c r="AB5946" s="14">
        <f t="shared" si="754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 hidden="1">
      <c r="A5947" s="7" t="s">
        <v>3722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55"/>
        <v>5.0000000001034599E-2</v>
      </c>
      <c r="W5947" s="14">
        <f t="shared" si="750"/>
        <v>0</v>
      </c>
      <c r="X5947" s="14"/>
      <c r="Y5947" s="14">
        <f t="shared" si="749"/>
        <v>0</v>
      </c>
      <c r="Z5947" s="16">
        <f t="shared" si="756"/>
        <v>0</v>
      </c>
      <c r="AA5947" s="14">
        <f t="shared" si="751"/>
        <v>0</v>
      </c>
      <c r="AB5947" s="14">
        <f t="shared" si="754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 hidden="1">
      <c r="A5948" s="7" t="s">
        <v>3722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55"/>
        <v>492.7</v>
      </c>
      <c r="W5948" s="14">
        <f t="shared" si="750"/>
        <v>0</v>
      </c>
      <c r="X5948" s="14"/>
      <c r="Y5948" s="14">
        <f t="shared" si="749"/>
        <v>0</v>
      </c>
      <c r="Z5948" s="16">
        <f t="shared" si="756"/>
        <v>0</v>
      </c>
      <c r="AA5948" s="14">
        <f t="shared" si="751"/>
        <v>0</v>
      </c>
      <c r="AB5948" s="14">
        <f t="shared" si="754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 hidden="1">
      <c r="A5949" s="7" t="s">
        <v>3722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4087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9"/>
        <v>0</v>
      </c>
      <c r="Z5949" s="16">
        <f t="shared" si="756"/>
        <v>10958.6</v>
      </c>
      <c r="AA5949" s="14">
        <f t="shared" si="751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 hidden="1">
      <c r="A5950" s="7" t="s">
        <v>3722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50"/>
        <v>0</v>
      </c>
      <c r="X5950" s="14"/>
      <c r="Y5950" s="14">
        <f t="shared" si="749"/>
        <v>0</v>
      </c>
      <c r="Z5950" s="16">
        <f t="shared" si="756"/>
        <v>0</v>
      </c>
      <c r="AA5950" s="14">
        <f t="shared" si="751"/>
        <v>0</v>
      </c>
      <c r="AB5950" s="14">
        <f t="shared" si="754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 hidden="1">
      <c r="A5951" s="7" t="s">
        <v>3722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55"/>
        <v>7.0000000001528007E-2</v>
      </c>
      <c r="W5951" s="14">
        <f t="shared" si="750"/>
        <v>0</v>
      </c>
      <c r="X5951" s="14"/>
      <c r="Y5951" s="14">
        <f t="shared" si="749"/>
        <v>0</v>
      </c>
      <c r="Z5951" s="16">
        <f t="shared" si="756"/>
        <v>0</v>
      </c>
      <c r="AA5951" s="14">
        <f t="shared" si="751"/>
        <v>0</v>
      </c>
      <c r="AB5951" s="14">
        <f t="shared" si="754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 hidden="1">
      <c r="A5952" s="7" t="s">
        <v>3722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55"/>
        <v>-1.9999999902211098E-2</v>
      </c>
      <c r="W5952" s="14">
        <f t="shared" si="750"/>
        <v>0</v>
      </c>
      <c r="X5952" s="14"/>
      <c r="Y5952" s="14">
        <f t="shared" si="749"/>
        <v>0</v>
      </c>
      <c r="Z5952" s="16">
        <f t="shared" si="756"/>
        <v>0</v>
      </c>
      <c r="AA5952" s="14">
        <f t="shared" si="751"/>
        <v>0</v>
      </c>
      <c r="AB5952" s="14">
        <f t="shared" si="754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 hidden="1">
      <c r="A5953" s="7" t="s">
        <v>3722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55"/>
        <v>0.40000000000145502</v>
      </c>
      <c r="W5953" s="14">
        <f t="shared" si="750"/>
        <v>0</v>
      </c>
      <c r="X5953" s="14"/>
      <c r="Y5953" s="14">
        <f t="shared" si="749"/>
        <v>0</v>
      </c>
      <c r="Z5953" s="16">
        <f t="shared" si="756"/>
        <v>0</v>
      </c>
      <c r="AA5953" s="14">
        <f t="shared" si="751"/>
        <v>0</v>
      </c>
      <c r="AB5953" s="14">
        <f t="shared" si="754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 hidden="1">
      <c r="A5954" s="7" t="s">
        <v>3722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55"/>
        <v>16886.5</v>
      </c>
      <c r="W5954" s="14">
        <f t="shared" si="750"/>
        <v>0</v>
      </c>
      <c r="X5954" s="14"/>
      <c r="Y5954" s="14">
        <f t="shared" si="749"/>
        <v>0</v>
      </c>
      <c r="Z5954" s="16">
        <f t="shared" si="756"/>
        <v>0</v>
      </c>
      <c r="AA5954" s="14">
        <f t="shared" si="751"/>
        <v>0</v>
      </c>
      <c r="AB5954" s="14">
        <f t="shared" si="754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 hidden="1">
      <c r="A5955" s="7" t="s">
        <v>3722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55"/>
        <v>-172770.01943999997</v>
      </c>
      <c r="W5955" s="14">
        <f t="shared" si="750"/>
        <v>15955.79356862745</v>
      </c>
      <c r="X5955" s="14"/>
      <c r="Y5955" s="14">
        <f t="shared" ref="Y5955:Y6018" si="757">IF(W5955-AB5955&lt;=0,0,IF(O5955="返现",MAX(W5955-AA5955-AB5955,0),MAX(W5955-AB5955,0)))</f>
        <v>0</v>
      </c>
      <c r="Z5955" s="16">
        <f t="shared" si="756"/>
        <v>15955.79356862745</v>
      </c>
      <c r="AA5955" s="14">
        <f t="shared" si="751"/>
        <v>319.11587137254901</v>
      </c>
      <c r="AB5955" s="14">
        <f t="shared" si="754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 hidden="1">
      <c r="A5956" s="7" t="s">
        <v>3722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55"/>
        <v>6910.04</v>
      </c>
      <c r="W5956" s="14">
        <f t="shared" ref="W5956:W6019" si="758">IF(O5956="返货",U5956/(1+P5956),IF(O5956="返现",U5956,IF(O5956="折扣",U5956*P5956,IF(O5956="无",U5956))))</f>
        <v>0</v>
      </c>
      <c r="X5956" s="14"/>
      <c r="Y5956" s="14">
        <f t="shared" si="757"/>
        <v>0</v>
      </c>
      <c r="Z5956" s="16">
        <f t="shared" si="756"/>
        <v>0</v>
      </c>
      <c r="AA5956" s="14">
        <f t="shared" si="751"/>
        <v>0</v>
      </c>
      <c r="AB5956" s="14">
        <f t="shared" si="754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 hidden="1">
      <c r="A5957" s="7" t="s">
        <v>3722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55"/>
        <v>184.4</v>
      </c>
      <c r="W5957" s="14">
        <f t="shared" si="758"/>
        <v>0</v>
      </c>
      <c r="X5957" s="14"/>
      <c r="Y5957" s="14">
        <f t="shared" si="757"/>
        <v>0</v>
      </c>
      <c r="Z5957" s="16">
        <f t="shared" si="756"/>
        <v>0</v>
      </c>
      <c r="AA5957" s="14">
        <f t="shared" si="751"/>
        <v>0</v>
      </c>
      <c r="AB5957" s="14">
        <f t="shared" si="754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 hidden="1">
      <c r="A5958" s="7" t="s">
        <v>3722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55"/>
        <v>-0.30000000000018201</v>
      </c>
      <c r="W5958" s="14">
        <f t="shared" si="758"/>
        <v>0</v>
      </c>
      <c r="X5958" s="14"/>
      <c r="Y5958" s="14">
        <f t="shared" si="757"/>
        <v>0</v>
      </c>
      <c r="Z5958" s="16">
        <f t="shared" si="756"/>
        <v>0</v>
      </c>
      <c r="AA5958" s="14">
        <f t="shared" si="751"/>
        <v>0</v>
      </c>
      <c r="AB5958" s="14">
        <f t="shared" si="754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 hidden="1">
      <c r="A5959" s="7" t="s">
        <v>3722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55"/>
        <v>-33.85</v>
      </c>
      <c r="W5959" s="14">
        <f t="shared" si="758"/>
        <v>0</v>
      </c>
      <c r="X5959" s="14"/>
      <c r="Y5959" s="14">
        <f t="shared" si="757"/>
        <v>0</v>
      </c>
      <c r="Z5959" s="16">
        <f t="shared" si="756"/>
        <v>0</v>
      </c>
      <c r="AA5959" s="14">
        <f t="shared" si="751"/>
        <v>0</v>
      </c>
      <c r="AB5959" s="14">
        <f t="shared" si="754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 hidden="1">
      <c r="A5960" s="7" t="s">
        <v>3722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55"/>
        <v>2.00000000186265E-2</v>
      </c>
      <c r="W5960" s="14">
        <f t="shared" si="758"/>
        <v>0</v>
      </c>
      <c r="X5960" s="14"/>
      <c r="Y5960" s="14">
        <f t="shared" si="757"/>
        <v>0</v>
      </c>
      <c r="Z5960" s="16">
        <f t="shared" si="756"/>
        <v>0</v>
      </c>
      <c r="AA5960" s="14">
        <f t="shared" si="751"/>
        <v>0</v>
      </c>
      <c r="AB5960" s="14">
        <f t="shared" si="754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 hidden="1">
      <c r="A5961" s="7" t="s">
        <v>3722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3738</v>
      </c>
      <c r="S5961" s="139">
        <v>57150.9</v>
      </c>
      <c r="T5961" s="14"/>
      <c r="U5961" s="14">
        <v>47500.55</v>
      </c>
      <c r="V5961" s="14">
        <v>0</v>
      </c>
      <c r="W5961" s="14">
        <f t="shared" si="758"/>
        <v>45673.605769230773</v>
      </c>
      <c r="X5961" s="14"/>
      <c r="Y5961" s="14">
        <f t="shared" si="757"/>
        <v>0</v>
      </c>
      <c r="Z5961" s="16">
        <f t="shared" si="756"/>
        <v>45673.605769230773</v>
      </c>
      <c r="AA5961" s="14">
        <f t="shared" si="751"/>
        <v>1826.9442307692298</v>
      </c>
      <c r="AB5961" s="14">
        <f t="shared" si="754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 hidden="1">
      <c r="A5962" s="7" t="s">
        <v>3722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4088</v>
      </c>
      <c r="S5962" s="139">
        <v>496.54</v>
      </c>
      <c r="T5962" s="14"/>
      <c r="U5962" s="14">
        <v>0</v>
      </c>
      <c r="V5962" s="14">
        <f t="shared" si="755"/>
        <v>496.54</v>
      </c>
      <c r="W5962" s="14">
        <v>495.54</v>
      </c>
      <c r="X5962" s="14"/>
      <c r="Y5962" s="14">
        <f t="shared" si="757"/>
        <v>0</v>
      </c>
      <c r="Z5962" s="16">
        <f t="shared" si="756"/>
        <v>495.54</v>
      </c>
      <c r="AA5962" s="14">
        <f t="shared" si="751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 hidden="1">
      <c r="A5963" s="7" t="s">
        <v>3722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55"/>
        <v>709.32920000000013</v>
      </c>
      <c r="W5963" s="14">
        <f t="shared" si="758"/>
        <v>3414.3908000000001</v>
      </c>
      <c r="X5963" s="14"/>
      <c r="Y5963" s="14">
        <f t="shared" si="757"/>
        <v>0</v>
      </c>
      <c r="Z5963" s="16">
        <f t="shared" si="756"/>
        <v>3414.3908000000001</v>
      </c>
      <c r="AA5963" s="14">
        <f t="shared" si="751"/>
        <v>0</v>
      </c>
      <c r="AB5963" s="14">
        <f t="shared" si="754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 hidden="1">
      <c r="A5964" s="7" t="s">
        <v>3722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55"/>
        <v>80000</v>
      </c>
      <c r="W5964" s="14">
        <f t="shared" si="758"/>
        <v>0</v>
      </c>
      <c r="X5964" s="14"/>
      <c r="Y5964" s="14">
        <f t="shared" si="757"/>
        <v>0</v>
      </c>
      <c r="Z5964" s="16">
        <f t="shared" si="756"/>
        <v>0</v>
      </c>
      <c r="AA5964" s="14">
        <f t="shared" si="751"/>
        <v>0</v>
      </c>
      <c r="AB5964" s="14">
        <f t="shared" si="754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 hidden="1">
      <c r="A5965" s="7" t="s">
        <v>3722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55"/>
        <v>21884.45</v>
      </c>
      <c r="W5965" s="14">
        <f t="shared" si="758"/>
        <v>8115.55</v>
      </c>
      <c r="X5965" s="14"/>
      <c r="Y5965" s="14">
        <f t="shared" si="757"/>
        <v>0</v>
      </c>
      <c r="Z5965" s="16">
        <f t="shared" si="756"/>
        <v>8115.55</v>
      </c>
      <c r="AA5965" s="14">
        <f t="shared" si="751"/>
        <v>0</v>
      </c>
      <c r="AB5965" s="14">
        <f t="shared" si="754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 hidden="1">
      <c r="A5966" s="7" t="s">
        <v>3722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55"/>
        <v>494.7</v>
      </c>
      <c r="W5966" s="14">
        <f t="shared" si="758"/>
        <v>0</v>
      </c>
      <c r="X5966" s="14"/>
      <c r="Y5966" s="14">
        <f t="shared" si="757"/>
        <v>0</v>
      </c>
      <c r="Z5966" s="16">
        <f t="shared" si="756"/>
        <v>0</v>
      </c>
      <c r="AA5966" s="14">
        <f t="shared" si="751"/>
        <v>0</v>
      </c>
      <c r="AB5966" s="14">
        <f t="shared" si="754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 hidden="1">
      <c r="A5967" s="7" t="s">
        <v>3722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55"/>
        <v>-0.69999999999708995</v>
      </c>
      <c r="W5967" s="14">
        <f t="shared" si="758"/>
        <v>0</v>
      </c>
      <c r="X5967" s="14"/>
      <c r="Y5967" s="14">
        <f t="shared" si="757"/>
        <v>0</v>
      </c>
      <c r="Z5967" s="16">
        <f t="shared" si="756"/>
        <v>0</v>
      </c>
      <c r="AA5967" s="14">
        <f t="shared" ref="AA5967:AA5980" si="759">U5967-W5967</f>
        <v>0</v>
      </c>
      <c r="AB5967" s="14">
        <f t="shared" si="754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 hidden="1">
      <c r="A5968" s="7" t="s">
        <v>3722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55"/>
        <v>4826.8999999999996</v>
      </c>
      <c r="W5968" s="14">
        <f t="shared" si="758"/>
        <v>727.94117647058818</v>
      </c>
      <c r="X5968" s="14"/>
      <c r="Y5968" s="14">
        <f t="shared" si="757"/>
        <v>0</v>
      </c>
      <c r="Z5968" s="16">
        <f t="shared" si="756"/>
        <v>727.94117647058818</v>
      </c>
      <c r="AA5968" s="14">
        <f t="shared" si="759"/>
        <v>14.558823529411825</v>
      </c>
      <c r="AB5968" s="14">
        <f t="shared" si="754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 hidden="1">
      <c r="A5969" s="7" t="s">
        <v>3722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55"/>
        <v>6530.62</v>
      </c>
      <c r="W5969" s="14">
        <f t="shared" si="758"/>
        <v>0</v>
      </c>
      <c r="X5969" s="14"/>
      <c r="Y5969" s="14">
        <f t="shared" si="757"/>
        <v>0</v>
      </c>
      <c r="Z5969" s="16">
        <f t="shared" si="756"/>
        <v>0</v>
      </c>
      <c r="AA5969" s="14">
        <f t="shared" si="759"/>
        <v>0</v>
      </c>
      <c r="AB5969" s="14">
        <f t="shared" si="754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 hidden="1">
      <c r="A5970" s="7" t="s">
        <v>3722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55"/>
        <v>422.63999999999902</v>
      </c>
      <c r="W5970" s="14">
        <f t="shared" si="758"/>
        <v>0</v>
      </c>
      <c r="X5970" s="14"/>
      <c r="Y5970" s="14">
        <f t="shared" si="757"/>
        <v>0</v>
      </c>
      <c r="Z5970" s="16">
        <f t="shared" si="756"/>
        <v>0</v>
      </c>
      <c r="AA5970" s="14">
        <f t="shared" si="759"/>
        <v>0</v>
      </c>
      <c r="AB5970" s="14">
        <f t="shared" si="754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 hidden="1">
      <c r="A5971" s="7" t="s">
        <v>3722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55"/>
        <v>0.24000000000523899</v>
      </c>
      <c r="W5971" s="14">
        <f t="shared" si="758"/>
        <v>0</v>
      </c>
      <c r="X5971" s="14"/>
      <c r="Y5971" s="14">
        <f t="shared" si="757"/>
        <v>0</v>
      </c>
      <c r="Z5971" s="16">
        <f t="shared" si="756"/>
        <v>0</v>
      </c>
      <c r="AA5971" s="14">
        <f t="shared" si="759"/>
        <v>0</v>
      </c>
      <c r="AB5971" s="14">
        <f t="shared" si="754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 hidden="1">
      <c r="A5972" s="7" t="s">
        <v>3722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55"/>
        <v>0.59999999999945397</v>
      </c>
      <c r="W5972" s="14">
        <f t="shared" si="758"/>
        <v>0</v>
      </c>
      <c r="X5972" s="14"/>
      <c r="Y5972" s="14">
        <f t="shared" si="757"/>
        <v>0</v>
      </c>
      <c r="Z5972" s="16">
        <f t="shared" si="756"/>
        <v>0</v>
      </c>
      <c r="AA5972" s="14">
        <f t="shared" si="759"/>
        <v>0</v>
      </c>
      <c r="AB5972" s="14">
        <f t="shared" si="754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 hidden="1">
      <c r="A5973" s="7" t="s">
        <v>3722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55"/>
        <v>5.3500000000301497</v>
      </c>
      <c r="W5973" s="14">
        <f t="shared" si="758"/>
        <v>0</v>
      </c>
      <c r="X5973" s="14"/>
      <c r="Y5973" s="14">
        <f t="shared" si="757"/>
        <v>0</v>
      </c>
      <c r="Z5973" s="14"/>
      <c r="AA5973" s="14">
        <f t="shared" si="759"/>
        <v>0</v>
      </c>
      <c r="AB5973" s="14">
        <f t="shared" si="754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 hidden="1">
      <c r="A5974" s="7" t="s">
        <v>3722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55"/>
        <v>12058.57</v>
      </c>
      <c r="W5974" s="14">
        <f t="shared" si="758"/>
        <v>0</v>
      </c>
      <c r="X5974" s="14"/>
      <c r="Y5974" s="14">
        <f t="shared" si="757"/>
        <v>0</v>
      </c>
      <c r="Z5974" s="16">
        <f t="shared" ref="Z5974:Z5980" si="760">W5974+X5974</f>
        <v>0</v>
      </c>
      <c r="AA5974" s="14">
        <f t="shared" si="759"/>
        <v>0</v>
      </c>
      <c r="AB5974" s="14">
        <f t="shared" si="754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 hidden="1">
      <c r="A5975" s="7" t="s">
        <v>3722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55"/>
        <v>5541.4</v>
      </c>
      <c r="W5975" s="14">
        <f t="shared" si="758"/>
        <v>0</v>
      </c>
      <c r="X5975" s="14"/>
      <c r="Y5975" s="14">
        <f t="shared" si="757"/>
        <v>0</v>
      </c>
      <c r="Z5975" s="16">
        <f t="shared" si="760"/>
        <v>0</v>
      </c>
      <c r="AA5975" s="14">
        <f t="shared" si="759"/>
        <v>0</v>
      </c>
      <c r="AB5975" s="14">
        <f t="shared" si="754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 hidden="1">
      <c r="A5976" s="7" t="s">
        <v>3722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55"/>
        <v>14905.35</v>
      </c>
      <c r="W5976" s="14">
        <f t="shared" si="758"/>
        <v>0</v>
      </c>
      <c r="X5976" s="14"/>
      <c r="Y5976" s="14">
        <f t="shared" si="757"/>
        <v>0</v>
      </c>
      <c r="Z5976" s="16">
        <f t="shared" si="760"/>
        <v>0</v>
      </c>
      <c r="AA5976" s="14">
        <f t="shared" si="759"/>
        <v>0</v>
      </c>
      <c r="AB5976" s="14">
        <f t="shared" si="754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 hidden="1">
      <c r="A5977" s="7" t="s">
        <v>3722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3738</v>
      </c>
      <c r="S5977" s="139">
        <v>0.59999999999854503</v>
      </c>
      <c r="T5977" s="14"/>
      <c r="U5977" s="139">
        <v>0.59999999999854503</v>
      </c>
      <c r="V5977" s="14">
        <f t="shared" si="755"/>
        <v>0</v>
      </c>
      <c r="W5977" s="14">
        <f t="shared" si="758"/>
        <v>0.58823529411622055</v>
      </c>
      <c r="X5977" s="14"/>
      <c r="Y5977" s="14">
        <f t="shared" si="757"/>
        <v>0</v>
      </c>
      <c r="Z5977" s="16">
        <f t="shared" si="760"/>
        <v>0.58823529411622055</v>
      </c>
      <c r="AA5977" s="14">
        <f t="shared" si="759"/>
        <v>1.1764705882324478E-2</v>
      </c>
      <c r="AB5977" s="14">
        <f t="shared" si="754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 hidden="1">
      <c r="A5978" s="7" t="s">
        <v>3722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55"/>
        <v>2384.5599999999995</v>
      </c>
      <c r="W5978" s="14">
        <f t="shared" si="758"/>
        <v>3981.3</v>
      </c>
      <c r="X5978" s="14"/>
      <c r="Y5978" s="14">
        <f t="shared" si="757"/>
        <v>0</v>
      </c>
      <c r="Z5978" s="16">
        <f t="shared" si="760"/>
        <v>3981.3</v>
      </c>
      <c r="AA5978" s="14">
        <f t="shared" si="759"/>
        <v>0</v>
      </c>
      <c r="AB5978" s="14">
        <f t="shared" si="754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 hidden="1">
      <c r="A5979" s="7" t="s">
        <v>3722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55"/>
        <v>589.11</v>
      </c>
      <c r="W5979" s="14">
        <f t="shared" si="758"/>
        <v>0</v>
      </c>
      <c r="X5979" s="14"/>
      <c r="Y5979" s="14">
        <f t="shared" si="757"/>
        <v>0</v>
      </c>
      <c r="Z5979" s="16">
        <f t="shared" si="760"/>
        <v>0</v>
      </c>
      <c r="AA5979" s="14">
        <f t="shared" si="759"/>
        <v>0</v>
      </c>
      <c r="AB5979" s="14">
        <f t="shared" si="754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 hidden="1">
      <c r="A5980" s="7" t="s">
        <v>3722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55"/>
        <v>593.24</v>
      </c>
      <c r="W5980" s="14">
        <f t="shared" si="758"/>
        <v>0</v>
      </c>
      <c r="X5980" s="14"/>
      <c r="Y5980" s="14">
        <f t="shared" si="757"/>
        <v>0</v>
      </c>
      <c r="Z5980" s="16">
        <f t="shared" si="760"/>
        <v>0</v>
      </c>
      <c r="AA5980" s="14">
        <f t="shared" si="759"/>
        <v>0</v>
      </c>
      <c r="AB5980" s="14">
        <f t="shared" si="754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 hidden="1">
      <c r="A5981" s="7" t="s">
        <v>3722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55"/>
        <v>10.049999999999301</v>
      </c>
      <c r="W5981" s="14">
        <f t="shared" si="758"/>
        <v>0</v>
      </c>
      <c r="X5981" s="14"/>
      <c r="Y5981" s="14">
        <f t="shared" si="757"/>
        <v>0</v>
      </c>
      <c r="Z5981" s="14"/>
      <c r="AA5981" s="139">
        <f>W5981*P5981</f>
        <v>0</v>
      </c>
      <c r="AB5981" s="14">
        <f t="shared" si="754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 hidden="1">
      <c r="A5982" s="7" t="s">
        <v>3722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55"/>
        <v>9.8799999998882395</v>
      </c>
      <c r="W5982" s="14">
        <f t="shared" si="758"/>
        <v>0</v>
      </c>
      <c r="X5982" s="14"/>
      <c r="Y5982" s="14">
        <f t="shared" si="757"/>
        <v>0</v>
      </c>
      <c r="Z5982" s="14"/>
      <c r="AA5982" s="139">
        <f>W5982*P5982</f>
        <v>0</v>
      </c>
      <c r="AB5982" s="14">
        <f t="shared" si="754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 hidden="1">
      <c r="A5983" s="7" t="s">
        <v>3722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58"/>
        <v>0</v>
      </c>
      <c r="X5983" s="14"/>
      <c r="Y5983" s="14">
        <f t="shared" si="757"/>
        <v>0</v>
      </c>
      <c r="Z5983" s="16">
        <f t="shared" ref="Z5983:Z6032" si="761">W5983+X5983</f>
        <v>0</v>
      </c>
      <c r="AA5983" s="14">
        <f t="shared" ref="AA5983:AA6046" si="762">U5983-W5983</f>
        <v>0</v>
      </c>
      <c r="AB5983" s="14">
        <f t="shared" si="754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 hidden="1">
      <c r="A5984" s="7" t="s">
        <v>3722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58"/>
        <v>0</v>
      </c>
      <c r="X5984" s="14"/>
      <c r="Y5984" s="14">
        <f t="shared" si="757"/>
        <v>0</v>
      </c>
      <c r="Z5984" s="16">
        <f t="shared" si="761"/>
        <v>0</v>
      </c>
      <c r="AA5984" s="14">
        <f t="shared" si="762"/>
        <v>0</v>
      </c>
      <c r="AB5984" s="14">
        <f t="shared" si="754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 hidden="1">
      <c r="A5985" s="7" t="s">
        <v>3722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55"/>
        <v>-1.00000000002183E-2</v>
      </c>
      <c r="W5985" s="14">
        <f t="shared" si="758"/>
        <v>0</v>
      </c>
      <c r="X5985" s="14"/>
      <c r="Y5985" s="14">
        <f t="shared" si="757"/>
        <v>0</v>
      </c>
      <c r="Z5985" s="16">
        <f t="shared" si="761"/>
        <v>0</v>
      </c>
      <c r="AA5985" s="14">
        <f t="shared" si="762"/>
        <v>0</v>
      </c>
      <c r="AB5985" s="14">
        <f t="shared" si="754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 hidden="1">
      <c r="A5986" s="7" t="s">
        <v>3722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55"/>
        <v>450.53000000000065</v>
      </c>
      <c r="W5986" s="14">
        <f t="shared" si="758"/>
        <v>15746.5</v>
      </c>
      <c r="X5986" s="14"/>
      <c r="Y5986" s="14">
        <f t="shared" si="757"/>
        <v>0</v>
      </c>
      <c r="Z5986" s="16">
        <f t="shared" si="761"/>
        <v>15746.5</v>
      </c>
      <c r="AA5986" s="14">
        <f t="shared" si="762"/>
        <v>0</v>
      </c>
      <c r="AB5986" s="14">
        <f t="shared" si="754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 hidden="1">
      <c r="A5987" s="7" t="s">
        <v>3722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55"/>
        <v>108000</v>
      </c>
      <c r="W5987" s="14">
        <f t="shared" si="758"/>
        <v>0</v>
      </c>
      <c r="X5987" s="14"/>
      <c r="Y5987" s="14">
        <f t="shared" si="757"/>
        <v>0</v>
      </c>
      <c r="Z5987" s="16">
        <f t="shared" si="761"/>
        <v>0</v>
      </c>
      <c r="AA5987" s="14">
        <f t="shared" si="762"/>
        <v>0</v>
      </c>
      <c r="AB5987" s="14">
        <f t="shared" si="754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 hidden="1">
      <c r="A5988" s="7" t="s">
        <v>3722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55"/>
        <v>-77222.460000000006</v>
      </c>
      <c r="W5988" s="14">
        <f t="shared" si="758"/>
        <v>0</v>
      </c>
      <c r="X5988" s="14"/>
      <c r="Y5988" s="14">
        <f t="shared" si="757"/>
        <v>0</v>
      </c>
      <c r="Z5988" s="16">
        <f t="shared" si="761"/>
        <v>0</v>
      </c>
      <c r="AA5988" s="14">
        <f t="shared" si="762"/>
        <v>0</v>
      </c>
      <c r="AB5988" s="14">
        <f t="shared" si="754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 hidden="1">
      <c r="A5989" s="7" t="s">
        <v>3722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55"/>
        <v>3015.2</v>
      </c>
      <c r="W5989" s="14">
        <f t="shared" si="758"/>
        <v>0</v>
      </c>
      <c r="X5989" s="14"/>
      <c r="Y5989" s="14">
        <f t="shared" si="757"/>
        <v>0</v>
      </c>
      <c r="Z5989" s="16">
        <f t="shared" si="761"/>
        <v>0</v>
      </c>
      <c r="AA5989" s="14">
        <f t="shared" si="762"/>
        <v>0</v>
      </c>
      <c r="AB5989" s="14">
        <f t="shared" si="754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 hidden="1">
      <c r="A5990" s="7" t="s">
        <v>3722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55"/>
        <v>84721.33</v>
      </c>
      <c r="W5990" s="14">
        <f t="shared" si="758"/>
        <v>0</v>
      </c>
      <c r="X5990" s="14"/>
      <c r="Y5990" s="14">
        <f t="shared" si="757"/>
        <v>0</v>
      </c>
      <c r="Z5990" s="16">
        <f t="shared" si="761"/>
        <v>0</v>
      </c>
      <c r="AA5990" s="14">
        <f t="shared" si="762"/>
        <v>0</v>
      </c>
      <c r="AB5990" s="14">
        <f t="shared" si="754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 hidden="1">
      <c r="A5991" s="7" t="s">
        <v>3722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55"/>
        <v>-62267.65</v>
      </c>
      <c r="W5991" s="14">
        <f t="shared" si="758"/>
        <v>0</v>
      </c>
      <c r="X5991" s="14"/>
      <c r="Y5991" s="14">
        <f t="shared" si="757"/>
        <v>0</v>
      </c>
      <c r="Z5991" s="16">
        <f t="shared" si="761"/>
        <v>0</v>
      </c>
      <c r="AA5991" s="14">
        <f t="shared" si="762"/>
        <v>0</v>
      </c>
      <c r="AB5991" s="14">
        <f t="shared" si="754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 hidden="1">
      <c r="A5992" s="7" t="s">
        <v>3722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55"/>
        <v>61359.33</v>
      </c>
      <c r="W5992" s="14">
        <f t="shared" si="758"/>
        <v>0</v>
      </c>
      <c r="X5992" s="14"/>
      <c r="Y5992" s="14">
        <f t="shared" si="757"/>
        <v>0</v>
      </c>
      <c r="Z5992" s="16">
        <f t="shared" si="761"/>
        <v>0</v>
      </c>
      <c r="AA5992" s="14">
        <f t="shared" si="762"/>
        <v>0</v>
      </c>
      <c r="AB5992" s="14">
        <f t="shared" si="754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 hidden="1">
      <c r="A5993" s="7" t="s">
        <v>3722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55"/>
        <v>482.29</v>
      </c>
      <c r="W5993" s="14">
        <f t="shared" si="758"/>
        <v>0</v>
      </c>
      <c r="X5993" s="14"/>
      <c r="Y5993" s="14">
        <f t="shared" si="757"/>
        <v>0</v>
      </c>
      <c r="Z5993" s="16">
        <f t="shared" si="761"/>
        <v>0</v>
      </c>
      <c r="AA5993" s="14">
        <f t="shared" si="762"/>
        <v>0</v>
      </c>
      <c r="AB5993" s="14">
        <f t="shared" si="754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 hidden="1">
      <c r="A5994" s="7" t="s">
        <v>3722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55"/>
        <v>20021.52</v>
      </c>
      <c r="W5994" s="14">
        <f t="shared" si="758"/>
        <v>0</v>
      </c>
      <c r="X5994" s="14"/>
      <c r="Y5994" s="14">
        <f t="shared" si="757"/>
        <v>0</v>
      </c>
      <c r="Z5994" s="16">
        <f t="shared" si="761"/>
        <v>0</v>
      </c>
      <c r="AA5994" s="14">
        <f t="shared" si="762"/>
        <v>0</v>
      </c>
      <c r="AB5994" s="14">
        <f t="shared" si="754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 hidden="1">
      <c r="A5995" s="7" t="s">
        <v>3722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55"/>
        <v>434.58</v>
      </c>
      <c r="W5995" s="14">
        <f t="shared" si="758"/>
        <v>0</v>
      </c>
      <c r="X5995" s="14"/>
      <c r="Y5995" s="14">
        <f t="shared" si="757"/>
        <v>0</v>
      </c>
      <c r="Z5995" s="16">
        <f t="shared" si="761"/>
        <v>0</v>
      </c>
      <c r="AA5995" s="14">
        <f t="shared" si="762"/>
        <v>0</v>
      </c>
      <c r="AB5995" s="14">
        <f t="shared" si="754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 hidden="1">
      <c r="A5996" s="7" t="s">
        <v>3722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55"/>
        <v>-44495.5</v>
      </c>
      <c r="W5996" s="14">
        <f t="shared" si="758"/>
        <v>7520.1730769230762</v>
      </c>
      <c r="X5996" s="14"/>
      <c r="Y5996" s="14">
        <f t="shared" si="757"/>
        <v>0</v>
      </c>
      <c r="Z5996" s="16">
        <f t="shared" si="761"/>
        <v>7520.1730769230762</v>
      </c>
      <c r="AA5996" s="14">
        <f t="shared" si="762"/>
        <v>300.80692307692334</v>
      </c>
      <c r="AB5996" s="14">
        <f t="shared" si="754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 hidden="1">
      <c r="A5997" s="7" t="s">
        <v>3722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55"/>
        <v>440.79999999998802</v>
      </c>
      <c r="W5997" s="14">
        <f t="shared" si="758"/>
        <v>0</v>
      </c>
      <c r="X5997" s="14"/>
      <c r="Y5997" s="14">
        <f t="shared" si="757"/>
        <v>0</v>
      </c>
      <c r="Z5997" s="16">
        <f t="shared" si="761"/>
        <v>0</v>
      </c>
      <c r="AA5997" s="14">
        <f t="shared" si="762"/>
        <v>0</v>
      </c>
      <c r="AB5997" s="14">
        <f t="shared" si="754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 hidden="1">
      <c r="A5998" s="7" t="s">
        <v>3722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55"/>
        <v>9.9999999993087806E-3</v>
      </c>
      <c r="W5998" s="14">
        <f t="shared" si="758"/>
        <v>0</v>
      </c>
      <c r="X5998" s="14"/>
      <c r="Y5998" s="14">
        <f t="shared" si="757"/>
        <v>0</v>
      </c>
      <c r="Z5998" s="16">
        <f t="shared" si="761"/>
        <v>0</v>
      </c>
      <c r="AA5998" s="14">
        <f t="shared" si="762"/>
        <v>0</v>
      </c>
      <c r="AB5998" s="14">
        <f t="shared" si="754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 hidden="1">
      <c r="A5999" s="7" t="s">
        <v>3722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55"/>
        <v>4033.89</v>
      </c>
      <c r="W5999" s="14">
        <f t="shared" si="758"/>
        <v>0</v>
      </c>
      <c r="X5999" s="14"/>
      <c r="Y5999" s="14">
        <f t="shared" si="757"/>
        <v>0</v>
      </c>
      <c r="Z5999" s="16">
        <f t="shared" si="761"/>
        <v>0</v>
      </c>
      <c r="AA5999" s="14">
        <f t="shared" si="762"/>
        <v>0</v>
      </c>
      <c r="AB5999" s="14">
        <f t="shared" si="754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 hidden="1">
      <c r="A6000" s="7" t="s">
        <v>3722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55"/>
        <v>-420</v>
      </c>
      <c r="W6000" s="14">
        <f t="shared" si="758"/>
        <v>0</v>
      </c>
      <c r="X6000" s="14"/>
      <c r="Y6000" s="14">
        <f t="shared" si="757"/>
        <v>0</v>
      </c>
      <c r="Z6000" s="16">
        <f t="shared" si="761"/>
        <v>0</v>
      </c>
      <c r="AA6000" s="14">
        <f t="shared" si="762"/>
        <v>0</v>
      </c>
      <c r="AB6000" s="14">
        <f t="shared" si="754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 hidden="1">
      <c r="A6001" s="7" t="s">
        <v>3722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55"/>
        <v>31200</v>
      </c>
      <c r="W6001" s="14">
        <f t="shared" si="758"/>
        <v>0</v>
      </c>
      <c r="X6001" s="14"/>
      <c r="Y6001" s="14">
        <f t="shared" si="757"/>
        <v>0</v>
      </c>
      <c r="Z6001" s="16">
        <f t="shared" si="761"/>
        <v>0</v>
      </c>
      <c r="AA6001" s="14">
        <f t="shared" si="762"/>
        <v>0</v>
      </c>
      <c r="AB6001" s="14">
        <f t="shared" ref="AB6001:AB6064" si="763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 hidden="1">
      <c r="A6002" s="7" t="s">
        <v>3722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55"/>
        <v>-503.3</v>
      </c>
      <c r="W6002" s="14">
        <f t="shared" si="758"/>
        <v>0</v>
      </c>
      <c r="X6002" s="14"/>
      <c r="Y6002" s="14">
        <f t="shared" si="757"/>
        <v>0</v>
      </c>
      <c r="Z6002" s="16">
        <f t="shared" si="761"/>
        <v>0</v>
      </c>
      <c r="AA6002" s="14">
        <f t="shared" si="762"/>
        <v>0</v>
      </c>
      <c r="AB6002" s="14">
        <f t="shared" si="763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 hidden="1">
      <c r="A6003" s="7" t="s">
        <v>3722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64">S6003+T6003-U6003</f>
        <v>18770.099999999999</v>
      </c>
      <c r="W6003" s="14">
        <f t="shared" si="758"/>
        <v>0</v>
      </c>
      <c r="X6003" s="14"/>
      <c r="Y6003" s="14">
        <f t="shared" si="757"/>
        <v>0</v>
      </c>
      <c r="Z6003" s="16">
        <f t="shared" si="761"/>
        <v>0</v>
      </c>
      <c r="AA6003" s="14">
        <f t="shared" si="762"/>
        <v>0</v>
      </c>
      <c r="AB6003" s="14">
        <f t="shared" si="763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 hidden="1">
      <c r="A6004" s="7" t="s">
        <v>3722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64"/>
        <v>15.6999999999998</v>
      </c>
      <c r="W6004" s="14">
        <f t="shared" si="758"/>
        <v>0</v>
      </c>
      <c r="X6004" s="14"/>
      <c r="Y6004" s="14">
        <f t="shared" si="757"/>
        <v>0</v>
      </c>
      <c r="Z6004" s="16">
        <f t="shared" si="761"/>
        <v>0</v>
      </c>
      <c r="AA6004" s="14">
        <f t="shared" si="762"/>
        <v>0</v>
      </c>
      <c r="AB6004" s="14">
        <f t="shared" si="763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 hidden="1">
      <c r="A6005" s="7" t="s">
        <v>3722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64"/>
        <v>67.989999999999995</v>
      </c>
      <c r="W6005" s="14">
        <f t="shared" si="758"/>
        <v>0</v>
      </c>
      <c r="X6005" s="14"/>
      <c r="Y6005" s="14">
        <f t="shared" si="757"/>
        <v>0</v>
      </c>
      <c r="Z6005" s="16">
        <f t="shared" si="761"/>
        <v>0</v>
      </c>
      <c r="AA6005" s="14">
        <f t="shared" si="762"/>
        <v>0</v>
      </c>
      <c r="AB6005" s="14">
        <f t="shared" si="763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 hidden="1">
      <c r="A6006" s="7" t="s">
        <v>3722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64"/>
        <v>1475.2</v>
      </c>
      <c r="W6006" s="14">
        <f t="shared" si="758"/>
        <v>0</v>
      </c>
      <c r="X6006" s="14"/>
      <c r="Y6006" s="14">
        <f t="shared" si="757"/>
        <v>0</v>
      </c>
      <c r="Z6006" s="16">
        <f t="shared" si="761"/>
        <v>0</v>
      </c>
      <c r="AA6006" s="14">
        <f t="shared" si="762"/>
        <v>0</v>
      </c>
      <c r="AB6006" s="14">
        <f t="shared" si="763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 hidden="1">
      <c r="A6007" s="7" t="s">
        <v>3722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4046</v>
      </c>
      <c r="S6007" s="139">
        <v>15488.6</v>
      </c>
      <c r="T6007" s="14"/>
      <c r="U6007" s="139">
        <v>15488.6</v>
      </c>
      <c r="V6007" s="14">
        <f t="shared" si="764"/>
        <v>0</v>
      </c>
      <c r="W6007" s="14">
        <f t="shared" si="758"/>
        <v>15184.901960784315</v>
      </c>
      <c r="X6007" s="14"/>
      <c r="Y6007" s="14">
        <f t="shared" si="757"/>
        <v>0</v>
      </c>
      <c r="Z6007" s="16">
        <f t="shared" si="761"/>
        <v>15184.901960784315</v>
      </c>
      <c r="AA6007" s="14">
        <f t="shared" si="762"/>
        <v>303.69803921568564</v>
      </c>
      <c r="AB6007" s="14">
        <f t="shared" si="763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 hidden="1">
      <c r="A6008" s="7" t="s">
        <v>3722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64"/>
        <v>10400</v>
      </c>
      <c r="W6008" s="14">
        <f t="shared" si="758"/>
        <v>0</v>
      </c>
      <c r="X6008" s="14"/>
      <c r="Y6008" s="14">
        <f t="shared" si="757"/>
        <v>0</v>
      </c>
      <c r="Z6008" s="16">
        <f t="shared" si="761"/>
        <v>0</v>
      </c>
      <c r="AA6008" s="14">
        <f t="shared" si="762"/>
        <v>0</v>
      </c>
      <c r="AB6008" s="14">
        <f t="shared" si="763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 hidden="1">
      <c r="A6009" s="7" t="s">
        <v>3722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64"/>
        <v>1939.7600000000002</v>
      </c>
      <c r="W6009" s="14">
        <f t="shared" si="758"/>
        <v>2898.5294117647059</v>
      </c>
      <c r="X6009" s="14"/>
      <c r="Y6009" s="14">
        <f t="shared" si="757"/>
        <v>0</v>
      </c>
      <c r="Z6009" s="16">
        <f t="shared" si="761"/>
        <v>2898.5294117647059</v>
      </c>
      <c r="AA6009" s="14">
        <f t="shared" si="762"/>
        <v>57.970588235294144</v>
      </c>
      <c r="AB6009" s="14">
        <f t="shared" si="763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 hidden="1">
      <c r="A6010" s="7" t="s">
        <v>3722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64"/>
        <v>13578.09</v>
      </c>
      <c r="W6010" s="14">
        <f t="shared" si="758"/>
        <v>0</v>
      </c>
      <c r="X6010" s="14"/>
      <c r="Y6010" s="14">
        <f t="shared" si="757"/>
        <v>0</v>
      </c>
      <c r="Z6010" s="16">
        <f t="shared" si="761"/>
        <v>0</v>
      </c>
      <c r="AA6010" s="14">
        <f t="shared" si="762"/>
        <v>0</v>
      </c>
      <c r="AB6010" s="14">
        <f t="shared" si="763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 hidden="1">
      <c r="A6011" s="7" t="s">
        <v>3722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64"/>
        <v>-18447.84</v>
      </c>
      <c r="W6011" s="14">
        <f t="shared" si="758"/>
        <v>0</v>
      </c>
      <c r="X6011" s="14"/>
      <c r="Y6011" s="14">
        <f t="shared" si="757"/>
        <v>0</v>
      </c>
      <c r="Z6011" s="16">
        <f t="shared" si="761"/>
        <v>0</v>
      </c>
      <c r="AA6011" s="14">
        <f t="shared" si="762"/>
        <v>0</v>
      </c>
      <c r="AB6011" s="14">
        <f t="shared" si="763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 hidden="1">
      <c r="A6012" s="7" t="s">
        <v>3722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64"/>
        <v>31666.6</v>
      </c>
      <c r="W6012" s="14">
        <f t="shared" si="758"/>
        <v>0</v>
      </c>
      <c r="X6012" s="14"/>
      <c r="Y6012" s="14">
        <f t="shared" si="757"/>
        <v>0</v>
      </c>
      <c r="Z6012" s="16">
        <f t="shared" si="761"/>
        <v>0</v>
      </c>
      <c r="AA6012" s="14">
        <f t="shared" si="762"/>
        <v>0</v>
      </c>
      <c r="AB6012" s="14">
        <f t="shared" si="763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 hidden="1">
      <c r="A6013" s="7" t="s">
        <v>3722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64"/>
        <v>464.3</v>
      </c>
      <c r="W6013" s="14">
        <f t="shared" si="758"/>
        <v>0</v>
      </c>
      <c r="X6013" s="14"/>
      <c r="Y6013" s="14">
        <f t="shared" si="757"/>
        <v>0</v>
      </c>
      <c r="Z6013" s="16">
        <f t="shared" si="761"/>
        <v>0</v>
      </c>
      <c r="AA6013" s="14">
        <f t="shared" si="762"/>
        <v>0</v>
      </c>
      <c r="AB6013" s="14">
        <f t="shared" si="763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 hidden="1">
      <c r="A6014" s="7" t="s">
        <v>3722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64"/>
        <v>-26.8000000000001</v>
      </c>
      <c r="W6014" s="14">
        <f t="shared" si="758"/>
        <v>0</v>
      </c>
      <c r="X6014" s="14"/>
      <c r="Y6014" s="14">
        <f t="shared" si="757"/>
        <v>0</v>
      </c>
      <c r="Z6014" s="16">
        <f t="shared" si="761"/>
        <v>0</v>
      </c>
      <c r="AA6014" s="14">
        <f t="shared" si="762"/>
        <v>0</v>
      </c>
      <c r="AB6014" s="14">
        <f t="shared" si="763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 hidden="1">
      <c r="A6015" s="7" t="s">
        <v>3722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4089</v>
      </c>
      <c r="S6015" s="139">
        <v>67213.7</v>
      </c>
      <c r="T6015" s="14"/>
      <c r="U6015" s="14">
        <v>0</v>
      </c>
      <c r="V6015" s="14">
        <f t="shared" si="764"/>
        <v>67213.7</v>
      </c>
      <c r="W6015" s="139">
        <v>67213.7</v>
      </c>
      <c r="X6015" s="14"/>
      <c r="Y6015" s="14">
        <f t="shared" si="757"/>
        <v>0</v>
      </c>
      <c r="Z6015" s="16">
        <f t="shared" si="761"/>
        <v>67213.7</v>
      </c>
      <c r="AA6015" s="14">
        <f t="shared" si="762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 hidden="1">
      <c r="A6016" s="7" t="s">
        <v>3722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64"/>
        <v>-1.1000000000000201</v>
      </c>
      <c r="W6016" s="14">
        <f t="shared" si="758"/>
        <v>0</v>
      </c>
      <c r="X6016" s="14"/>
      <c r="Y6016" s="14">
        <f t="shared" si="757"/>
        <v>0</v>
      </c>
      <c r="Z6016" s="16">
        <f t="shared" si="761"/>
        <v>0</v>
      </c>
      <c r="AA6016" s="14">
        <f t="shared" si="762"/>
        <v>0</v>
      </c>
      <c r="AB6016" s="14">
        <f t="shared" si="763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 hidden="1">
      <c r="A6017" s="7" t="s">
        <v>3722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64"/>
        <v>32251.5</v>
      </c>
      <c r="W6017" s="14">
        <f t="shared" si="758"/>
        <v>0</v>
      </c>
      <c r="X6017" s="14"/>
      <c r="Y6017" s="14">
        <f t="shared" si="757"/>
        <v>0</v>
      </c>
      <c r="Z6017" s="16">
        <f t="shared" si="761"/>
        <v>0</v>
      </c>
      <c r="AA6017" s="14">
        <f t="shared" si="762"/>
        <v>0</v>
      </c>
      <c r="AB6017" s="14">
        <f t="shared" si="763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 hidden="1">
      <c r="A6018" s="7" t="s">
        <v>3722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64"/>
        <v>0.60000000000013598</v>
      </c>
      <c r="W6018" s="14">
        <f t="shared" si="758"/>
        <v>0</v>
      </c>
      <c r="X6018" s="14"/>
      <c r="Y6018" s="14">
        <f t="shared" si="757"/>
        <v>0</v>
      </c>
      <c r="Z6018" s="16">
        <f t="shared" si="761"/>
        <v>0</v>
      </c>
      <c r="AA6018" s="14">
        <f t="shared" si="762"/>
        <v>0</v>
      </c>
      <c r="AB6018" s="14">
        <f t="shared" si="763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 hidden="1">
      <c r="A6019" s="7" t="s">
        <v>3722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64"/>
        <v>0.60000000000036402</v>
      </c>
      <c r="W6019" s="14">
        <f t="shared" si="758"/>
        <v>0</v>
      </c>
      <c r="X6019" s="14"/>
      <c r="Y6019" s="14">
        <f t="shared" ref="Y6019:Y6082" si="765">IF(W6019-AB6019&lt;=0,0,IF(O6019="返现",MAX(W6019-AA6019-AB6019,0),MAX(W6019-AB6019,0)))</f>
        <v>0</v>
      </c>
      <c r="Z6019" s="16">
        <f t="shared" si="761"/>
        <v>0</v>
      </c>
      <c r="AA6019" s="14">
        <f t="shared" si="762"/>
        <v>0</v>
      </c>
      <c r="AB6019" s="14">
        <f t="shared" si="763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 hidden="1">
      <c r="A6020" s="7" t="s">
        <v>3722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64"/>
        <v>360.6</v>
      </c>
      <c r="W6020" s="14">
        <f t="shared" ref="W6020:W6083" si="766">IF(O6020="返货",U6020/(1+P6020),IF(O6020="返现",U6020,IF(O6020="折扣",U6020*P6020,IF(O6020="无",U6020))))</f>
        <v>0</v>
      </c>
      <c r="X6020" s="14"/>
      <c r="Y6020" s="14">
        <f t="shared" si="765"/>
        <v>0</v>
      </c>
      <c r="Z6020" s="16">
        <f t="shared" si="761"/>
        <v>0</v>
      </c>
      <c r="AA6020" s="14">
        <f t="shared" si="762"/>
        <v>0</v>
      </c>
      <c r="AB6020" s="14">
        <f t="shared" si="763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 hidden="1">
      <c r="A6021" s="7" t="s">
        <v>3722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64"/>
        <v>483.22</v>
      </c>
      <c r="W6021" s="14">
        <f t="shared" si="766"/>
        <v>0</v>
      </c>
      <c r="X6021" s="14"/>
      <c r="Y6021" s="14">
        <f t="shared" si="765"/>
        <v>0</v>
      </c>
      <c r="Z6021" s="16">
        <f t="shared" si="761"/>
        <v>0</v>
      </c>
      <c r="AA6021" s="14">
        <f t="shared" si="762"/>
        <v>0</v>
      </c>
      <c r="AB6021" s="14">
        <f t="shared" si="763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 hidden="1">
      <c r="A6022" s="7" t="s">
        <v>3722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64"/>
        <v>132907.5</v>
      </c>
      <c r="W6022" s="14">
        <f t="shared" si="766"/>
        <v>92300.9</v>
      </c>
      <c r="X6022" s="14"/>
      <c r="Y6022" s="14">
        <f t="shared" si="765"/>
        <v>0</v>
      </c>
      <c r="Z6022" s="16">
        <f t="shared" si="761"/>
        <v>92300.9</v>
      </c>
      <c r="AA6022" s="14">
        <f t="shared" si="762"/>
        <v>0</v>
      </c>
      <c r="AB6022" s="14">
        <f t="shared" si="763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 hidden="1">
      <c r="A6023" s="7" t="s">
        <v>3722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64"/>
        <v>61.709999999999098</v>
      </c>
      <c r="W6023" s="14">
        <f t="shared" si="766"/>
        <v>0</v>
      </c>
      <c r="X6023" s="14"/>
      <c r="Y6023" s="14">
        <f t="shared" si="765"/>
        <v>0</v>
      </c>
      <c r="Z6023" s="16">
        <f t="shared" si="761"/>
        <v>0</v>
      </c>
      <c r="AA6023" s="14">
        <f t="shared" si="762"/>
        <v>0</v>
      </c>
      <c r="AB6023" s="14">
        <f t="shared" si="763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 hidden="1">
      <c r="A6024" s="7" t="s">
        <v>3722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64"/>
        <v>6.9999999992433004E-2</v>
      </c>
      <c r="W6024" s="14">
        <f t="shared" si="766"/>
        <v>0</v>
      </c>
      <c r="X6024" s="14"/>
      <c r="Y6024" s="14">
        <f t="shared" si="765"/>
        <v>0</v>
      </c>
      <c r="Z6024" s="16">
        <f t="shared" si="761"/>
        <v>0</v>
      </c>
      <c r="AA6024" s="14">
        <f t="shared" si="762"/>
        <v>0</v>
      </c>
      <c r="AB6024" s="14">
        <f t="shared" si="763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 hidden="1">
      <c r="A6025" s="7" t="s">
        <v>3722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64"/>
        <v>2.5599999999976699</v>
      </c>
      <c r="W6025" s="14">
        <f t="shared" si="766"/>
        <v>0</v>
      </c>
      <c r="X6025" s="14"/>
      <c r="Y6025" s="14">
        <f t="shared" si="765"/>
        <v>0</v>
      </c>
      <c r="Z6025" s="16">
        <f t="shared" si="761"/>
        <v>0</v>
      </c>
      <c r="AA6025" s="14">
        <f t="shared" si="762"/>
        <v>0</v>
      </c>
      <c r="AB6025" s="14">
        <f t="shared" si="763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 hidden="1">
      <c r="A6026" s="7" t="s">
        <v>3722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4052</v>
      </c>
      <c r="S6026" s="139">
        <v>302</v>
      </c>
      <c r="T6026" s="14"/>
      <c r="U6026" s="139">
        <v>302</v>
      </c>
      <c r="V6026" s="14">
        <f t="shared" si="764"/>
        <v>0</v>
      </c>
      <c r="W6026" s="14">
        <f t="shared" si="766"/>
        <v>296.07843137254901</v>
      </c>
      <c r="X6026" s="14"/>
      <c r="Y6026" s="14">
        <f t="shared" si="765"/>
        <v>0</v>
      </c>
      <c r="Z6026" s="16">
        <f t="shared" si="761"/>
        <v>296.07843137254901</v>
      </c>
      <c r="AA6026" s="14">
        <f t="shared" si="762"/>
        <v>5.9215686274509949</v>
      </c>
      <c r="AB6026" s="14">
        <f t="shared" si="763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 hidden="1">
      <c r="A6027" s="7" t="s">
        <v>3722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64"/>
        <v>5518.78</v>
      </c>
      <c r="W6027" s="14">
        <f t="shared" si="766"/>
        <v>0</v>
      </c>
      <c r="X6027" s="14"/>
      <c r="Y6027" s="14">
        <f t="shared" si="765"/>
        <v>0</v>
      </c>
      <c r="Z6027" s="16">
        <f t="shared" si="761"/>
        <v>0</v>
      </c>
      <c r="AA6027" s="14">
        <f t="shared" si="762"/>
        <v>0</v>
      </c>
      <c r="AB6027" s="14">
        <f t="shared" si="763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 hidden="1">
      <c r="A6028" s="7" t="s">
        <v>3722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64"/>
        <v>461.29999999999899</v>
      </c>
      <c r="W6028" s="14">
        <f t="shared" si="766"/>
        <v>0</v>
      </c>
      <c r="X6028" s="14"/>
      <c r="Y6028" s="14">
        <f t="shared" si="765"/>
        <v>0</v>
      </c>
      <c r="Z6028" s="16">
        <f t="shared" si="761"/>
        <v>0</v>
      </c>
      <c r="AA6028" s="14">
        <f t="shared" si="762"/>
        <v>0</v>
      </c>
      <c r="AB6028" s="14">
        <f t="shared" si="763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 hidden="1">
      <c r="A6029" s="7" t="s">
        <v>3722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64"/>
        <v>472</v>
      </c>
      <c r="W6029" s="14">
        <f t="shared" si="766"/>
        <v>0</v>
      </c>
      <c r="X6029" s="14"/>
      <c r="Y6029" s="14">
        <f t="shared" si="765"/>
        <v>0</v>
      </c>
      <c r="Z6029" s="16">
        <f t="shared" si="761"/>
        <v>0</v>
      </c>
      <c r="AA6029" s="14">
        <f t="shared" si="762"/>
        <v>0</v>
      </c>
      <c r="AB6029" s="14">
        <f t="shared" si="763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 hidden="1">
      <c r="A6030" s="7" t="s">
        <v>3722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64"/>
        <v>0.40000000000145502</v>
      </c>
      <c r="W6030" s="14">
        <f t="shared" si="766"/>
        <v>0</v>
      </c>
      <c r="X6030" s="14"/>
      <c r="Y6030" s="14">
        <f t="shared" si="765"/>
        <v>0</v>
      </c>
      <c r="Z6030" s="16">
        <f t="shared" si="761"/>
        <v>0</v>
      </c>
      <c r="AA6030" s="14">
        <f t="shared" si="762"/>
        <v>0</v>
      </c>
      <c r="AB6030" s="14">
        <f t="shared" si="763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 hidden="1">
      <c r="A6031" s="7" t="s">
        <v>3722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64"/>
        <v>-198777.01693000004</v>
      </c>
      <c r="W6031" s="14">
        <f t="shared" si="766"/>
        <v>126280.20693000003</v>
      </c>
      <c r="X6031" s="14"/>
      <c r="Y6031" s="14">
        <f t="shared" si="765"/>
        <v>0</v>
      </c>
      <c r="Z6031" s="16">
        <f t="shared" si="761"/>
        <v>126280.20693000003</v>
      </c>
      <c r="AA6031" s="14">
        <f t="shared" si="762"/>
        <v>0</v>
      </c>
      <c r="AB6031" s="14">
        <f t="shared" si="763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 hidden="1">
      <c r="A6032" s="7" t="s">
        <v>3722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64"/>
        <v>-112903.62999999999</v>
      </c>
      <c r="W6032" s="14">
        <f t="shared" si="766"/>
        <v>65715.539999999994</v>
      </c>
      <c r="X6032" s="14"/>
      <c r="Y6032" s="14">
        <f t="shared" si="765"/>
        <v>0</v>
      </c>
      <c r="Z6032" s="16">
        <f t="shared" si="761"/>
        <v>65715.539999999994</v>
      </c>
      <c r="AA6032" s="14">
        <f t="shared" si="762"/>
        <v>0</v>
      </c>
      <c r="AB6032" s="14">
        <f t="shared" si="763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 hidden="1">
      <c r="A6033" s="7" t="s">
        <v>3722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64"/>
        <v>29740.7</v>
      </c>
      <c r="W6033" s="14">
        <f t="shared" si="766"/>
        <v>0</v>
      </c>
      <c r="X6033" s="14"/>
      <c r="Y6033" s="14">
        <f t="shared" si="765"/>
        <v>0</v>
      </c>
      <c r="Z6033" s="14"/>
      <c r="AA6033" s="14">
        <f t="shared" si="762"/>
        <v>0</v>
      </c>
      <c r="AB6033" s="14">
        <f t="shared" si="763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 hidden="1">
      <c r="A6034" s="7" t="s">
        <v>3722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64"/>
        <v>8914.1000000000095</v>
      </c>
      <c r="W6034" s="14">
        <f t="shared" si="766"/>
        <v>0</v>
      </c>
      <c r="X6034" s="14"/>
      <c r="Y6034" s="14">
        <f t="shared" si="765"/>
        <v>0</v>
      </c>
      <c r="Z6034" s="16">
        <f t="shared" ref="Z6034:Z6042" si="767">W6034+X6034</f>
        <v>0</v>
      </c>
      <c r="AA6034" s="14">
        <f t="shared" si="762"/>
        <v>0</v>
      </c>
      <c r="AB6034" s="14">
        <f t="shared" si="763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 hidden="1">
      <c r="A6035" s="7" t="s">
        <v>3722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64"/>
        <v>6.4</v>
      </c>
      <c r="W6035" s="14">
        <f t="shared" si="766"/>
        <v>0</v>
      </c>
      <c r="X6035" s="14"/>
      <c r="Y6035" s="14">
        <f t="shared" si="765"/>
        <v>0</v>
      </c>
      <c r="Z6035" s="16">
        <f t="shared" si="767"/>
        <v>0</v>
      </c>
      <c r="AA6035" s="14">
        <f t="shared" si="762"/>
        <v>0</v>
      </c>
      <c r="AB6035" s="14">
        <f t="shared" si="763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 hidden="1">
      <c r="A6036" s="7" t="s">
        <v>3722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64"/>
        <v>-9.9999999947613105E-3</v>
      </c>
      <c r="W6036" s="14">
        <f t="shared" si="766"/>
        <v>0</v>
      </c>
      <c r="X6036" s="14"/>
      <c r="Y6036" s="14">
        <f t="shared" si="765"/>
        <v>0</v>
      </c>
      <c r="Z6036" s="16">
        <f t="shared" si="767"/>
        <v>0</v>
      </c>
      <c r="AA6036" s="14">
        <f t="shared" si="762"/>
        <v>0</v>
      </c>
      <c r="AB6036" s="14">
        <f t="shared" si="763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 hidden="1">
      <c r="A6037" s="7" t="s">
        <v>3722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64"/>
        <v>24</v>
      </c>
      <c r="W6037" s="14">
        <f t="shared" si="766"/>
        <v>0</v>
      </c>
      <c r="X6037" s="14"/>
      <c r="Y6037" s="14">
        <f t="shared" si="765"/>
        <v>0</v>
      </c>
      <c r="Z6037" s="16">
        <f t="shared" si="767"/>
        <v>0</v>
      </c>
      <c r="AA6037" s="14">
        <f t="shared" si="762"/>
        <v>0</v>
      </c>
      <c r="AB6037" s="14">
        <f t="shared" si="763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 hidden="1">
      <c r="A6038" s="7" t="s">
        <v>3722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64"/>
        <v>6955.74</v>
      </c>
      <c r="W6038" s="14">
        <f t="shared" si="766"/>
        <v>0</v>
      </c>
      <c r="X6038" s="14"/>
      <c r="Y6038" s="14">
        <f t="shared" si="765"/>
        <v>0</v>
      </c>
      <c r="Z6038" s="16">
        <f t="shared" si="767"/>
        <v>0</v>
      </c>
      <c r="AA6038" s="14">
        <f t="shared" si="762"/>
        <v>0</v>
      </c>
      <c r="AB6038" s="14">
        <f t="shared" si="763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 hidden="1">
      <c r="A6039" s="7" t="s">
        <v>3722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64"/>
        <v>486.70000000000101</v>
      </c>
      <c r="W6039" s="14">
        <f t="shared" si="766"/>
        <v>0</v>
      </c>
      <c r="X6039" s="14"/>
      <c r="Y6039" s="14">
        <f t="shared" si="765"/>
        <v>0</v>
      </c>
      <c r="Z6039" s="16">
        <f t="shared" si="767"/>
        <v>0</v>
      </c>
      <c r="AA6039" s="14">
        <f t="shared" si="762"/>
        <v>0</v>
      </c>
      <c r="AB6039" s="14">
        <f t="shared" si="763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 hidden="1">
      <c r="A6040" s="7" t="s">
        <v>3722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64"/>
        <v>628.40999999999894</v>
      </c>
      <c r="W6040" s="14">
        <f t="shared" si="766"/>
        <v>0</v>
      </c>
      <c r="X6040" s="14"/>
      <c r="Y6040" s="14">
        <f t="shared" si="765"/>
        <v>0</v>
      </c>
      <c r="Z6040" s="16">
        <f t="shared" si="767"/>
        <v>0</v>
      </c>
      <c r="AA6040" s="14">
        <f t="shared" si="762"/>
        <v>0</v>
      </c>
      <c r="AB6040" s="14">
        <f t="shared" si="763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 hidden="1">
      <c r="A6041" s="7" t="s">
        <v>3722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64"/>
        <v>9481.92</v>
      </c>
      <c r="W6041" s="14">
        <f t="shared" si="766"/>
        <v>0</v>
      </c>
      <c r="X6041" s="14"/>
      <c r="Y6041" s="14">
        <f t="shared" si="765"/>
        <v>0</v>
      </c>
      <c r="Z6041" s="16">
        <f t="shared" si="767"/>
        <v>0</v>
      </c>
      <c r="AA6041" s="14">
        <f t="shared" si="762"/>
        <v>0</v>
      </c>
      <c r="AB6041" s="14">
        <f t="shared" si="763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 hidden="1">
      <c r="A6042" s="7" t="s">
        <v>3722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64"/>
        <v>10200</v>
      </c>
      <c r="W6042" s="14">
        <f t="shared" si="766"/>
        <v>0</v>
      </c>
      <c r="X6042" s="14"/>
      <c r="Y6042" s="14">
        <f t="shared" si="765"/>
        <v>0</v>
      </c>
      <c r="Z6042" s="16">
        <f t="shared" si="767"/>
        <v>0</v>
      </c>
      <c r="AA6042" s="14">
        <f t="shared" si="762"/>
        <v>0</v>
      </c>
      <c r="AB6042" s="14">
        <f t="shared" si="763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 hidden="1">
      <c r="A6043" s="7" t="s">
        <v>3722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64"/>
        <v>-13.5</v>
      </c>
      <c r="W6043" s="14">
        <f t="shared" si="766"/>
        <v>0</v>
      </c>
      <c r="X6043" s="14"/>
      <c r="Y6043" s="14">
        <f t="shared" si="765"/>
        <v>0</v>
      </c>
      <c r="Z6043" s="14"/>
      <c r="AA6043" s="14">
        <f t="shared" si="762"/>
        <v>0</v>
      </c>
      <c r="AB6043" s="14">
        <f t="shared" si="763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 hidden="1">
      <c r="A6044" s="7" t="s">
        <v>3722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64"/>
        <v>3.80000000000001</v>
      </c>
      <c r="W6044" s="14">
        <f t="shared" si="766"/>
        <v>0</v>
      </c>
      <c r="X6044" s="14"/>
      <c r="Y6044" s="14">
        <f t="shared" si="765"/>
        <v>0</v>
      </c>
      <c r="Z6044" s="16">
        <f t="shared" ref="Z6044:Z6047" si="768">W6044+X6044</f>
        <v>0</v>
      </c>
      <c r="AA6044" s="14">
        <f t="shared" si="762"/>
        <v>0</v>
      </c>
      <c r="AB6044" s="14">
        <f t="shared" si="763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 hidden="1">
      <c r="A6045" s="7" t="s">
        <v>3722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64"/>
        <v>49990.1</v>
      </c>
      <c r="W6045" s="14">
        <f t="shared" si="766"/>
        <v>0</v>
      </c>
      <c r="X6045" s="14"/>
      <c r="Y6045" s="14">
        <f t="shared" si="765"/>
        <v>0</v>
      </c>
      <c r="Z6045" s="16">
        <f t="shared" si="768"/>
        <v>0</v>
      </c>
      <c r="AA6045" s="14">
        <f t="shared" si="762"/>
        <v>0</v>
      </c>
      <c r="AB6045" s="14">
        <f t="shared" si="763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 hidden="1">
      <c r="A6046" s="7" t="s">
        <v>3722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64"/>
        <v>495.8</v>
      </c>
      <c r="W6046" s="14">
        <f t="shared" si="766"/>
        <v>0</v>
      </c>
      <c r="X6046" s="14"/>
      <c r="Y6046" s="14">
        <f t="shared" si="765"/>
        <v>0</v>
      </c>
      <c r="Z6046" s="16">
        <f t="shared" si="768"/>
        <v>0</v>
      </c>
      <c r="AA6046" s="14">
        <f t="shared" si="762"/>
        <v>0</v>
      </c>
      <c r="AB6046" s="14">
        <f t="shared" si="763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 hidden="1">
      <c r="A6047" s="7" t="s">
        <v>3722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64"/>
        <v>3704.22</v>
      </c>
      <c r="W6047" s="14">
        <f t="shared" si="766"/>
        <v>0</v>
      </c>
      <c r="X6047" s="14"/>
      <c r="Y6047" s="14">
        <f t="shared" si="765"/>
        <v>0</v>
      </c>
      <c r="Z6047" s="16">
        <f t="shared" si="768"/>
        <v>0</v>
      </c>
      <c r="AA6047" s="14">
        <f t="shared" ref="AA6047:AA6110" si="769">U6047-W6047</f>
        <v>0</v>
      </c>
      <c r="AB6047" s="14">
        <f t="shared" si="763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 hidden="1">
      <c r="A6048" s="7" t="s">
        <v>3722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64"/>
        <v>-9.5999999999767205</v>
      </c>
      <c r="W6048" s="14">
        <f t="shared" si="766"/>
        <v>0</v>
      </c>
      <c r="X6048" s="14"/>
      <c r="Y6048" s="14">
        <f t="shared" si="765"/>
        <v>0</v>
      </c>
      <c r="Z6048" s="14"/>
      <c r="AA6048" s="14">
        <f t="shared" si="769"/>
        <v>0</v>
      </c>
      <c r="AB6048" s="14">
        <f t="shared" si="763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 hidden="1">
      <c r="A6049" s="7" t="s">
        <v>3722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64"/>
        <v>2.93</v>
      </c>
      <c r="W6049" s="14">
        <f t="shared" si="766"/>
        <v>0</v>
      </c>
      <c r="X6049" s="14"/>
      <c r="Y6049" s="14">
        <f t="shared" si="765"/>
        <v>0</v>
      </c>
      <c r="Z6049" s="16">
        <f t="shared" ref="Z6049:Z6087" si="770">W6049+X6049</f>
        <v>0</v>
      </c>
      <c r="AA6049" s="14">
        <f t="shared" si="769"/>
        <v>0</v>
      </c>
      <c r="AB6049" s="14">
        <f t="shared" si="763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 hidden="1">
      <c r="A6050" s="7" t="s">
        <v>3722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3758</v>
      </c>
      <c r="S6050" s="139">
        <v>12580.6</v>
      </c>
      <c r="T6050" s="14"/>
      <c r="U6050" s="139">
        <v>12580.6</v>
      </c>
      <c r="V6050" s="14">
        <f t="shared" si="764"/>
        <v>0</v>
      </c>
      <c r="W6050" s="14">
        <f t="shared" si="766"/>
        <v>12333.921568627451</v>
      </c>
      <c r="X6050" s="14"/>
      <c r="Y6050" s="14">
        <f t="shared" si="765"/>
        <v>0</v>
      </c>
      <c r="Z6050" s="16">
        <f t="shared" si="770"/>
        <v>12333.921568627451</v>
      </c>
      <c r="AA6050" s="14">
        <f t="shared" si="769"/>
        <v>246.67843137254931</v>
      </c>
      <c r="AB6050" s="14">
        <f t="shared" si="763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 hidden="1">
      <c r="A6051" s="7" t="s">
        <v>3722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64"/>
        <v>1166.5999999999999</v>
      </c>
      <c r="W6051" s="14">
        <f t="shared" si="766"/>
        <v>0</v>
      </c>
      <c r="X6051" s="14"/>
      <c r="Y6051" s="14">
        <f t="shared" si="765"/>
        <v>0</v>
      </c>
      <c r="Z6051" s="16">
        <f t="shared" si="770"/>
        <v>0</v>
      </c>
      <c r="AA6051" s="14">
        <f t="shared" si="769"/>
        <v>0</v>
      </c>
      <c r="AB6051" s="14">
        <f t="shared" si="763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 hidden="1">
      <c r="A6052" s="7" t="s">
        <v>3722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64"/>
        <v>4759</v>
      </c>
      <c r="W6052" s="14">
        <f t="shared" si="766"/>
        <v>0</v>
      </c>
      <c r="X6052" s="14"/>
      <c r="Y6052" s="14">
        <f t="shared" si="765"/>
        <v>0</v>
      </c>
      <c r="Z6052" s="16">
        <f t="shared" si="770"/>
        <v>0</v>
      </c>
      <c r="AA6052" s="14">
        <f t="shared" si="769"/>
        <v>0</v>
      </c>
      <c r="AB6052" s="14">
        <f t="shared" si="763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 hidden="1">
      <c r="A6053" s="7" t="s">
        <v>3722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64"/>
        <v>1</v>
      </c>
      <c r="W6053" s="14">
        <f t="shared" si="766"/>
        <v>0</v>
      </c>
      <c r="X6053" s="14"/>
      <c r="Y6053" s="14">
        <f t="shared" si="765"/>
        <v>0</v>
      </c>
      <c r="Z6053" s="16">
        <f t="shared" si="770"/>
        <v>0</v>
      </c>
      <c r="AA6053" s="14">
        <f t="shared" si="769"/>
        <v>0</v>
      </c>
      <c r="AB6053" s="14">
        <f t="shared" si="763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 hidden="1">
      <c r="A6054" s="7" t="s">
        <v>3722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64"/>
        <v>4940.3999999999996</v>
      </c>
      <c r="W6054" s="14">
        <f t="shared" si="766"/>
        <v>0</v>
      </c>
      <c r="X6054" s="14"/>
      <c r="Y6054" s="14">
        <f t="shared" si="765"/>
        <v>0</v>
      </c>
      <c r="Z6054" s="16">
        <f t="shared" si="770"/>
        <v>0</v>
      </c>
      <c r="AA6054" s="14">
        <f t="shared" si="769"/>
        <v>0</v>
      </c>
      <c r="AB6054" s="14">
        <f t="shared" si="763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 hidden="1">
      <c r="A6055" s="7" t="s">
        <v>3722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64"/>
        <v>7628.2999999999993</v>
      </c>
      <c r="W6055" s="14">
        <f t="shared" si="766"/>
        <v>769.11764705882354</v>
      </c>
      <c r="X6055" s="14"/>
      <c r="Y6055" s="14">
        <f t="shared" si="765"/>
        <v>0</v>
      </c>
      <c r="Z6055" s="16">
        <f t="shared" si="770"/>
        <v>769.11764705882354</v>
      </c>
      <c r="AA6055" s="14">
        <f t="shared" si="769"/>
        <v>15.382352941176464</v>
      </c>
      <c r="AB6055" s="14">
        <f t="shared" si="763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 hidden="1">
      <c r="A6056" s="7" t="s">
        <v>3722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64"/>
        <v>14338.3</v>
      </c>
      <c r="W6056" s="14">
        <f t="shared" si="766"/>
        <v>5340.6862745098042</v>
      </c>
      <c r="X6056" s="14"/>
      <c r="Y6056" s="14">
        <f t="shared" si="765"/>
        <v>0</v>
      </c>
      <c r="Z6056" s="16">
        <f t="shared" si="770"/>
        <v>5340.6862745098042</v>
      </c>
      <c r="AA6056" s="14">
        <f t="shared" si="769"/>
        <v>106.81372549019579</v>
      </c>
      <c r="AB6056" s="14">
        <f t="shared" si="763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 hidden="1">
      <c r="A6057" s="7" t="s">
        <v>3722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64"/>
        <v>-136580.73462</v>
      </c>
      <c r="W6057" s="14">
        <f t="shared" si="766"/>
        <v>6400.5346200000004</v>
      </c>
      <c r="X6057" s="14"/>
      <c r="Y6057" s="14">
        <f t="shared" si="765"/>
        <v>0</v>
      </c>
      <c r="Z6057" s="16">
        <f t="shared" si="770"/>
        <v>6400.5346200000004</v>
      </c>
      <c r="AA6057" s="14">
        <f t="shared" si="769"/>
        <v>0</v>
      </c>
      <c r="AB6057" s="14">
        <f t="shared" si="763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 hidden="1">
      <c r="A6058" s="7" t="s">
        <v>3722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64"/>
        <v>54.699999999999903</v>
      </c>
      <c r="W6058" s="14">
        <f t="shared" si="766"/>
        <v>0</v>
      </c>
      <c r="X6058" s="14"/>
      <c r="Y6058" s="14">
        <f t="shared" si="765"/>
        <v>0</v>
      </c>
      <c r="Z6058" s="16">
        <f t="shared" si="770"/>
        <v>0</v>
      </c>
      <c r="AA6058" s="14">
        <f t="shared" si="769"/>
        <v>0</v>
      </c>
      <c r="AB6058" s="14">
        <f t="shared" si="763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 hidden="1">
      <c r="A6059" s="7" t="s">
        <v>3722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64"/>
        <v>-594818.11</v>
      </c>
      <c r="W6059" s="14">
        <f t="shared" si="766"/>
        <v>0</v>
      </c>
      <c r="X6059" s="14"/>
      <c r="Y6059" s="14">
        <f t="shared" si="765"/>
        <v>0</v>
      </c>
      <c r="Z6059" s="16">
        <f t="shared" si="770"/>
        <v>0</v>
      </c>
      <c r="AA6059" s="14">
        <f t="shared" si="769"/>
        <v>0</v>
      </c>
      <c r="AB6059" s="14">
        <f t="shared" si="763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 hidden="1">
      <c r="A6060" s="7" t="s">
        <v>3722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64"/>
        <v>71639.259999999995</v>
      </c>
      <c r="W6060" s="14">
        <f t="shared" si="766"/>
        <v>0</v>
      </c>
      <c r="X6060" s="14"/>
      <c r="Y6060" s="14">
        <f t="shared" si="765"/>
        <v>0</v>
      </c>
      <c r="Z6060" s="16">
        <f t="shared" si="770"/>
        <v>0</v>
      </c>
      <c r="AA6060" s="14">
        <f t="shared" si="769"/>
        <v>0</v>
      </c>
      <c r="AB6060" s="14">
        <f t="shared" si="763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 hidden="1">
      <c r="A6061" s="7" t="s">
        <v>3722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64"/>
        <v>-98995.41</v>
      </c>
      <c r="W6061" s="14">
        <f t="shared" si="766"/>
        <v>0</v>
      </c>
      <c r="X6061" s="14"/>
      <c r="Y6061" s="14">
        <f t="shared" si="765"/>
        <v>0</v>
      </c>
      <c r="Z6061" s="16">
        <f t="shared" si="770"/>
        <v>0</v>
      </c>
      <c r="AA6061" s="14">
        <f t="shared" si="769"/>
        <v>0</v>
      </c>
      <c r="AB6061" s="14">
        <f t="shared" si="763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 hidden="1">
      <c r="A6062" s="7" t="s">
        <v>3722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64"/>
        <v>135026</v>
      </c>
      <c r="W6062" s="14">
        <f t="shared" si="766"/>
        <v>0</v>
      </c>
      <c r="X6062" s="14"/>
      <c r="Y6062" s="14">
        <f t="shared" si="765"/>
        <v>0</v>
      </c>
      <c r="Z6062" s="16">
        <f t="shared" si="770"/>
        <v>0</v>
      </c>
      <c r="AA6062" s="14">
        <f t="shared" si="769"/>
        <v>0</v>
      </c>
      <c r="AB6062" s="14">
        <f t="shared" si="763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 hidden="1">
      <c r="A6063" s="7" t="s">
        <v>3722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64"/>
        <v>3.0000001002918001E-2</v>
      </c>
      <c r="W6063" s="14">
        <f t="shared" si="766"/>
        <v>0</v>
      </c>
      <c r="X6063" s="14"/>
      <c r="Y6063" s="14">
        <f t="shared" si="765"/>
        <v>0</v>
      </c>
      <c r="Z6063" s="16">
        <f t="shared" si="770"/>
        <v>0</v>
      </c>
      <c r="AA6063" s="14">
        <f t="shared" si="769"/>
        <v>0</v>
      </c>
      <c r="AB6063" s="14">
        <f t="shared" si="763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 hidden="1">
      <c r="A6064" s="7" t="s">
        <v>3722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64"/>
        <v>5957.5</v>
      </c>
      <c r="W6064" s="14">
        <f t="shared" si="766"/>
        <v>0</v>
      </c>
      <c r="X6064" s="14"/>
      <c r="Y6064" s="14">
        <f t="shared" si="765"/>
        <v>0</v>
      </c>
      <c r="Z6064" s="16">
        <f t="shared" si="770"/>
        <v>0</v>
      </c>
      <c r="AA6064" s="14">
        <f t="shared" si="769"/>
        <v>0</v>
      </c>
      <c r="AB6064" s="14">
        <f t="shared" si="763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 hidden="1">
      <c r="A6065" s="7" t="s">
        <v>3722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64"/>
        <v>8603.76</v>
      </c>
      <c r="W6065" s="14">
        <f t="shared" si="766"/>
        <v>0</v>
      </c>
      <c r="X6065" s="14"/>
      <c r="Y6065" s="14">
        <f t="shared" si="765"/>
        <v>0</v>
      </c>
      <c r="Z6065" s="16">
        <f t="shared" si="770"/>
        <v>0</v>
      </c>
      <c r="AA6065" s="14">
        <f t="shared" si="769"/>
        <v>0</v>
      </c>
      <c r="AB6065" s="14">
        <f t="shared" ref="AB6065:AB6128" si="771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 hidden="1">
      <c r="A6066" s="7" t="s">
        <v>3722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64"/>
        <v>9.9500000000007294</v>
      </c>
      <c r="W6066" s="14">
        <f t="shared" si="766"/>
        <v>0</v>
      </c>
      <c r="X6066" s="14"/>
      <c r="Y6066" s="14">
        <f t="shared" si="765"/>
        <v>0</v>
      </c>
      <c r="Z6066" s="16">
        <f t="shared" si="770"/>
        <v>0</v>
      </c>
      <c r="AA6066" s="14">
        <f t="shared" si="769"/>
        <v>0</v>
      </c>
      <c r="AB6066" s="14">
        <f t="shared" si="771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 hidden="1">
      <c r="A6067" s="7" t="s">
        <v>3722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72">S6067+T6067-U6067</f>
        <v>5157.2</v>
      </c>
      <c r="W6067" s="14">
        <f t="shared" si="766"/>
        <v>0</v>
      </c>
      <c r="X6067" s="14"/>
      <c r="Y6067" s="14">
        <f t="shared" si="765"/>
        <v>0</v>
      </c>
      <c r="Z6067" s="16">
        <f t="shared" si="770"/>
        <v>0</v>
      </c>
      <c r="AA6067" s="14">
        <f t="shared" si="769"/>
        <v>0</v>
      </c>
      <c r="AB6067" s="14">
        <f t="shared" si="771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 hidden="1">
      <c r="A6068" s="7" t="s">
        <v>3722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72"/>
        <v>-780478.82638999994</v>
      </c>
      <c r="W6068" s="14">
        <f t="shared" si="766"/>
        <v>31258.54098019802</v>
      </c>
      <c r="X6068" s="14"/>
      <c r="Y6068" s="14">
        <f t="shared" si="765"/>
        <v>0</v>
      </c>
      <c r="Z6068" s="16">
        <f t="shared" si="770"/>
        <v>31258.54098019802</v>
      </c>
      <c r="AA6068" s="14">
        <f t="shared" si="769"/>
        <v>312.58540980198086</v>
      </c>
      <c r="AB6068" s="14">
        <f t="shared" si="771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 hidden="1">
      <c r="A6069" s="7" t="s">
        <v>3722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72"/>
        <v>-68514</v>
      </c>
      <c r="W6069" s="14">
        <f t="shared" si="766"/>
        <v>0</v>
      </c>
      <c r="X6069" s="14"/>
      <c r="Y6069" s="14">
        <f t="shared" si="765"/>
        <v>0</v>
      </c>
      <c r="Z6069" s="16">
        <f t="shared" si="770"/>
        <v>0</v>
      </c>
      <c r="AA6069" s="14">
        <f t="shared" si="769"/>
        <v>0</v>
      </c>
      <c r="AB6069" s="14">
        <f t="shared" si="771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 hidden="1">
      <c r="A6070" s="7" t="s">
        <v>3722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72"/>
        <v>13652.3</v>
      </c>
      <c r="W6070" s="14">
        <f t="shared" si="766"/>
        <v>0</v>
      </c>
      <c r="X6070" s="14"/>
      <c r="Y6070" s="14">
        <f t="shared" si="765"/>
        <v>0</v>
      </c>
      <c r="Z6070" s="16">
        <f t="shared" si="770"/>
        <v>0</v>
      </c>
      <c r="AA6070" s="14">
        <f t="shared" si="769"/>
        <v>0</v>
      </c>
      <c r="AB6070" s="14">
        <f t="shared" si="771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 hidden="1">
      <c r="A6071" s="7" t="s">
        <v>3722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4052</v>
      </c>
      <c r="S6071" s="139">
        <v>8895.2999999999993</v>
      </c>
      <c r="T6071" s="14"/>
      <c r="U6071" s="139">
        <v>8895.2999999999993</v>
      </c>
      <c r="V6071" s="14">
        <f t="shared" si="772"/>
        <v>0</v>
      </c>
      <c r="W6071" s="14">
        <f t="shared" si="766"/>
        <v>8720.8823529411748</v>
      </c>
      <c r="X6071" s="14"/>
      <c r="Y6071" s="14">
        <f t="shared" si="765"/>
        <v>0</v>
      </c>
      <c r="Z6071" s="16">
        <f t="shared" si="770"/>
        <v>8720.8823529411748</v>
      </c>
      <c r="AA6071" s="14">
        <f t="shared" si="769"/>
        <v>174.41764705882451</v>
      </c>
      <c r="AB6071" s="14">
        <f t="shared" si="771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 hidden="1">
      <c r="A6072" s="7" t="s">
        <v>3722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4052</v>
      </c>
      <c r="S6072" s="139">
        <v>19192.7</v>
      </c>
      <c r="T6072" s="14"/>
      <c r="U6072" s="139">
        <v>19192.7</v>
      </c>
      <c r="V6072" s="14">
        <f t="shared" si="772"/>
        <v>0</v>
      </c>
      <c r="W6072" s="14">
        <f t="shared" si="766"/>
        <v>18816.372549019608</v>
      </c>
      <c r="X6072" s="14"/>
      <c r="Y6072" s="14">
        <f t="shared" si="765"/>
        <v>0</v>
      </c>
      <c r="Z6072" s="16">
        <f t="shared" si="770"/>
        <v>18816.372549019608</v>
      </c>
      <c r="AA6072" s="14">
        <f t="shared" si="769"/>
        <v>376.32745098039231</v>
      </c>
      <c r="AB6072" s="14">
        <f t="shared" si="771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 hidden="1">
      <c r="A6073" s="7" t="s">
        <v>3722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72"/>
        <v>0.16000000000349199</v>
      </c>
      <c r="W6073" s="14">
        <f t="shared" si="766"/>
        <v>0</v>
      </c>
      <c r="X6073" s="14"/>
      <c r="Y6073" s="14">
        <f t="shared" si="765"/>
        <v>0</v>
      </c>
      <c r="Z6073" s="16">
        <f t="shared" si="770"/>
        <v>0</v>
      </c>
      <c r="AA6073" s="14">
        <f t="shared" si="769"/>
        <v>0</v>
      </c>
      <c r="AB6073" s="14">
        <f t="shared" si="771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 hidden="1">
      <c r="A6074" s="7" t="s">
        <v>3722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72"/>
        <v>5753.57</v>
      </c>
      <c r="W6074" s="14">
        <f t="shared" si="766"/>
        <v>0</v>
      </c>
      <c r="X6074" s="14"/>
      <c r="Y6074" s="14">
        <f t="shared" si="765"/>
        <v>0</v>
      </c>
      <c r="Z6074" s="16">
        <f t="shared" si="770"/>
        <v>0</v>
      </c>
      <c r="AA6074" s="14">
        <f t="shared" si="769"/>
        <v>0</v>
      </c>
      <c r="AB6074" s="14">
        <f t="shared" si="771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 hidden="1">
      <c r="A6075" s="7" t="s">
        <v>3722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72"/>
        <v>489.4</v>
      </c>
      <c r="W6075" s="14">
        <f t="shared" si="766"/>
        <v>0</v>
      </c>
      <c r="X6075" s="14"/>
      <c r="Y6075" s="14">
        <f t="shared" si="765"/>
        <v>0</v>
      </c>
      <c r="Z6075" s="16">
        <f t="shared" si="770"/>
        <v>0</v>
      </c>
      <c r="AA6075" s="14">
        <f t="shared" si="769"/>
        <v>0</v>
      </c>
      <c r="AB6075" s="14">
        <f t="shared" si="771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 hidden="1">
      <c r="A6076" s="7" t="s">
        <v>3722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72"/>
        <v>-37020.97</v>
      </c>
      <c r="W6076" s="14">
        <f t="shared" si="766"/>
        <v>0</v>
      </c>
      <c r="X6076" s="14"/>
      <c r="Y6076" s="14">
        <f t="shared" si="765"/>
        <v>0</v>
      </c>
      <c r="Z6076" s="16">
        <f t="shared" si="770"/>
        <v>0</v>
      </c>
      <c r="AA6076" s="14">
        <f t="shared" si="769"/>
        <v>0</v>
      </c>
      <c r="AB6076" s="14">
        <f t="shared" si="771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 hidden="1">
      <c r="A6077" s="7" t="s">
        <v>3722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72"/>
        <v>3640.2000000000098</v>
      </c>
      <c r="W6077" s="14">
        <f t="shared" si="766"/>
        <v>0</v>
      </c>
      <c r="X6077" s="14"/>
      <c r="Y6077" s="14">
        <f t="shared" si="765"/>
        <v>0</v>
      </c>
      <c r="Z6077" s="16">
        <f t="shared" si="770"/>
        <v>0</v>
      </c>
      <c r="AA6077" s="14">
        <f t="shared" si="769"/>
        <v>0</v>
      </c>
      <c r="AB6077" s="14">
        <f t="shared" si="771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 hidden="1">
      <c r="A6078" s="7" t="s">
        <v>3722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72"/>
        <v>318.45999999999998</v>
      </c>
      <c r="W6078" s="14">
        <f t="shared" si="766"/>
        <v>0</v>
      </c>
      <c r="X6078" s="14"/>
      <c r="Y6078" s="14">
        <f t="shared" si="765"/>
        <v>0</v>
      </c>
      <c r="Z6078" s="16">
        <f t="shared" si="770"/>
        <v>0</v>
      </c>
      <c r="AA6078" s="14">
        <f t="shared" si="769"/>
        <v>0</v>
      </c>
      <c r="AB6078" s="14">
        <f t="shared" si="771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 hidden="1">
      <c r="A6079" s="7" t="s">
        <v>3722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72"/>
        <v>7206.97</v>
      </c>
      <c r="W6079" s="14">
        <f t="shared" si="766"/>
        <v>0</v>
      </c>
      <c r="X6079" s="14"/>
      <c r="Y6079" s="14">
        <f t="shared" si="765"/>
        <v>0</v>
      </c>
      <c r="Z6079" s="16">
        <f t="shared" si="770"/>
        <v>0</v>
      </c>
      <c r="AA6079" s="14">
        <f t="shared" si="769"/>
        <v>0</v>
      </c>
      <c r="AB6079" s="14">
        <f t="shared" si="771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 hidden="1">
      <c r="A6080" s="7" t="s">
        <v>3722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72"/>
        <v>-6242</v>
      </c>
      <c r="W6080" s="14">
        <f t="shared" si="766"/>
        <v>0</v>
      </c>
      <c r="X6080" s="14"/>
      <c r="Y6080" s="14">
        <f t="shared" si="765"/>
        <v>0</v>
      </c>
      <c r="Z6080" s="16">
        <f t="shared" si="770"/>
        <v>0</v>
      </c>
      <c r="AA6080" s="14">
        <f t="shared" si="769"/>
        <v>0</v>
      </c>
      <c r="AB6080" s="14">
        <f t="shared" si="771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 hidden="1">
      <c r="A6081" s="7" t="s">
        <v>3722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72"/>
        <v>-513.77</v>
      </c>
      <c r="W6081" s="14">
        <f t="shared" si="766"/>
        <v>0</v>
      </c>
      <c r="X6081" s="14"/>
      <c r="Y6081" s="14">
        <f t="shared" si="765"/>
        <v>0</v>
      </c>
      <c r="Z6081" s="16">
        <f t="shared" si="770"/>
        <v>0</v>
      </c>
      <c r="AA6081" s="14">
        <f t="shared" si="769"/>
        <v>0</v>
      </c>
      <c r="AB6081" s="14">
        <f t="shared" si="771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 hidden="1">
      <c r="A6082" s="7" t="s">
        <v>3722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72"/>
        <v>-4.5</v>
      </c>
      <c r="W6082" s="14">
        <f t="shared" si="766"/>
        <v>0</v>
      </c>
      <c r="X6082" s="14"/>
      <c r="Y6082" s="14">
        <f t="shared" si="765"/>
        <v>0</v>
      </c>
      <c r="Z6082" s="16">
        <f t="shared" si="770"/>
        <v>0</v>
      </c>
      <c r="AA6082" s="14">
        <f t="shared" si="769"/>
        <v>0</v>
      </c>
      <c r="AB6082" s="14">
        <f t="shared" si="771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 hidden="1">
      <c r="A6083" s="7" t="s">
        <v>3722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72"/>
        <v>0.229999999999563</v>
      </c>
      <c r="W6083" s="14">
        <f t="shared" si="766"/>
        <v>0</v>
      </c>
      <c r="X6083" s="14"/>
      <c r="Y6083" s="14">
        <f t="shared" ref="Y6083:Y6146" si="773">IF(W6083-AB6083&lt;=0,0,IF(O6083="返现",MAX(W6083-AA6083-AB6083,0),MAX(W6083-AB6083,0)))</f>
        <v>0</v>
      </c>
      <c r="Z6083" s="16">
        <f t="shared" si="770"/>
        <v>0</v>
      </c>
      <c r="AA6083" s="14">
        <f t="shared" si="769"/>
        <v>0</v>
      </c>
      <c r="AB6083" s="14">
        <f t="shared" si="771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 hidden="1">
      <c r="A6084" s="7" t="s">
        <v>3722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74">IF(O6084="返货",U6084/(1+P6084),IF(O6084="返现",U6084,IF(O6084="折扣",U6084*P6084,IF(O6084="无",U6084))))</f>
        <v>0</v>
      </c>
      <c r="X6084" s="14"/>
      <c r="Y6084" s="14">
        <f t="shared" si="773"/>
        <v>0</v>
      </c>
      <c r="Z6084" s="16">
        <f t="shared" si="770"/>
        <v>0</v>
      </c>
      <c r="AA6084" s="14">
        <f t="shared" si="769"/>
        <v>0</v>
      </c>
      <c r="AB6084" s="14">
        <f t="shared" si="771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 hidden="1">
      <c r="A6085" s="7" t="s">
        <v>3722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72"/>
        <v>3632.3</v>
      </c>
      <c r="W6085" s="14">
        <f t="shared" si="774"/>
        <v>0</v>
      </c>
      <c r="X6085" s="14"/>
      <c r="Y6085" s="14">
        <f t="shared" si="773"/>
        <v>0</v>
      </c>
      <c r="Z6085" s="16">
        <f t="shared" si="770"/>
        <v>0</v>
      </c>
      <c r="AA6085" s="14">
        <f t="shared" si="769"/>
        <v>0</v>
      </c>
      <c r="AB6085" s="14">
        <f t="shared" si="771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 hidden="1">
      <c r="A6086" s="7" t="s">
        <v>3722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72"/>
        <v>10000</v>
      </c>
      <c r="W6086" s="14">
        <f t="shared" si="774"/>
        <v>0</v>
      </c>
      <c r="X6086" s="14"/>
      <c r="Y6086" s="14">
        <f t="shared" si="773"/>
        <v>0</v>
      </c>
      <c r="Z6086" s="16">
        <f t="shared" si="770"/>
        <v>0</v>
      </c>
      <c r="AA6086" s="14">
        <f t="shared" si="769"/>
        <v>0</v>
      </c>
      <c r="AB6086" s="14">
        <f t="shared" si="771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 hidden="1">
      <c r="A6087" s="7" t="s">
        <v>3722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72"/>
        <v>-6228.89</v>
      </c>
      <c r="W6087" s="14">
        <f t="shared" si="774"/>
        <v>0</v>
      </c>
      <c r="X6087" s="14"/>
      <c r="Y6087" s="14">
        <f t="shared" si="773"/>
        <v>0</v>
      </c>
      <c r="Z6087" s="16">
        <f t="shared" si="770"/>
        <v>0</v>
      </c>
      <c r="AA6087" s="14">
        <f t="shared" si="769"/>
        <v>0</v>
      </c>
      <c r="AB6087" s="14">
        <f t="shared" si="771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 hidden="1">
      <c r="A6088" s="7" t="s">
        <v>3722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72"/>
        <v>9924.5900000000092</v>
      </c>
      <c r="W6088" s="14">
        <f t="shared" si="774"/>
        <v>0</v>
      </c>
      <c r="X6088" s="14"/>
      <c r="Y6088" s="14">
        <f t="shared" si="773"/>
        <v>0</v>
      </c>
      <c r="Z6088" s="14"/>
      <c r="AA6088" s="14">
        <f t="shared" si="769"/>
        <v>0</v>
      </c>
      <c r="AB6088" s="14">
        <f t="shared" si="771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 hidden="1">
      <c r="A6089" s="7" t="s">
        <v>3722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72"/>
        <v>8.7400000000006894</v>
      </c>
      <c r="W6089" s="14">
        <f t="shared" si="774"/>
        <v>0</v>
      </c>
      <c r="X6089" s="14"/>
      <c r="Y6089" s="14">
        <f t="shared" si="773"/>
        <v>0</v>
      </c>
      <c r="Z6089" s="16">
        <f t="shared" ref="Z6089:Z6101" si="775">W6089+X6089</f>
        <v>0</v>
      </c>
      <c r="AA6089" s="14">
        <f t="shared" si="769"/>
        <v>0</v>
      </c>
      <c r="AB6089" s="14">
        <f t="shared" si="771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 hidden="1">
      <c r="A6090" s="7" t="s">
        <v>3722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72"/>
        <v>0.5</v>
      </c>
      <c r="W6090" s="14">
        <f t="shared" si="774"/>
        <v>0</v>
      </c>
      <c r="X6090" s="14"/>
      <c r="Y6090" s="14">
        <f t="shared" si="773"/>
        <v>0</v>
      </c>
      <c r="Z6090" s="16">
        <f t="shared" si="775"/>
        <v>0</v>
      </c>
      <c r="AA6090" s="14">
        <f t="shared" si="769"/>
        <v>0</v>
      </c>
      <c r="AB6090" s="14">
        <f t="shared" si="771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 hidden="1">
      <c r="A6091" s="7" t="s">
        <v>3722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72"/>
        <v>84.229999999999606</v>
      </c>
      <c r="W6091" s="14">
        <f t="shared" si="774"/>
        <v>0</v>
      </c>
      <c r="X6091" s="14"/>
      <c r="Y6091" s="14">
        <f t="shared" si="773"/>
        <v>0</v>
      </c>
      <c r="Z6091" s="16">
        <f t="shared" si="775"/>
        <v>0</v>
      </c>
      <c r="AA6091" s="14">
        <f t="shared" si="769"/>
        <v>0</v>
      </c>
      <c r="AB6091" s="14">
        <f t="shared" si="771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 hidden="1">
      <c r="A6092" s="7" t="s">
        <v>3722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72"/>
        <v>-353724.61979999999</v>
      </c>
      <c r="W6092" s="14">
        <f t="shared" si="774"/>
        <v>26435.979800000001</v>
      </c>
      <c r="X6092" s="14">
        <f t="shared" ref="X6092:X6099" si="776">W6092*R6092/(1-R6092)</f>
        <v>539.50979183673473</v>
      </c>
      <c r="Y6092" s="14">
        <f t="shared" si="773"/>
        <v>0</v>
      </c>
      <c r="Z6092" s="16">
        <f t="shared" si="775"/>
        <v>26975.489591836737</v>
      </c>
      <c r="AA6092" s="14">
        <f t="shared" si="769"/>
        <v>0</v>
      </c>
      <c r="AB6092" s="14">
        <f t="shared" si="771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 hidden="1">
      <c r="A6093" s="7" t="s">
        <v>3722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72"/>
        <v>-685889.37</v>
      </c>
      <c r="W6093" s="14">
        <f t="shared" si="774"/>
        <v>0</v>
      </c>
      <c r="X6093" s="14">
        <f t="shared" si="776"/>
        <v>0</v>
      </c>
      <c r="Y6093" s="14">
        <f t="shared" si="773"/>
        <v>0</v>
      </c>
      <c r="Z6093" s="16">
        <f t="shared" si="775"/>
        <v>0</v>
      </c>
      <c r="AA6093" s="14">
        <f t="shared" si="769"/>
        <v>0</v>
      </c>
      <c r="AB6093" s="14">
        <f t="shared" si="771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 hidden="1">
      <c r="A6094" s="7" t="s">
        <v>3722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72"/>
        <v>383308.79999999999</v>
      </c>
      <c r="W6094" s="14">
        <f t="shared" si="774"/>
        <v>0</v>
      </c>
      <c r="X6094" s="14">
        <f t="shared" si="776"/>
        <v>0</v>
      </c>
      <c r="Y6094" s="14">
        <f t="shared" si="773"/>
        <v>0</v>
      </c>
      <c r="Z6094" s="16">
        <f t="shared" si="775"/>
        <v>0</v>
      </c>
      <c r="AA6094" s="14">
        <f t="shared" si="769"/>
        <v>0</v>
      </c>
      <c r="AB6094" s="14">
        <f t="shared" si="771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 hidden="1">
      <c r="A6095" s="7" t="s">
        <v>3722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72"/>
        <v>-829257.56986000005</v>
      </c>
      <c r="W6095" s="14">
        <f t="shared" si="774"/>
        <v>91012.049860000014</v>
      </c>
      <c r="X6095" s="14">
        <f t="shared" si="776"/>
        <v>1857.3887726530616</v>
      </c>
      <c r="Y6095" s="14">
        <f t="shared" si="773"/>
        <v>0</v>
      </c>
      <c r="Z6095" s="16">
        <f t="shared" si="775"/>
        <v>92869.43863265308</v>
      </c>
      <c r="AA6095" s="14">
        <f t="shared" si="769"/>
        <v>0</v>
      </c>
      <c r="AB6095" s="14">
        <f t="shared" si="771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 hidden="1">
      <c r="A6096" s="7" t="s">
        <v>3722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72"/>
        <v>-60204.99</v>
      </c>
      <c r="W6096" s="14">
        <f t="shared" si="774"/>
        <v>0</v>
      </c>
      <c r="X6096" s="14">
        <f t="shared" si="776"/>
        <v>0</v>
      </c>
      <c r="Y6096" s="14">
        <f t="shared" si="773"/>
        <v>0</v>
      </c>
      <c r="Z6096" s="16">
        <f t="shared" si="775"/>
        <v>0</v>
      </c>
      <c r="AA6096" s="14">
        <f t="shared" si="769"/>
        <v>0</v>
      </c>
      <c r="AB6096" s="14">
        <f t="shared" si="771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 hidden="1">
      <c r="A6097" s="7" t="s">
        <v>3722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72"/>
        <v>-112616.54</v>
      </c>
      <c r="W6097" s="14">
        <f t="shared" si="774"/>
        <v>0</v>
      </c>
      <c r="X6097" s="14">
        <f t="shared" si="776"/>
        <v>0</v>
      </c>
      <c r="Y6097" s="14">
        <f t="shared" si="773"/>
        <v>0</v>
      </c>
      <c r="Z6097" s="16">
        <f t="shared" si="775"/>
        <v>0</v>
      </c>
      <c r="AA6097" s="14">
        <f t="shared" si="769"/>
        <v>0</v>
      </c>
      <c r="AB6097" s="14">
        <f t="shared" si="771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 hidden="1">
      <c r="A6098" s="7" t="s">
        <v>3722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72"/>
        <v>4.3450000000120781E-2</v>
      </c>
      <c r="W6098" s="14">
        <f t="shared" si="774"/>
        <v>2890.9165499999999</v>
      </c>
      <c r="X6098" s="14">
        <f t="shared" si="776"/>
        <v>58.998296938775511</v>
      </c>
      <c r="Y6098" s="14">
        <f t="shared" si="773"/>
        <v>0</v>
      </c>
      <c r="Z6098" s="16">
        <f t="shared" si="775"/>
        <v>2949.9148469387756</v>
      </c>
      <c r="AA6098" s="14">
        <f t="shared" si="769"/>
        <v>0</v>
      </c>
      <c r="AB6098" s="14">
        <f t="shared" si="771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 hidden="1">
      <c r="A6099" s="7" t="s">
        <v>3722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72"/>
        <v>9.9999999993087806E-3</v>
      </c>
      <c r="W6099" s="14">
        <f t="shared" si="774"/>
        <v>0</v>
      </c>
      <c r="X6099" s="14">
        <f t="shared" si="776"/>
        <v>0</v>
      </c>
      <c r="Y6099" s="14">
        <f t="shared" si="773"/>
        <v>0</v>
      </c>
      <c r="Z6099" s="16">
        <f t="shared" si="775"/>
        <v>0</v>
      </c>
      <c r="AA6099" s="14">
        <f t="shared" si="769"/>
        <v>0</v>
      </c>
      <c r="AB6099" s="14">
        <f t="shared" si="771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 hidden="1">
      <c r="A6100" s="7" t="s">
        <v>3722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72"/>
        <v>-2.0000000004074502E-2</v>
      </c>
      <c r="W6100" s="14">
        <f t="shared" si="774"/>
        <v>0</v>
      </c>
      <c r="X6100" s="14"/>
      <c r="Y6100" s="14">
        <f t="shared" si="773"/>
        <v>0</v>
      </c>
      <c r="Z6100" s="16">
        <f t="shared" si="775"/>
        <v>0</v>
      </c>
      <c r="AA6100" s="14">
        <f t="shared" si="769"/>
        <v>0</v>
      </c>
      <c r="AB6100" s="14">
        <f t="shared" si="771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 hidden="1">
      <c r="A6101" s="7" t="s">
        <v>3722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72"/>
        <v>15465.78</v>
      </c>
      <c r="W6101" s="14">
        <f t="shared" si="774"/>
        <v>0</v>
      </c>
      <c r="X6101" s="14"/>
      <c r="Y6101" s="14">
        <f t="shared" si="773"/>
        <v>0</v>
      </c>
      <c r="Z6101" s="16">
        <f t="shared" si="775"/>
        <v>0</v>
      </c>
      <c r="AA6101" s="14">
        <f t="shared" si="769"/>
        <v>0</v>
      </c>
      <c r="AB6101" s="14">
        <f t="shared" si="771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 hidden="1">
      <c r="A6102" s="7" t="s">
        <v>3722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74"/>
        <v>0</v>
      </c>
      <c r="X6102" s="14"/>
      <c r="Y6102" s="14">
        <f t="shared" si="773"/>
        <v>0</v>
      </c>
      <c r="Z6102" s="14"/>
      <c r="AA6102" s="14">
        <f t="shared" si="769"/>
        <v>0</v>
      </c>
      <c r="AB6102" s="14">
        <f t="shared" si="771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 hidden="1">
      <c r="A6103" s="7" t="s">
        <v>3722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72"/>
        <v>5801</v>
      </c>
      <c r="W6103" s="14">
        <f t="shared" si="774"/>
        <v>0</v>
      </c>
      <c r="X6103" s="14"/>
      <c r="Y6103" s="14">
        <f t="shared" si="773"/>
        <v>0</v>
      </c>
      <c r="Z6103" s="16">
        <f t="shared" ref="Z6103:Z6120" si="777">W6103+X6103</f>
        <v>0</v>
      </c>
      <c r="AA6103" s="14">
        <f t="shared" si="769"/>
        <v>0</v>
      </c>
      <c r="AB6103" s="14">
        <f t="shared" si="771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 hidden="1">
      <c r="A6104" s="7" t="s">
        <v>3722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72"/>
        <v>489.46</v>
      </c>
      <c r="W6104" s="14">
        <f t="shared" si="774"/>
        <v>0</v>
      </c>
      <c r="X6104" s="14"/>
      <c r="Y6104" s="14">
        <f t="shared" si="773"/>
        <v>0</v>
      </c>
      <c r="Z6104" s="16">
        <f t="shared" si="777"/>
        <v>0</v>
      </c>
      <c r="AA6104" s="14">
        <f t="shared" si="769"/>
        <v>0</v>
      </c>
      <c r="AB6104" s="14">
        <f t="shared" si="771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 hidden="1">
      <c r="A6105" s="7" t="s">
        <v>3722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72"/>
        <v>-24.400000000001</v>
      </c>
      <c r="W6105" s="14">
        <f t="shared" si="774"/>
        <v>0</v>
      </c>
      <c r="X6105" s="14"/>
      <c r="Y6105" s="14">
        <f t="shared" si="773"/>
        <v>0</v>
      </c>
      <c r="Z6105" s="16">
        <f t="shared" si="777"/>
        <v>0</v>
      </c>
      <c r="AA6105" s="14">
        <f t="shared" si="769"/>
        <v>0</v>
      </c>
      <c r="AB6105" s="14">
        <f t="shared" si="771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 hidden="1">
      <c r="A6106" s="7" t="s">
        <v>3722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72"/>
        <v>457</v>
      </c>
      <c r="W6106" s="14">
        <f t="shared" si="774"/>
        <v>0</v>
      </c>
      <c r="X6106" s="14"/>
      <c r="Y6106" s="14">
        <f t="shared" si="773"/>
        <v>0</v>
      </c>
      <c r="Z6106" s="16">
        <f t="shared" si="777"/>
        <v>0</v>
      </c>
      <c r="AA6106" s="14">
        <f t="shared" si="769"/>
        <v>0</v>
      </c>
      <c r="AB6106" s="14">
        <f t="shared" si="771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 hidden="1">
      <c r="A6107" s="7" t="s">
        <v>3722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72"/>
        <v>31601.200000000001</v>
      </c>
      <c r="W6107" s="14">
        <f t="shared" si="774"/>
        <v>0</v>
      </c>
      <c r="X6107" s="14"/>
      <c r="Y6107" s="14">
        <f t="shared" si="773"/>
        <v>0</v>
      </c>
      <c r="Z6107" s="16">
        <f t="shared" si="777"/>
        <v>0</v>
      </c>
      <c r="AA6107" s="14">
        <f t="shared" si="769"/>
        <v>0</v>
      </c>
      <c r="AB6107" s="14">
        <f t="shared" si="771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 hidden="1">
      <c r="A6108" s="7" t="s">
        <v>3722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72"/>
        <v>302.09999999999098</v>
      </c>
      <c r="W6108" s="14">
        <f t="shared" si="774"/>
        <v>0</v>
      </c>
      <c r="X6108" s="14"/>
      <c r="Y6108" s="14">
        <f t="shared" si="773"/>
        <v>0</v>
      </c>
      <c r="Z6108" s="16">
        <f t="shared" si="777"/>
        <v>0</v>
      </c>
      <c r="AA6108" s="14">
        <f t="shared" si="769"/>
        <v>0</v>
      </c>
      <c r="AB6108" s="14">
        <f t="shared" si="771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 hidden="1">
      <c r="A6109" s="7" t="s">
        <v>3722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72"/>
        <v>13176</v>
      </c>
      <c r="W6109" s="14">
        <f t="shared" si="774"/>
        <v>0</v>
      </c>
      <c r="X6109" s="14"/>
      <c r="Y6109" s="14">
        <f t="shared" si="773"/>
        <v>0</v>
      </c>
      <c r="Z6109" s="16">
        <f t="shared" si="777"/>
        <v>0</v>
      </c>
      <c r="AA6109" s="14">
        <f t="shared" si="769"/>
        <v>0</v>
      </c>
      <c r="AB6109" s="14">
        <f t="shared" si="771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 hidden="1">
      <c r="A6110" s="7" t="s">
        <v>3722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72"/>
        <v>10708.31</v>
      </c>
      <c r="W6110" s="14">
        <f t="shared" si="774"/>
        <v>0</v>
      </c>
      <c r="X6110" s="14"/>
      <c r="Y6110" s="14">
        <f t="shared" si="773"/>
        <v>0</v>
      </c>
      <c r="Z6110" s="16">
        <f t="shared" si="777"/>
        <v>0</v>
      </c>
      <c r="AA6110" s="14">
        <f t="shared" si="769"/>
        <v>0</v>
      </c>
      <c r="AB6110" s="14">
        <f t="shared" si="771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 hidden="1">
      <c r="A6111" s="7" t="s">
        <v>3722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72"/>
        <v>7428.92</v>
      </c>
      <c r="W6111" s="14">
        <f t="shared" si="774"/>
        <v>0</v>
      </c>
      <c r="X6111" s="14"/>
      <c r="Y6111" s="14">
        <f t="shared" si="773"/>
        <v>0</v>
      </c>
      <c r="Z6111" s="16">
        <f t="shared" si="777"/>
        <v>0</v>
      </c>
      <c r="AA6111" s="14">
        <f t="shared" ref="AA6111:AA6141" si="778">U6111-W6111</f>
        <v>0</v>
      </c>
      <c r="AB6111" s="14">
        <f t="shared" si="771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 hidden="1">
      <c r="A6112" s="7" t="s">
        <v>3722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72"/>
        <v>9.9999999997635296E-3</v>
      </c>
      <c r="W6112" s="14">
        <f t="shared" si="774"/>
        <v>0</v>
      </c>
      <c r="X6112" s="14"/>
      <c r="Y6112" s="14">
        <f t="shared" si="773"/>
        <v>0</v>
      </c>
      <c r="Z6112" s="16">
        <f t="shared" si="777"/>
        <v>0</v>
      </c>
      <c r="AA6112" s="14">
        <f t="shared" si="778"/>
        <v>0</v>
      </c>
      <c r="AB6112" s="14">
        <f t="shared" si="771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 hidden="1">
      <c r="A6113" s="7" t="s">
        <v>3722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72"/>
        <v>487.4</v>
      </c>
      <c r="W6113" s="14">
        <f t="shared" si="774"/>
        <v>0</v>
      </c>
      <c r="X6113" s="14"/>
      <c r="Y6113" s="14">
        <f t="shared" si="773"/>
        <v>0</v>
      </c>
      <c r="Z6113" s="16">
        <f t="shared" si="777"/>
        <v>0</v>
      </c>
      <c r="AA6113" s="14">
        <f t="shared" si="778"/>
        <v>0</v>
      </c>
      <c r="AB6113" s="14">
        <f t="shared" si="771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 hidden="1">
      <c r="A6114" s="7" t="s">
        <v>3722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72"/>
        <v>5.9999999999490697E-2</v>
      </c>
      <c r="W6114" s="14">
        <f t="shared" si="774"/>
        <v>0</v>
      </c>
      <c r="X6114" s="14"/>
      <c r="Y6114" s="14">
        <f t="shared" si="773"/>
        <v>0</v>
      </c>
      <c r="Z6114" s="16">
        <f t="shared" si="777"/>
        <v>0</v>
      </c>
      <c r="AA6114" s="14">
        <f t="shared" si="778"/>
        <v>0</v>
      </c>
      <c r="AB6114" s="14">
        <f t="shared" si="771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 hidden="1">
      <c r="A6115" s="7" t="s">
        <v>3722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72"/>
        <v>6189.5</v>
      </c>
      <c r="W6115" s="14">
        <f t="shared" si="774"/>
        <v>0</v>
      </c>
      <c r="X6115" s="14"/>
      <c r="Y6115" s="14">
        <f t="shared" si="773"/>
        <v>0</v>
      </c>
      <c r="Z6115" s="16">
        <f t="shared" si="777"/>
        <v>0</v>
      </c>
      <c r="AA6115" s="14">
        <f t="shared" si="778"/>
        <v>0</v>
      </c>
      <c r="AB6115" s="14">
        <f t="shared" si="771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 hidden="1">
      <c r="A6116" s="7" t="s">
        <v>3722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72"/>
        <v>1.8599999999900101</v>
      </c>
      <c r="W6116" s="14">
        <f t="shared" si="774"/>
        <v>0</v>
      </c>
      <c r="X6116" s="14"/>
      <c r="Y6116" s="14">
        <f t="shared" si="773"/>
        <v>0</v>
      </c>
      <c r="Z6116" s="16">
        <f t="shared" si="777"/>
        <v>0</v>
      </c>
      <c r="AA6116" s="14">
        <f t="shared" si="778"/>
        <v>0</v>
      </c>
      <c r="AB6116" s="14">
        <f t="shared" si="771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 hidden="1">
      <c r="A6117" s="7" t="s">
        <v>3722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72"/>
        <v>484</v>
      </c>
      <c r="W6117" s="14">
        <f t="shared" si="774"/>
        <v>0</v>
      </c>
      <c r="X6117" s="14"/>
      <c r="Y6117" s="14">
        <f t="shared" si="773"/>
        <v>0</v>
      </c>
      <c r="Z6117" s="16">
        <f t="shared" si="777"/>
        <v>0</v>
      </c>
      <c r="AA6117" s="14">
        <f t="shared" si="778"/>
        <v>0</v>
      </c>
      <c r="AB6117" s="14">
        <f t="shared" si="771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 hidden="1">
      <c r="A6118" s="7" t="s">
        <v>3722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72"/>
        <v>1902.1</v>
      </c>
      <c r="W6118" s="14">
        <f t="shared" si="774"/>
        <v>0</v>
      </c>
      <c r="X6118" s="14"/>
      <c r="Y6118" s="14">
        <f t="shared" si="773"/>
        <v>0</v>
      </c>
      <c r="Z6118" s="16">
        <f t="shared" si="777"/>
        <v>0</v>
      </c>
      <c r="AA6118" s="14">
        <f t="shared" si="778"/>
        <v>0</v>
      </c>
      <c r="AB6118" s="14">
        <f t="shared" si="771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 hidden="1">
      <c r="A6119" s="7" t="s">
        <v>3722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72"/>
        <v>142.44999999999999</v>
      </c>
      <c r="W6119" s="14">
        <f t="shared" si="774"/>
        <v>0</v>
      </c>
      <c r="X6119" s="14"/>
      <c r="Y6119" s="14">
        <f t="shared" si="773"/>
        <v>0</v>
      </c>
      <c r="Z6119" s="16">
        <f t="shared" si="777"/>
        <v>0</v>
      </c>
      <c r="AA6119" s="14">
        <f t="shared" si="778"/>
        <v>0</v>
      </c>
      <c r="AB6119" s="14">
        <f t="shared" si="771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 hidden="1">
      <c r="A6120" s="7" t="s">
        <v>3722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72"/>
        <v>3.1000000000003598</v>
      </c>
      <c r="W6120" s="14">
        <f t="shared" si="774"/>
        <v>0</v>
      </c>
      <c r="X6120" s="14"/>
      <c r="Y6120" s="14">
        <f t="shared" si="773"/>
        <v>0</v>
      </c>
      <c r="Z6120" s="16">
        <f t="shared" si="777"/>
        <v>0</v>
      </c>
      <c r="AA6120" s="14">
        <f t="shared" si="778"/>
        <v>0</v>
      </c>
      <c r="AB6120" s="14">
        <f t="shared" si="771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 hidden="1">
      <c r="A6121" s="7" t="s">
        <v>3722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72"/>
        <v>464.88000000000102</v>
      </c>
      <c r="W6121" s="14">
        <f t="shared" si="774"/>
        <v>0</v>
      </c>
      <c r="X6121" s="14"/>
      <c r="Y6121" s="14">
        <f t="shared" si="773"/>
        <v>0</v>
      </c>
      <c r="Z6121" s="14"/>
      <c r="AA6121" s="14">
        <f t="shared" si="778"/>
        <v>0</v>
      </c>
      <c r="AB6121" s="14">
        <f t="shared" si="771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 hidden="1">
      <c r="A6122" s="7" t="s">
        <v>3722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72"/>
        <v>347.59000000002601</v>
      </c>
      <c r="W6122" s="14">
        <f t="shared" si="774"/>
        <v>0</v>
      </c>
      <c r="X6122" s="14"/>
      <c r="Y6122" s="14">
        <f t="shared" si="773"/>
        <v>0</v>
      </c>
      <c r="Z6122" s="14"/>
      <c r="AA6122" s="14">
        <f t="shared" si="778"/>
        <v>0</v>
      </c>
      <c r="AB6122" s="14">
        <f t="shared" si="771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 hidden="1">
      <c r="A6123" s="7" t="s">
        <v>3722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72"/>
        <v>9103.4</v>
      </c>
      <c r="W6123" s="14">
        <f t="shared" si="774"/>
        <v>0</v>
      </c>
      <c r="X6123" s="14"/>
      <c r="Y6123" s="14">
        <f t="shared" si="773"/>
        <v>0</v>
      </c>
      <c r="Z6123" s="16">
        <f t="shared" ref="Z6123:Z6186" si="779">W6123+X6123</f>
        <v>0</v>
      </c>
      <c r="AA6123" s="14">
        <f t="shared" si="778"/>
        <v>0</v>
      </c>
      <c r="AB6123" s="14">
        <f t="shared" si="771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 hidden="1">
      <c r="A6124" s="7" t="s">
        <v>3722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72"/>
        <v>2374.2600000000002</v>
      </c>
      <c r="W6124" s="14">
        <f t="shared" si="774"/>
        <v>0</v>
      </c>
      <c r="X6124" s="14"/>
      <c r="Y6124" s="14">
        <f t="shared" si="773"/>
        <v>0</v>
      </c>
      <c r="Z6124" s="16">
        <f t="shared" si="779"/>
        <v>0</v>
      </c>
      <c r="AA6124" s="14">
        <f t="shared" si="778"/>
        <v>0</v>
      </c>
      <c r="AB6124" s="14">
        <f t="shared" si="771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 hidden="1">
      <c r="A6125" s="7" t="s">
        <v>3722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72"/>
        <v>1959.5</v>
      </c>
      <c r="W6125" s="14">
        <f t="shared" si="774"/>
        <v>0</v>
      </c>
      <c r="X6125" s="14"/>
      <c r="Y6125" s="14">
        <f t="shared" si="773"/>
        <v>0</v>
      </c>
      <c r="Z6125" s="16">
        <f t="shared" si="779"/>
        <v>0</v>
      </c>
      <c r="AA6125" s="14">
        <f t="shared" si="778"/>
        <v>0</v>
      </c>
      <c r="AB6125" s="14">
        <f t="shared" si="771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 hidden="1">
      <c r="A6126" s="7" t="s">
        <v>3722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72"/>
        <v>-31310.400000000001</v>
      </c>
      <c r="W6126" s="14">
        <f t="shared" si="774"/>
        <v>0</v>
      </c>
      <c r="X6126" s="14"/>
      <c r="Y6126" s="14">
        <f t="shared" si="773"/>
        <v>0</v>
      </c>
      <c r="Z6126" s="16">
        <f t="shared" si="779"/>
        <v>0</v>
      </c>
      <c r="AA6126" s="14">
        <f t="shared" si="778"/>
        <v>0</v>
      </c>
      <c r="AB6126" s="14">
        <f t="shared" si="771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 hidden="1">
      <c r="A6127" s="7" t="s">
        <v>3722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72"/>
        <v>338.3</v>
      </c>
      <c r="W6127" s="14">
        <f t="shared" si="774"/>
        <v>0</v>
      </c>
      <c r="X6127" s="14"/>
      <c r="Y6127" s="14">
        <f t="shared" si="773"/>
        <v>0</v>
      </c>
      <c r="Z6127" s="16">
        <f t="shared" si="779"/>
        <v>0</v>
      </c>
      <c r="AA6127" s="14">
        <f t="shared" si="778"/>
        <v>0</v>
      </c>
      <c r="AB6127" s="14">
        <f t="shared" si="771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 hidden="1">
      <c r="A6128" s="7" t="s">
        <v>3722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72"/>
        <v>9993</v>
      </c>
      <c r="W6128" s="14">
        <f t="shared" si="774"/>
        <v>0</v>
      </c>
      <c r="X6128" s="14"/>
      <c r="Y6128" s="14">
        <f t="shared" si="773"/>
        <v>0</v>
      </c>
      <c r="Z6128" s="16">
        <f t="shared" si="779"/>
        <v>0</v>
      </c>
      <c r="AA6128" s="14">
        <f t="shared" si="778"/>
        <v>0</v>
      </c>
      <c r="AB6128" s="14">
        <f t="shared" si="771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 hidden="1">
      <c r="A6129" s="7" t="s">
        <v>3722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74"/>
        <v>0</v>
      </c>
      <c r="X6129" s="14"/>
      <c r="Y6129" s="14">
        <f t="shared" si="773"/>
        <v>0</v>
      </c>
      <c r="Z6129" s="16">
        <f t="shared" si="779"/>
        <v>0</v>
      </c>
      <c r="AA6129" s="14">
        <f t="shared" si="778"/>
        <v>0</v>
      </c>
      <c r="AB6129" s="14">
        <f t="shared" ref="AB6129:AB6150" si="780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 hidden="1">
      <c r="A6130" s="7" t="s">
        <v>3722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72"/>
        <v>495.7</v>
      </c>
      <c r="W6130" s="14">
        <f t="shared" si="774"/>
        <v>0</v>
      </c>
      <c r="X6130" s="14"/>
      <c r="Y6130" s="14">
        <f t="shared" si="773"/>
        <v>0</v>
      </c>
      <c r="Z6130" s="16">
        <f t="shared" si="779"/>
        <v>0</v>
      </c>
      <c r="AA6130" s="14">
        <f t="shared" si="778"/>
        <v>0</v>
      </c>
      <c r="AB6130" s="14">
        <f t="shared" si="780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 hidden="1">
      <c r="A6131" s="7" t="s">
        <v>3722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4090</v>
      </c>
      <c r="S6131" s="139">
        <v>3204.3</v>
      </c>
      <c r="T6131" s="14"/>
      <c r="U6131" s="14">
        <v>0</v>
      </c>
      <c r="V6131" s="14">
        <f t="shared" ref="V6131:V6194" si="781">S6131+T6131-U6131</f>
        <v>3204.3</v>
      </c>
      <c r="W6131" s="14">
        <f>3204.3/(1+P6131)</f>
        <v>3081.0576923076924</v>
      </c>
      <c r="X6131" s="14"/>
      <c r="Y6131" s="14">
        <f t="shared" si="773"/>
        <v>0</v>
      </c>
      <c r="Z6131" s="16">
        <f t="shared" si="779"/>
        <v>3081.0576923076924</v>
      </c>
      <c r="AA6131" s="14">
        <f t="shared" si="778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 hidden="1">
      <c r="A6132" s="7" t="s">
        <v>3722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81"/>
        <v>3.0000000000654801E-2</v>
      </c>
      <c r="W6132" s="14">
        <f t="shared" si="774"/>
        <v>0</v>
      </c>
      <c r="X6132" s="14"/>
      <c r="Y6132" s="14">
        <f t="shared" si="773"/>
        <v>0</v>
      </c>
      <c r="Z6132" s="16">
        <f t="shared" si="779"/>
        <v>0</v>
      </c>
      <c r="AA6132" s="14">
        <f t="shared" si="778"/>
        <v>0</v>
      </c>
      <c r="AB6132" s="14">
        <f t="shared" si="780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 hidden="1">
      <c r="A6133" s="7" t="s">
        <v>3722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81"/>
        <v>169.4</v>
      </c>
      <c r="W6133" s="14">
        <f t="shared" si="774"/>
        <v>0</v>
      </c>
      <c r="X6133" s="14"/>
      <c r="Y6133" s="14">
        <f t="shared" si="773"/>
        <v>0</v>
      </c>
      <c r="Z6133" s="16">
        <f t="shared" si="779"/>
        <v>0</v>
      </c>
      <c r="AA6133" s="14">
        <f t="shared" si="778"/>
        <v>0</v>
      </c>
      <c r="AB6133" s="14">
        <f t="shared" si="780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 hidden="1">
      <c r="A6134" s="7" t="s">
        <v>3722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81"/>
        <v>1.0000000002037299E-2</v>
      </c>
      <c r="W6134" s="14">
        <f t="shared" si="774"/>
        <v>0</v>
      </c>
      <c r="X6134" s="14"/>
      <c r="Y6134" s="14">
        <f t="shared" si="773"/>
        <v>0</v>
      </c>
      <c r="Z6134" s="16">
        <f t="shared" si="779"/>
        <v>0</v>
      </c>
      <c r="AA6134" s="14">
        <f t="shared" si="778"/>
        <v>0</v>
      </c>
      <c r="AB6134" s="14">
        <f t="shared" si="780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 hidden="1">
      <c r="A6135" s="7" t="s">
        <v>3722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81"/>
        <v>1.00000000093132E-2</v>
      </c>
      <c r="W6135" s="14">
        <f t="shared" si="774"/>
        <v>0</v>
      </c>
      <c r="X6135" s="14"/>
      <c r="Y6135" s="14">
        <f t="shared" si="773"/>
        <v>0</v>
      </c>
      <c r="Z6135" s="16">
        <f t="shared" si="779"/>
        <v>0</v>
      </c>
      <c r="AA6135" s="14">
        <f t="shared" si="778"/>
        <v>0</v>
      </c>
      <c r="AB6135" s="14">
        <f t="shared" si="780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 hidden="1">
      <c r="A6136" s="7" t="s">
        <v>3722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81"/>
        <v>-11218.59</v>
      </c>
      <c r="W6136" s="14">
        <f t="shared" si="774"/>
        <v>0</v>
      </c>
      <c r="X6136" s="14"/>
      <c r="Y6136" s="14">
        <f t="shared" si="773"/>
        <v>0</v>
      </c>
      <c r="Z6136" s="16">
        <f t="shared" si="779"/>
        <v>0</v>
      </c>
      <c r="AA6136" s="14">
        <f t="shared" si="778"/>
        <v>0</v>
      </c>
      <c r="AB6136" s="14">
        <f t="shared" si="780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 hidden="1">
      <c r="A6137" s="7" t="s">
        <v>3722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81"/>
        <v>42529.49</v>
      </c>
      <c r="W6137" s="14">
        <f t="shared" si="774"/>
        <v>0</v>
      </c>
      <c r="X6137" s="14"/>
      <c r="Y6137" s="14">
        <f t="shared" si="773"/>
        <v>0</v>
      </c>
      <c r="Z6137" s="16">
        <f t="shared" si="779"/>
        <v>0</v>
      </c>
      <c r="AA6137" s="14">
        <f t="shared" si="778"/>
        <v>0</v>
      </c>
      <c r="AB6137" s="14">
        <f t="shared" si="780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 hidden="1">
      <c r="A6138" s="7" t="s">
        <v>3722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81"/>
        <v>-31825.729039999998</v>
      </c>
      <c r="W6138" s="14">
        <f t="shared" si="774"/>
        <v>14441.749039999999</v>
      </c>
      <c r="X6138" s="14"/>
      <c r="Y6138" s="14">
        <f t="shared" si="773"/>
        <v>0</v>
      </c>
      <c r="Z6138" s="16">
        <f t="shared" si="779"/>
        <v>14441.749039999999</v>
      </c>
      <c r="AA6138" s="14">
        <f t="shared" si="778"/>
        <v>0</v>
      </c>
      <c r="AB6138" s="14">
        <f t="shared" si="780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 hidden="1">
      <c r="A6139" s="7" t="s">
        <v>3722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3738</v>
      </c>
      <c r="S6139" s="139">
        <v>-195.3</v>
      </c>
      <c r="T6139" s="14"/>
      <c r="U6139" s="14">
        <v>0</v>
      </c>
      <c r="V6139" s="14">
        <v>0</v>
      </c>
      <c r="W6139" s="14">
        <f t="shared" si="774"/>
        <v>0</v>
      </c>
      <c r="X6139" s="14"/>
      <c r="Y6139" s="14">
        <f t="shared" si="773"/>
        <v>0</v>
      </c>
      <c r="Z6139" s="16">
        <f t="shared" si="779"/>
        <v>0</v>
      </c>
      <c r="AA6139" s="14">
        <f t="shared" si="778"/>
        <v>0</v>
      </c>
      <c r="AB6139" s="14">
        <f t="shared" si="780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 hidden="1">
      <c r="A6140" s="7" t="s">
        <v>3722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81"/>
        <v>-377486.98</v>
      </c>
      <c r="W6140" s="14">
        <f t="shared" si="774"/>
        <v>170525.0693069307</v>
      </c>
      <c r="X6140" s="14"/>
      <c r="Y6140" s="14">
        <f t="shared" si="773"/>
        <v>0</v>
      </c>
      <c r="Z6140" s="16">
        <f t="shared" si="779"/>
        <v>170525.0693069307</v>
      </c>
      <c r="AA6140" s="14">
        <f t="shared" si="778"/>
        <v>1705.2506930693053</v>
      </c>
      <c r="AB6140" s="14">
        <f t="shared" si="780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 hidden="1">
      <c r="A6141" s="7" t="s">
        <v>3722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81"/>
        <v>-45241</v>
      </c>
      <c r="W6141" s="14">
        <f t="shared" si="774"/>
        <v>13920.1</v>
      </c>
      <c r="X6141" s="14">
        <f>W6141*R6141/(1-R6141)</f>
        <v>284.08367346938775</v>
      </c>
      <c r="Y6141" s="14">
        <f t="shared" si="773"/>
        <v>0</v>
      </c>
      <c r="Z6141" s="16">
        <f t="shared" si="779"/>
        <v>14204.183673469388</v>
      </c>
      <c r="AA6141" s="14">
        <f t="shared" si="778"/>
        <v>0</v>
      </c>
      <c r="AB6141" s="14">
        <f t="shared" si="780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 hidden="1">
      <c r="A6142" s="7" t="s">
        <v>3722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74"/>
        <v>0</v>
      </c>
      <c r="X6142" s="14"/>
      <c r="Y6142" s="14">
        <f t="shared" si="773"/>
        <v>0</v>
      </c>
      <c r="Z6142" s="16">
        <f t="shared" si="779"/>
        <v>0</v>
      </c>
      <c r="AA6142" s="14">
        <f>U6142-W6142</f>
        <v>0</v>
      </c>
      <c r="AB6142" s="14">
        <f t="shared" si="780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 hidden="1">
      <c r="A6143" s="7" t="s">
        <v>3722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3649</v>
      </c>
      <c r="M6143" s="74"/>
      <c r="N6143" s="74" t="s">
        <v>40</v>
      </c>
      <c r="O6143" s="74" t="s">
        <v>80</v>
      </c>
      <c r="P6143" s="10">
        <v>0</v>
      </c>
      <c r="Q6143" s="12" t="s">
        <v>3650</v>
      </c>
      <c r="R6143" s="74"/>
      <c r="S6143" s="139">
        <v>1.1000000000000001</v>
      </c>
      <c r="T6143" s="14"/>
      <c r="U6143" s="14">
        <v>0</v>
      </c>
      <c r="V6143" s="14">
        <f t="shared" si="781"/>
        <v>1.1000000000000001</v>
      </c>
      <c r="W6143" s="14">
        <f t="shared" si="774"/>
        <v>0</v>
      </c>
      <c r="X6143" s="14"/>
      <c r="Y6143" s="14">
        <f t="shared" si="773"/>
        <v>0</v>
      </c>
      <c r="Z6143" s="16">
        <f t="shared" si="779"/>
        <v>0</v>
      </c>
      <c r="AA6143" s="14">
        <f>U6143-W6143</f>
        <v>0</v>
      </c>
      <c r="AB6143" s="14">
        <f t="shared" si="780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 hidden="1">
      <c r="A6144" s="7" t="s">
        <v>3722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4039</v>
      </c>
      <c r="O6144" s="74" t="s">
        <v>41</v>
      </c>
      <c r="P6144" s="10">
        <v>0.04</v>
      </c>
      <c r="Q6144" s="12" t="s">
        <v>4062</v>
      </c>
      <c r="R6144" s="74" t="s">
        <v>4046</v>
      </c>
      <c r="S6144" s="14">
        <v>0</v>
      </c>
      <c r="T6144" s="14"/>
      <c r="U6144" s="14">
        <v>42975.7</v>
      </c>
      <c r="V6144" s="14">
        <v>0</v>
      </c>
      <c r="W6144" s="14">
        <f t="shared" si="774"/>
        <v>41322.788461538454</v>
      </c>
      <c r="X6144" s="14"/>
      <c r="Y6144" s="14">
        <f t="shared" si="773"/>
        <v>0</v>
      </c>
      <c r="Z6144" s="16">
        <f t="shared" si="779"/>
        <v>41322.788461538454</v>
      </c>
      <c r="AA6144" s="14">
        <f t="shared" ref="AA6144:AA6147" si="782">U6144-W6144</f>
        <v>1652.9115384615434</v>
      </c>
      <c r="AB6144" s="14">
        <f t="shared" si="780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3274</v>
      </c>
      <c r="AI6144" t="e">
        <v>#N/A</v>
      </c>
    </row>
    <row r="6145" spans="1:35" ht="14.25" hidden="1">
      <c r="A6145" s="7" t="s">
        <v>3722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4044</v>
      </c>
      <c r="O6145" s="74" t="s">
        <v>4091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81"/>
        <v>-4118.41</v>
      </c>
      <c r="W6145" s="14">
        <f t="shared" si="774"/>
        <v>4118.41</v>
      </c>
      <c r="X6145" s="14"/>
      <c r="Y6145" s="14">
        <f t="shared" si="773"/>
        <v>0</v>
      </c>
      <c r="Z6145" s="16">
        <f t="shared" si="779"/>
        <v>4118.41</v>
      </c>
      <c r="AA6145" s="14">
        <f t="shared" si="782"/>
        <v>0</v>
      </c>
      <c r="AB6145" s="14">
        <f t="shared" si="780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3274</v>
      </c>
      <c r="AI6145" t="e">
        <v>#N/A</v>
      </c>
    </row>
    <row r="6146" spans="1:35" ht="14.25" hidden="1">
      <c r="A6146" s="7" t="s">
        <v>3722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4044</v>
      </c>
      <c r="O6146" s="74" t="s">
        <v>4092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81"/>
        <v>-1275.45</v>
      </c>
      <c r="W6146" s="14">
        <f t="shared" si="774"/>
        <v>1275.45</v>
      </c>
      <c r="X6146" s="14"/>
      <c r="Y6146" s="14">
        <f t="shared" si="773"/>
        <v>0</v>
      </c>
      <c r="Z6146" s="16">
        <f t="shared" si="779"/>
        <v>1275.45</v>
      </c>
      <c r="AA6146" s="14">
        <f t="shared" si="782"/>
        <v>0</v>
      </c>
      <c r="AB6146" s="14">
        <f t="shared" si="780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 hidden="1">
      <c r="A6147" s="7" t="s">
        <v>3722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4041</v>
      </c>
      <c r="O6147" s="74" t="s">
        <v>4092</v>
      </c>
      <c r="P6147" s="10">
        <v>0</v>
      </c>
      <c r="Q6147" s="12" t="s">
        <v>2424</v>
      </c>
      <c r="R6147" s="74"/>
      <c r="S6147" s="14"/>
      <c r="T6147" s="14"/>
      <c r="U6147" s="14">
        <v>313.8</v>
      </c>
      <c r="V6147" s="14">
        <f t="shared" si="781"/>
        <v>-313.8</v>
      </c>
      <c r="W6147" s="14">
        <f t="shared" si="774"/>
        <v>313.8</v>
      </c>
      <c r="X6147" s="14"/>
      <c r="Y6147" s="14">
        <f t="shared" ref="Y6147:Y6210" si="783">IF(W6147-AB6147&lt;=0,0,IF(O6147="返现",MAX(W6147-AA6147-AB6147,0),MAX(W6147-AB6147,0)))</f>
        <v>0</v>
      </c>
      <c r="Z6147" s="16">
        <f t="shared" si="779"/>
        <v>313.8</v>
      </c>
      <c r="AA6147" s="14">
        <f t="shared" si="782"/>
        <v>0</v>
      </c>
      <c r="AB6147" s="14">
        <f t="shared" si="780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3274</v>
      </c>
      <c r="AI6147" t="e">
        <v>#N/A</v>
      </c>
    </row>
    <row r="6148" spans="1:35" ht="14.25" hidden="1">
      <c r="A6148" s="7" t="s">
        <v>3722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4093</v>
      </c>
      <c r="O6148" s="74" t="s">
        <v>4094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81"/>
        <v>-6104.8</v>
      </c>
      <c r="W6148" s="14">
        <f t="shared" si="774"/>
        <v>6104.8</v>
      </c>
      <c r="X6148" s="14"/>
      <c r="Y6148" s="14">
        <f t="shared" si="783"/>
        <v>0</v>
      </c>
      <c r="Z6148" s="16">
        <f t="shared" si="779"/>
        <v>6104.8</v>
      </c>
      <c r="AA6148" s="139">
        <f>W6148*P6148</f>
        <v>244.19200000000001</v>
      </c>
      <c r="AB6148" s="14">
        <f t="shared" si="780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3274</v>
      </c>
      <c r="AI6148" t="e">
        <v>#N/A</v>
      </c>
    </row>
    <row r="6149" spans="1:35" ht="14.25" hidden="1">
      <c r="A6149" s="7" t="s">
        <v>3722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4093</v>
      </c>
      <c r="O6149" s="74" t="s">
        <v>4091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81"/>
        <v>-37662.28</v>
      </c>
      <c r="W6149" s="14">
        <f t="shared" si="774"/>
        <v>37662.28</v>
      </c>
      <c r="X6149" s="14"/>
      <c r="Y6149" s="14">
        <f t="shared" si="783"/>
        <v>0</v>
      </c>
      <c r="Z6149" s="16">
        <f t="shared" si="779"/>
        <v>37662.28</v>
      </c>
      <c r="AA6149" s="14">
        <f t="shared" ref="AA6149:AA6151" si="784">U6149-W6149</f>
        <v>0</v>
      </c>
      <c r="AB6149" s="14">
        <f t="shared" si="780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3274</v>
      </c>
      <c r="AI6149" t="e">
        <v>#N/A</v>
      </c>
    </row>
    <row r="6150" spans="1:35" ht="14.25" hidden="1">
      <c r="A6150" s="7" t="s">
        <v>3722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4093</v>
      </c>
      <c r="O6150" s="74" t="s">
        <v>4091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81"/>
        <v>-129063.84</v>
      </c>
      <c r="W6150" s="14">
        <f t="shared" si="774"/>
        <v>129063.84</v>
      </c>
      <c r="X6150" s="14"/>
      <c r="Y6150" s="14">
        <f t="shared" si="783"/>
        <v>0</v>
      </c>
      <c r="Z6150" s="16">
        <f t="shared" si="779"/>
        <v>129063.84</v>
      </c>
      <c r="AA6150" s="14">
        <f t="shared" si="784"/>
        <v>0</v>
      </c>
      <c r="AB6150" s="14">
        <f t="shared" si="780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3274</v>
      </c>
      <c r="AI6150" t="e">
        <v>#N/A</v>
      </c>
    </row>
    <row r="6151" spans="1:35" ht="14.25" hidden="1">
      <c r="A6151" s="7" t="s">
        <v>3722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81"/>
        <v>0</v>
      </c>
      <c r="W6151" s="14">
        <v>0</v>
      </c>
      <c r="X6151" s="14"/>
      <c r="Y6151" s="14">
        <f t="shared" si="783"/>
        <v>0</v>
      </c>
      <c r="Z6151" s="16">
        <f t="shared" si="779"/>
        <v>0</v>
      </c>
      <c r="AA6151" s="14">
        <f t="shared" si="784"/>
        <v>1</v>
      </c>
      <c r="AB6151" s="14">
        <v>0</v>
      </c>
      <c r="AC6151" s="10">
        <v>7.0000000000000007E-2</v>
      </c>
      <c r="AD6151" s="14"/>
      <c r="AE6151" s="74" t="s">
        <v>4083</v>
      </c>
      <c r="AF6151" s="74"/>
      <c r="AG6151" s="74" t="s">
        <v>42</v>
      </c>
      <c r="AH6151" s="10" t="s">
        <v>3274</v>
      </c>
      <c r="AI6151" t="e">
        <v>#N/A</v>
      </c>
    </row>
    <row r="6152" spans="1:35" ht="14.25" hidden="1">
      <c r="A6152" s="7" t="s">
        <v>3722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4091</v>
      </c>
      <c r="P6152" s="10">
        <v>0</v>
      </c>
      <c r="Q6152" s="12" t="s">
        <v>4054</v>
      </c>
      <c r="R6152" s="74" t="s">
        <v>4052</v>
      </c>
      <c r="S6152" s="14">
        <v>422.35</v>
      </c>
      <c r="T6152" s="14">
        <v>0</v>
      </c>
      <c r="U6152" s="14">
        <v>422.35</v>
      </c>
      <c r="V6152" s="14">
        <f t="shared" si="781"/>
        <v>0</v>
      </c>
      <c r="W6152" s="14">
        <v>0</v>
      </c>
      <c r="X6152" s="14"/>
      <c r="Y6152" s="14">
        <f t="shared" si="783"/>
        <v>0</v>
      </c>
      <c r="Z6152" s="16">
        <f t="shared" si="779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4095</v>
      </c>
      <c r="AF6152" s="74"/>
      <c r="AG6152" s="74" t="s">
        <v>51</v>
      </c>
      <c r="AH6152" s="10" t="s">
        <v>3274</v>
      </c>
      <c r="AI6152" t="e">
        <v>#N/A</v>
      </c>
    </row>
    <row r="6153" spans="1:35" ht="14.25" hidden="1">
      <c r="A6153" s="7" t="s">
        <v>3722</v>
      </c>
      <c r="B6153" s="74" t="s">
        <v>32</v>
      </c>
      <c r="C6153" s="74" t="s">
        <v>4096</v>
      </c>
      <c r="D6153" s="74" t="s">
        <v>1182</v>
      </c>
      <c r="E6153" s="74" t="s">
        <v>1268</v>
      </c>
      <c r="F6153" s="74" t="s">
        <v>4097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4098</v>
      </c>
      <c r="M6153" s="74"/>
      <c r="N6153" s="74" t="s">
        <v>40</v>
      </c>
      <c r="O6153" s="74" t="s">
        <v>4092</v>
      </c>
      <c r="P6153" s="10">
        <v>0</v>
      </c>
      <c r="Q6153" s="12" t="s">
        <v>4099</v>
      </c>
      <c r="R6153" s="74"/>
      <c r="S6153" s="14">
        <v>463.2</v>
      </c>
      <c r="T6153" s="14"/>
      <c r="U6153" s="14"/>
      <c r="V6153" s="14">
        <f t="shared" si="781"/>
        <v>463.2</v>
      </c>
      <c r="W6153" s="14">
        <v>0</v>
      </c>
      <c r="X6153" s="14"/>
      <c r="Y6153" s="14">
        <f t="shared" si="783"/>
        <v>0</v>
      </c>
      <c r="Z6153" s="16">
        <f t="shared" si="779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4083</v>
      </c>
      <c r="AF6153" s="74"/>
      <c r="AG6153" s="74" t="s">
        <v>51</v>
      </c>
      <c r="AH6153" s="10">
        <v>0</v>
      </c>
      <c r="AI6153" t="e">
        <v>#N/A</v>
      </c>
    </row>
    <row r="6154" spans="1:35" ht="14.25" hidden="1">
      <c r="A6154" s="7" t="s">
        <v>3722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2961</v>
      </c>
      <c r="I6154" s="74" t="s">
        <v>2962</v>
      </c>
      <c r="J6154" s="74" t="s">
        <v>2963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4100</v>
      </c>
      <c r="S6154" s="14">
        <v>235581.87</v>
      </c>
      <c r="T6154" s="14">
        <v>340261.14</v>
      </c>
      <c r="U6154" s="14">
        <v>288628.24</v>
      </c>
      <c r="V6154" s="14">
        <f t="shared" si="781"/>
        <v>287214.77</v>
      </c>
      <c r="W6154" s="14">
        <f t="shared" ref="W6154:W6217" si="785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83"/>
        <v>62987.919999999984</v>
      </c>
      <c r="Z6154" s="16">
        <f t="shared" si="779"/>
        <v>295817.11719999998</v>
      </c>
      <c r="AA6154" s="14">
        <f t="shared" ref="AA6154:AA6217" si="786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3274</v>
      </c>
      <c r="AI6154" t="e">
        <v>#N/A</v>
      </c>
    </row>
    <row r="6155" spans="1:35" ht="14.25" hidden="1">
      <c r="A6155" s="7" t="s">
        <v>3722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2961</v>
      </c>
      <c r="I6155" s="74" t="s">
        <v>2962</v>
      </c>
      <c r="J6155" s="74" t="s">
        <v>2963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81"/>
        <v>10791.63</v>
      </c>
      <c r="W6155" s="14">
        <f t="shared" si="785"/>
        <v>11777.17</v>
      </c>
      <c r="X6155" s="14"/>
      <c r="Y6155" s="14">
        <f t="shared" si="783"/>
        <v>0</v>
      </c>
      <c r="Z6155" s="16">
        <f t="shared" si="779"/>
        <v>11777.17</v>
      </c>
      <c r="AA6155" s="14">
        <f t="shared" si="786"/>
        <v>0</v>
      </c>
      <c r="AB6155" s="14">
        <f t="shared" ref="AB6155:AB6218" si="787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3274</v>
      </c>
      <c r="AI6155" t="e">
        <v>#N/A</v>
      </c>
    </row>
    <row r="6156" spans="1:35" ht="14.25" hidden="1">
      <c r="A6156" s="7" t="s">
        <v>3722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2961</v>
      </c>
      <c r="I6156" s="74" t="s">
        <v>2962</v>
      </c>
      <c r="J6156" s="74" t="s">
        <v>2963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81"/>
        <v>8289.4500000000007</v>
      </c>
      <c r="W6156" s="14">
        <f t="shared" si="785"/>
        <v>15027.96</v>
      </c>
      <c r="X6156" s="14"/>
      <c r="Y6156" s="14">
        <f t="shared" si="783"/>
        <v>13043.49</v>
      </c>
      <c r="Z6156" s="16">
        <f t="shared" si="779"/>
        <v>15027.96</v>
      </c>
      <c r="AA6156" s="14">
        <f t="shared" si="786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3274</v>
      </c>
      <c r="AI6156" t="e">
        <v>#N/A</v>
      </c>
    </row>
    <row r="6157" spans="1:35" ht="14.25" hidden="1">
      <c r="A6157" s="7" t="s">
        <v>3722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2961</v>
      </c>
      <c r="I6157" s="74" t="s">
        <v>2962</v>
      </c>
      <c r="J6157" s="74" t="s">
        <v>2963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81"/>
        <v>3471839.3799999994</v>
      </c>
      <c r="W6157" s="14">
        <f t="shared" si="785"/>
        <v>2312988.81</v>
      </c>
      <c r="X6157" s="14"/>
      <c r="Y6157" s="14">
        <f t="shared" si="783"/>
        <v>0</v>
      </c>
      <c r="Z6157" s="16">
        <f t="shared" si="779"/>
        <v>2312988.81</v>
      </c>
      <c r="AA6157" s="14">
        <f t="shared" si="786"/>
        <v>0</v>
      </c>
      <c r="AB6157" s="14">
        <f t="shared" si="787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3274</v>
      </c>
      <c r="AI6157" t="e">
        <v>#N/A</v>
      </c>
    </row>
    <row r="6158" spans="1:35" ht="14.25" hidden="1">
      <c r="A6158" s="7" t="s">
        <v>3722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81"/>
        <v>-1135040.31</v>
      </c>
      <c r="W6158" s="14">
        <f t="shared" si="785"/>
        <v>0</v>
      </c>
      <c r="X6158" s="14"/>
      <c r="Y6158" s="14">
        <f t="shared" si="783"/>
        <v>0</v>
      </c>
      <c r="Z6158" s="16">
        <f t="shared" si="779"/>
        <v>0</v>
      </c>
      <c r="AA6158" s="14">
        <f t="shared" si="786"/>
        <v>0</v>
      </c>
      <c r="AB6158" s="14">
        <f t="shared" si="787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3274</v>
      </c>
      <c r="AI6158" t="e">
        <v>#N/A</v>
      </c>
    </row>
    <row r="6159" spans="1:35" ht="14.25" hidden="1">
      <c r="A6159" s="7" t="s">
        <v>3722</v>
      </c>
      <c r="B6159" s="74" t="s">
        <v>32</v>
      </c>
      <c r="C6159" s="74" t="s">
        <v>188</v>
      </c>
      <c r="D6159" s="74" t="s">
        <v>364</v>
      </c>
      <c r="E6159" s="74" t="s">
        <v>3515</v>
      </c>
      <c r="F6159" s="74" t="s">
        <v>2990</v>
      </c>
      <c r="G6159" s="74" t="s">
        <v>3515</v>
      </c>
      <c r="H6159" s="74" t="s">
        <v>2961</v>
      </c>
      <c r="I6159" s="74" t="s">
        <v>2962</v>
      </c>
      <c r="J6159" s="74" t="s">
        <v>2963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81"/>
        <v>1085188.7000000002</v>
      </c>
      <c r="W6159" s="14">
        <f t="shared" si="785"/>
        <v>1521053.69</v>
      </c>
      <c r="X6159" s="14"/>
      <c r="Y6159" s="14">
        <f t="shared" si="783"/>
        <v>0</v>
      </c>
      <c r="Z6159" s="16">
        <f t="shared" si="779"/>
        <v>1521053.69</v>
      </c>
      <c r="AA6159" s="14">
        <f t="shared" si="786"/>
        <v>0</v>
      </c>
      <c r="AB6159" s="14">
        <f t="shared" si="787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3274</v>
      </c>
      <c r="AI6159" t="e">
        <v>#N/A</v>
      </c>
    </row>
    <row r="6160" spans="1:35" ht="14.25" hidden="1">
      <c r="A6160" s="7" t="s">
        <v>3722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2961</v>
      </c>
      <c r="I6160" s="74" t="s">
        <v>2962</v>
      </c>
      <c r="J6160" s="74" t="s">
        <v>2963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4101</v>
      </c>
      <c r="S6160" s="14">
        <v>3575.28</v>
      </c>
      <c r="T6160" s="14">
        <v>-3575.28</v>
      </c>
      <c r="U6160" s="14">
        <v>0</v>
      </c>
      <c r="V6160" s="14">
        <f t="shared" si="781"/>
        <v>0</v>
      </c>
      <c r="W6160" s="14">
        <f t="shared" si="785"/>
        <v>0</v>
      </c>
      <c r="X6160" s="14">
        <v>94.67</v>
      </c>
      <c r="Y6160" s="14">
        <f t="shared" si="783"/>
        <v>0</v>
      </c>
      <c r="Z6160" s="16">
        <f t="shared" si="779"/>
        <v>94.67</v>
      </c>
      <c r="AA6160" s="14">
        <f t="shared" si="786"/>
        <v>0</v>
      </c>
      <c r="AB6160" s="14">
        <f t="shared" si="787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3274</v>
      </c>
      <c r="AI6160" t="e">
        <v>#N/A</v>
      </c>
    </row>
    <row r="6161" spans="1:35" ht="14.25" hidden="1">
      <c r="A6161" s="7" t="s">
        <v>3722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2961</v>
      </c>
      <c r="I6161" s="74" t="s">
        <v>2962</v>
      </c>
      <c r="J6161" s="74" t="s">
        <v>2963</v>
      </c>
      <c r="K6161" s="74" t="s">
        <v>32</v>
      </c>
      <c r="L6161" s="74" t="s">
        <v>2994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81"/>
        <v>98374.98000000001</v>
      </c>
      <c r="W6161" s="14">
        <f t="shared" si="785"/>
        <v>84602.1</v>
      </c>
      <c r="X6161" s="14">
        <f>W6161*R6161</f>
        <v>2538.0630000000001</v>
      </c>
      <c r="Y6161" s="14">
        <f t="shared" si="783"/>
        <v>0</v>
      </c>
      <c r="Z6161" s="16">
        <f t="shared" si="779"/>
        <v>87140.163</v>
      </c>
      <c r="AA6161" s="14">
        <f t="shared" si="786"/>
        <v>0</v>
      </c>
      <c r="AB6161" s="14">
        <f t="shared" si="787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3274</v>
      </c>
      <c r="AI6161" t="e">
        <v>#N/A</v>
      </c>
    </row>
    <row r="6162" spans="1:35" ht="14.25" hidden="1">
      <c r="A6162" s="7" t="s">
        <v>3722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2961</v>
      </c>
      <c r="I6162" s="74" t="s">
        <v>2962</v>
      </c>
      <c r="J6162" s="74" t="s">
        <v>2963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81"/>
        <v>3900.380000000001</v>
      </c>
      <c r="W6162" s="14">
        <f t="shared" si="785"/>
        <v>13595</v>
      </c>
      <c r="X6162" s="14">
        <f>W6162*R6162</f>
        <v>407.84999999999997</v>
      </c>
      <c r="Y6162" s="14">
        <f t="shared" si="783"/>
        <v>0</v>
      </c>
      <c r="Z6162" s="16">
        <f t="shared" si="779"/>
        <v>14002.85</v>
      </c>
      <c r="AA6162" s="14">
        <f t="shared" si="786"/>
        <v>0</v>
      </c>
      <c r="AB6162" s="14">
        <f t="shared" si="787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3274</v>
      </c>
      <c r="AI6162" t="e">
        <v>#N/A</v>
      </c>
    </row>
    <row r="6163" spans="1:35" ht="14.25" hidden="1">
      <c r="A6163" s="7" t="s">
        <v>3722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2961</v>
      </c>
      <c r="I6163" s="74" t="s">
        <v>2962</v>
      </c>
      <c r="J6163" s="74" t="s">
        <v>2963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81"/>
        <v>21927.150000000009</v>
      </c>
      <c r="W6163" s="14">
        <f t="shared" si="785"/>
        <v>33233.199999999997</v>
      </c>
      <c r="X6163" s="14">
        <f>W6163*R6163</f>
        <v>996.99599999999987</v>
      </c>
      <c r="Y6163" s="14">
        <f t="shared" si="783"/>
        <v>0</v>
      </c>
      <c r="Z6163" s="16">
        <f t="shared" si="779"/>
        <v>34230.195999999996</v>
      </c>
      <c r="AA6163" s="14">
        <f t="shared" si="786"/>
        <v>0</v>
      </c>
      <c r="AB6163" s="14">
        <f t="shared" si="787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3274</v>
      </c>
      <c r="AI6163" t="e">
        <v>#N/A</v>
      </c>
    </row>
    <row r="6164" spans="1:35" ht="14.25" hidden="1">
      <c r="A6164" s="7" t="s">
        <v>3722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2961</v>
      </c>
      <c r="I6164" s="74" t="s">
        <v>2962</v>
      </c>
      <c r="J6164" s="74" t="s">
        <v>2963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81"/>
        <v>0</v>
      </c>
      <c r="W6164" s="14">
        <f t="shared" si="785"/>
        <v>30126.2</v>
      </c>
      <c r="X6164" s="14">
        <f>W6164*R6164</f>
        <v>903.78599999999994</v>
      </c>
      <c r="Y6164" s="14">
        <f t="shared" si="783"/>
        <v>0</v>
      </c>
      <c r="Z6164" s="16">
        <f t="shared" si="779"/>
        <v>31029.986000000001</v>
      </c>
      <c r="AA6164" s="14">
        <f t="shared" si="786"/>
        <v>0</v>
      </c>
      <c r="AB6164" s="14">
        <f t="shared" si="787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3274</v>
      </c>
      <c r="AI6164" t="e">
        <v>#N/A</v>
      </c>
    </row>
    <row r="6165" spans="1:35" ht="14.25" hidden="1">
      <c r="A6165" s="7" t="s">
        <v>3722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2961</v>
      </c>
      <c r="I6165" s="74" t="s">
        <v>2962</v>
      </c>
      <c r="J6165" s="74" t="s">
        <v>2963</v>
      </c>
      <c r="K6165" s="74" t="s">
        <v>32</v>
      </c>
      <c r="L6165" s="74" t="s">
        <v>3002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81"/>
        <v>136.32999999999447</v>
      </c>
      <c r="W6165" s="14">
        <f t="shared" si="785"/>
        <v>37915.9</v>
      </c>
      <c r="X6165" s="14">
        <f t="shared" ref="X6165:X6166" si="788">W6165*R6165</f>
        <v>1137.4770000000001</v>
      </c>
      <c r="Y6165" s="14">
        <f t="shared" si="783"/>
        <v>0</v>
      </c>
      <c r="Z6165" s="16">
        <f t="shared" si="779"/>
        <v>39053.377</v>
      </c>
      <c r="AA6165" s="14">
        <f t="shared" si="786"/>
        <v>0</v>
      </c>
      <c r="AB6165" s="14">
        <f t="shared" si="787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3274</v>
      </c>
      <c r="AI6165" t="e">
        <v>#N/A</v>
      </c>
    </row>
    <row r="6166" spans="1:35" ht="14.25" hidden="1">
      <c r="A6166" s="7" t="s">
        <v>3722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2961</v>
      </c>
      <c r="I6166" s="74" t="s">
        <v>2962</v>
      </c>
      <c r="J6166" s="74" t="s">
        <v>2963</v>
      </c>
      <c r="K6166" s="74" t="s">
        <v>32</v>
      </c>
      <c r="L6166" s="74" t="s">
        <v>3005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81"/>
        <v>0</v>
      </c>
      <c r="W6166" s="14">
        <f t="shared" si="785"/>
        <v>110</v>
      </c>
      <c r="X6166" s="14">
        <f t="shared" si="788"/>
        <v>3.3</v>
      </c>
      <c r="Y6166" s="14">
        <f t="shared" si="783"/>
        <v>0</v>
      </c>
      <c r="Z6166" s="16">
        <f t="shared" si="779"/>
        <v>113.3</v>
      </c>
      <c r="AA6166" s="14">
        <f t="shared" si="786"/>
        <v>0</v>
      </c>
      <c r="AB6166" s="14">
        <f t="shared" si="787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3274</v>
      </c>
      <c r="AI6166" t="e">
        <v>#N/A</v>
      </c>
    </row>
    <row r="6167" spans="1:35" ht="14.25" hidden="1">
      <c r="A6167" s="7" t="s">
        <v>3722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2961</v>
      </c>
      <c r="I6167" s="74" t="s">
        <v>2962</v>
      </c>
      <c r="J6167" s="74" t="s">
        <v>2963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81"/>
        <v>306102.08999999997</v>
      </c>
      <c r="W6167" s="14">
        <f t="shared" si="785"/>
        <v>83290.100000000006</v>
      </c>
      <c r="X6167" s="14">
        <f>W6167*R6167</f>
        <v>2498.703</v>
      </c>
      <c r="Y6167" s="14">
        <f t="shared" si="783"/>
        <v>0</v>
      </c>
      <c r="Z6167" s="16">
        <f t="shared" si="779"/>
        <v>85788.803</v>
      </c>
      <c r="AA6167" s="14">
        <f t="shared" si="786"/>
        <v>0</v>
      </c>
      <c r="AB6167" s="14">
        <f t="shared" si="787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3274</v>
      </c>
      <c r="AI6167" t="e">
        <v>#N/A</v>
      </c>
    </row>
    <row r="6168" spans="1:35" ht="14.25" hidden="1">
      <c r="A6168" s="7" t="s">
        <v>3722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2961</v>
      </c>
      <c r="I6168" s="74" t="s">
        <v>2962</v>
      </c>
      <c r="J6168" s="74" t="s">
        <v>2963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81"/>
        <v>11743.980000000003</v>
      </c>
      <c r="W6168" s="14">
        <f t="shared" si="785"/>
        <v>41805.839999999997</v>
      </c>
      <c r="X6168" s="14"/>
      <c r="Y6168" s="14">
        <f t="shared" si="783"/>
        <v>0</v>
      </c>
      <c r="Z6168" s="16">
        <f t="shared" si="779"/>
        <v>41805.839999999997</v>
      </c>
      <c r="AA6168" s="14">
        <f t="shared" si="786"/>
        <v>0</v>
      </c>
      <c r="AB6168" s="14">
        <f t="shared" si="787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3274</v>
      </c>
      <c r="AI6168" t="e">
        <v>#N/A</v>
      </c>
    </row>
    <row r="6169" spans="1:35" ht="14.25" hidden="1">
      <c r="A6169" s="7" t="s">
        <v>3722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2961</v>
      </c>
      <c r="I6169" s="74" t="s">
        <v>2962</v>
      </c>
      <c r="J6169" s="74" t="s">
        <v>2963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81"/>
        <v>276850.1399999999</v>
      </c>
      <c r="W6169" s="14">
        <f t="shared" si="785"/>
        <v>1196668.47</v>
      </c>
      <c r="X6169" s="14"/>
      <c r="Y6169" s="14">
        <f t="shared" si="783"/>
        <v>0</v>
      </c>
      <c r="Z6169" s="16">
        <f t="shared" si="779"/>
        <v>1196668.47</v>
      </c>
      <c r="AA6169" s="14">
        <f t="shared" si="786"/>
        <v>0</v>
      </c>
      <c r="AB6169" s="14">
        <f t="shared" si="787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3274</v>
      </c>
      <c r="AI6169" t="e">
        <v>#N/A</v>
      </c>
    </row>
    <row r="6170" spans="1:35" ht="14.25" hidden="1">
      <c r="A6170" s="7" t="s">
        <v>3722</v>
      </c>
      <c r="B6170" s="108" t="s">
        <v>32</v>
      </c>
      <c r="C6170" s="108" t="s">
        <v>648</v>
      </c>
      <c r="D6170" s="108" t="s">
        <v>712</v>
      </c>
      <c r="E6170" s="108" t="s">
        <v>4102</v>
      </c>
      <c r="F6170" s="108" t="s">
        <v>4102</v>
      </c>
      <c r="G6170" s="108" t="s">
        <v>4102</v>
      </c>
      <c r="H6170" s="108" t="s">
        <v>2961</v>
      </c>
      <c r="I6170" s="74" t="s">
        <v>2962</v>
      </c>
      <c r="J6170" s="74" t="s">
        <v>2963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81"/>
        <v>548781.38</v>
      </c>
      <c r="W6170" s="112">
        <f t="shared" si="785"/>
        <v>0</v>
      </c>
      <c r="X6170" s="112"/>
      <c r="Y6170" s="14">
        <f t="shared" si="783"/>
        <v>0</v>
      </c>
      <c r="Z6170" s="16">
        <f t="shared" si="779"/>
        <v>0</v>
      </c>
      <c r="AA6170" s="112">
        <f t="shared" si="786"/>
        <v>0</v>
      </c>
      <c r="AB6170" s="112">
        <f t="shared" si="787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3274</v>
      </c>
      <c r="AI6170" t="e">
        <v>#N/A</v>
      </c>
    </row>
    <row r="6171" spans="1:35" ht="14.25" hidden="1">
      <c r="A6171" s="7" t="s">
        <v>3722</v>
      </c>
      <c r="B6171" s="108" t="s">
        <v>32</v>
      </c>
      <c r="C6171" s="108" t="s">
        <v>648</v>
      </c>
      <c r="D6171" s="108" t="s">
        <v>712</v>
      </c>
      <c r="E6171" s="108" t="s">
        <v>4102</v>
      </c>
      <c r="F6171" s="108" t="s">
        <v>4102</v>
      </c>
      <c r="G6171" s="108" t="s">
        <v>4102</v>
      </c>
      <c r="H6171" s="108" t="s">
        <v>2961</v>
      </c>
      <c r="I6171" s="74" t="s">
        <v>2962</v>
      </c>
      <c r="J6171" s="74" t="s">
        <v>2963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81"/>
        <v>100000</v>
      </c>
      <c r="W6171" s="112">
        <f t="shared" si="785"/>
        <v>0</v>
      </c>
      <c r="X6171" s="112"/>
      <c r="Y6171" s="14">
        <f t="shared" si="783"/>
        <v>0</v>
      </c>
      <c r="Z6171" s="16">
        <f t="shared" si="779"/>
        <v>0</v>
      </c>
      <c r="AA6171" s="112">
        <f t="shared" si="786"/>
        <v>0</v>
      </c>
      <c r="AB6171" s="112">
        <f t="shared" si="787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3274</v>
      </c>
      <c r="AI6171" t="e">
        <v>#N/A</v>
      </c>
    </row>
    <row r="6172" spans="1:35" ht="14.25" hidden="1">
      <c r="A6172" s="7" t="s">
        <v>3722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2961</v>
      </c>
      <c r="I6172" s="74" t="s">
        <v>2962</v>
      </c>
      <c r="J6172" s="74" t="s">
        <v>2963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81"/>
        <v>265916.11</v>
      </c>
      <c r="W6172" s="14">
        <f t="shared" si="785"/>
        <v>535606.11</v>
      </c>
      <c r="X6172" s="14">
        <f>W6172*R6172</f>
        <v>16068.183299999999</v>
      </c>
      <c r="Y6172" s="14">
        <f t="shared" si="783"/>
        <v>0</v>
      </c>
      <c r="Z6172" s="16">
        <f t="shared" si="779"/>
        <v>551674.29330000002</v>
      </c>
      <c r="AA6172" s="14">
        <f t="shared" si="786"/>
        <v>0</v>
      </c>
      <c r="AB6172" s="14">
        <f t="shared" si="787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3274</v>
      </c>
      <c r="AI6172" t="e">
        <v>#N/A</v>
      </c>
    </row>
    <row r="6173" spans="1:35" ht="14.25" hidden="1">
      <c r="A6173" s="7" t="s">
        <v>3722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2961</v>
      </c>
      <c r="I6173" s="74" t="s">
        <v>2962</v>
      </c>
      <c r="J6173" s="74" t="s">
        <v>2963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81"/>
        <v>1396742.6199999999</v>
      </c>
      <c r="W6173" s="14">
        <f t="shared" si="785"/>
        <v>1271519.47</v>
      </c>
      <c r="X6173" s="14"/>
      <c r="Y6173" s="14">
        <f t="shared" si="783"/>
        <v>0</v>
      </c>
      <c r="Z6173" s="16">
        <f t="shared" si="779"/>
        <v>1271519.47</v>
      </c>
      <c r="AA6173" s="14">
        <f t="shared" si="786"/>
        <v>0</v>
      </c>
      <c r="AB6173" s="14">
        <f t="shared" si="787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3274</v>
      </c>
      <c r="AI6173" t="e">
        <v>#N/A</v>
      </c>
    </row>
    <row r="6174" spans="1:35" ht="14.25" hidden="1">
      <c r="A6174" s="7" t="s">
        <v>3722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2961</v>
      </c>
      <c r="I6174" s="74" t="s">
        <v>2962</v>
      </c>
      <c r="J6174" s="74" t="s">
        <v>2963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81"/>
        <v>562674.31000000006</v>
      </c>
      <c r="W6174" s="14">
        <f t="shared" si="785"/>
        <v>1087930.6000000001</v>
      </c>
      <c r="X6174" s="14"/>
      <c r="Y6174" s="14">
        <f t="shared" si="783"/>
        <v>0</v>
      </c>
      <c r="Z6174" s="16">
        <f t="shared" si="779"/>
        <v>1087930.6000000001</v>
      </c>
      <c r="AA6174" s="14">
        <f t="shared" si="786"/>
        <v>0</v>
      </c>
      <c r="AB6174" s="14">
        <f t="shared" si="787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3274</v>
      </c>
      <c r="AI6174" t="e">
        <v>#N/A</v>
      </c>
    </row>
    <row r="6175" spans="1:35" ht="14.25" hidden="1">
      <c r="A6175" s="7" t="s">
        <v>3722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2961</v>
      </c>
      <c r="I6175" s="74" t="s">
        <v>2962</v>
      </c>
      <c r="J6175" s="74" t="s">
        <v>2963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81"/>
        <v>46040.28</v>
      </c>
      <c r="W6175" s="14">
        <f t="shared" si="785"/>
        <v>3959.72</v>
      </c>
      <c r="X6175" s="14">
        <f>W6175*R6175</f>
        <v>118.79159999999999</v>
      </c>
      <c r="Y6175" s="14">
        <f t="shared" si="783"/>
        <v>0</v>
      </c>
      <c r="Z6175" s="16">
        <f t="shared" si="779"/>
        <v>4078.5115999999998</v>
      </c>
      <c r="AA6175" s="14">
        <f t="shared" si="786"/>
        <v>0</v>
      </c>
      <c r="AB6175" s="14">
        <f t="shared" si="787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3274</v>
      </c>
      <c r="AI6175" t="e">
        <v>#N/A</v>
      </c>
    </row>
    <row r="6176" spans="1:35" ht="14.25" hidden="1">
      <c r="A6176" s="7" t="s">
        <v>3722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2961</v>
      </c>
      <c r="I6176" s="74" t="s">
        <v>2962</v>
      </c>
      <c r="J6176" s="74" t="s">
        <v>2963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81"/>
        <v>79758.81</v>
      </c>
      <c r="W6176" s="14">
        <f t="shared" si="785"/>
        <v>147895.37</v>
      </c>
      <c r="X6176" s="14"/>
      <c r="Y6176" s="14">
        <f t="shared" si="783"/>
        <v>0</v>
      </c>
      <c r="Z6176" s="16">
        <f t="shared" si="779"/>
        <v>147895.37</v>
      </c>
      <c r="AA6176" s="14">
        <f t="shared" si="786"/>
        <v>0</v>
      </c>
      <c r="AB6176" s="14">
        <f t="shared" si="787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3274</v>
      </c>
      <c r="AI6176" t="e">
        <v>#N/A</v>
      </c>
    </row>
    <row r="6177" spans="1:35" ht="14.25" hidden="1">
      <c r="A6177" s="7" t="s">
        <v>3722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2961</v>
      </c>
      <c r="I6177" s="74" t="s">
        <v>2962</v>
      </c>
      <c r="J6177" s="74" t="s">
        <v>2963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81"/>
        <v>32725.040000000001</v>
      </c>
      <c r="W6177" s="14">
        <f t="shared" si="785"/>
        <v>17274.96</v>
      </c>
      <c r="X6177" s="14"/>
      <c r="Y6177" s="14">
        <f t="shared" si="783"/>
        <v>0</v>
      </c>
      <c r="Z6177" s="16">
        <f t="shared" si="779"/>
        <v>17274.96</v>
      </c>
      <c r="AA6177" s="14">
        <f t="shared" si="786"/>
        <v>0</v>
      </c>
      <c r="AB6177" s="14">
        <f t="shared" si="787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3274</v>
      </c>
      <c r="AI6177" t="e">
        <v>#N/A</v>
      </c>
    </row>
    <row r="6178" spans="1:35" ht="14.25" hidden="1">
      <c r="A6178" s="7" t="s">
        <v>3722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2961</v>
      </c>
      <c r="I6178" s="74" t="s">
        <v>2962</v>
      </c>
      <c r="J6178" s="74" t="s">
        <v>2963</v>
      </c>
      <c r="K6178" s="74" t="s">
        <v>32</v>
      </c>
      <c r="L6178" s="74" t="s">
        <v>3041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81"/>
        <v>48918.240000000005</v>
      </c>
      <c r="W6178" s="14">
        <f t="shared" si="785"/>
        <v>63286.039999999994</v>
      </c>
      <c r="X6178" s="14"/>
      <c r="Y6178" s="14">
        <f t="shared" si="783"/>
        <v>2326.6999999999971</v>
      </c>
      <c r="Z6178" s="16">
        <f t="shared" si="779"/>
        <v>63286.039999999994</v>
      </c>
      <c r="AA6178" s="14">
        <f t="shared" si="786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3274</v>
      </c>
      <c r="AI6178" t="e">
        <v>#N/A</v>
      </c>
    </row>
    <row r="6179" spans="1:35" ht="14.25" hidden="1">
      <c r="A6179" s="7" t="s">
        <v>3722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2961</v>
      </c>
      <c r="I6179" s="74" t="s">
        <v>2962</v>
      </c>
      <c r="J6179" s="74" t="s">
        <v>2963</v>
      </c>
      <c r="K6179" s="74" t="s">
        <v>32</v>
      </c>
      <c r="L6179" s="74" t="s">
        <v>3043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81"/>
        <v>0</v>
      </c>
      <c r="W6179" s="14">
        <f t="shared" si="785"/>
        <v>12438.8</v>
      </c>
      <c r="X6179" s="14"/>
      <c r="Y6179" s="14">
        <f t="shared" si="783"/>
        <v>0</v>
      </c>
      <c r="Z6179" s="16">
        <f t="shared" si="779"/>
        <v>12438.8</v>
      </c>
      <c r="AA6179" s="14">
        <f t="shared" si="786"/>
        <v>0</v>
      </c>
      <c r="AB6179" s="14">
        <f t="shared" si="787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3274</v>
      </c>
      <c r="AI6179" t="e">
        <v>#N/A</v>
      </c>
    </row>
    <row r="6180" spans="1:35" ht="14.25" hidden="1">
      <c r="A6180" s="7" t="s">
        <v>3722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2961</v>
      </c>
      <c r="I6180" s="74" t="s">
        <v>2962</v>
      </c>
      <c r="J6180" s="74" t="s">
        <v>2963</v>
      </c>
      <c r="K6180" s="74" t="s">
        <v>32</v>
      </c>
      <c r="L6180" s="74" t="s">
        <v>3047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81"/>
        <v>0</v>
      </c>
      <c r="W6180" s="14">
        <f t="shared" si="785"/>
        <v>0</v>
      </c>
      <c r="X6180" s="14"/>
      <c r="Y6180" s="14">
        <f t="shared" si="783"/>
        <v>0</v>
      </c>
      <c r="Z6180" s="16">
        <f t="shared" si="779"/>
        <v>0</v>
      </c>
      <c r="AA6180" s="14">
        <f t="shared" si="786"/>
        <v>0</v>
      </c>
      <c r="AB6180" s="14">
        <f t="shared" si="787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3274</v>
      </c>
      <c r="AI6180" t="e">
        <v>#N/A</v>
      </c>
    </row>
    <row r="6181" spans="1:35" ht="14.25" hidden="1">
      <c r="A6181" s="7" t="s">
        <v>3722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2961</v>
      </c>
      <c r="I6181" s="74" t="s">
        <v>2962</v>
      </c>
      <c r="J6181" s="74" t="s">
        <v>2963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81"/>
        <v>207607.55000000028</v>
      </c>
      <c r="W6181" s="14">
        <f t="shared" si="785"/>
        <v>3153603.69</v>
      </c>
      <c r="X6181" s="14">
        <f>W6181*R6181</f>
        <v>157680.1845</v>
      </c>
      <c r="Y6181" s="14">
        <f t="shared" si="783"/>
        <v>0</v>
      </c>
      <c r="Z6181" s="16">
        <f t="shared" si="779"/>
        <v>3311283.8744999999</v>
      </c>
      <c r="AA6181" s="14">
        <f t="shared" si="786"/>
        <v>0</v>
      </c>
      <c r="AB6181" s="14">
        <f t="shared" si="787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3274</v>
      </c>
      <c r="AI6181" t="e">
        <v>#N/A</v>
      </c>
    </row>
    <row r="6182" spans="1:35" ht="14.25" hidden="1">
      <c r="A6182" s="7" t="s">
        <v>3722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2961</v>
      </c>
      <c r="I6182" s="74" t="s">
        <v>2962</v>
      </c>
      <c r="J6182" s="74" t="s">
        <v>2963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81"/>
        <v>601185.86999999918</v>
      </c>
      <c r="W6182" s="14">
        <f t="shared" si="785"/>
        <v>8189325.1699999999</v>
      </c>
      <c r="X6182" s="14">
        <f>W6182*R6182</f>
        <v>409466.2585</v>
      </c>
      <c r="Y6182" s="14">
        <f t="shared" si="783"/>
        <v>0</v>
      </c>
      <c r="Z6182" s="16">
        <f t="shared" si="779"/>
        <v>8598791.4285000004</v>
      </c>
      <c r="AA6182" s="14">
        <f t="shared" si="786"/>
        <v>0</v>
      </c>
      <c r="AB6182" s="14">
        <f t="shared" si="787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3274</v>
      </c>
      <c r="AI6182" t="e">
        <v>#N/A</v>
      </c>
    </row>
    <row r="6183" spans="1:35" ht="14.25" hidden="1">
      <c r="A6183" s="7" t="s">
        <v>3722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2961</v>
      </c>
      <c r="I6183" s="74" t="s">
        <v>2962</v>
      </c>
      <c r="J6183" s="74" t="s">
        <v>2963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81"/>
        <v>23371.599999999991</v>
      </c>
      <c r="W6183" s="14">
        <f t="shared" si="785"/>
        <v>48831.8</v>
      </c>
      <c r="X6183" s="14"/>
      <c r="Y6183" s="14">
        <f t="shared" si="783"/>
        <v>0</v>
      </c>
      <c r="Z6183" s="16">
        <f t="shared" si="779"/>
        <v>48831.8</v>
      </c>
      <c r="AA6183" s="14">
        <f t="shared" si="786"/>
        <v>0</v>
      </c>
      <c r="AB6183" s="14">
        <f t="shared" si="787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3274</v>
      </c>
      <c r="AI6183" t="e">
        <v>#N/A</v>
      </c>
    </row>
    <row r="6184" spans="1:35" ht="14.25" hidden="1">
      <c r="A6184" s="7" t="s">
        <v>3722</v>
      </c>
      <c r="B6184" s="74" t="s">
        <v>32</v>
      </c>
      <c r="C6184" s="74" t="s">
        <v>1330</v>
      </c>
      <c r="D6184" s="74" t="s">
        <v>1354</v>
      </c>
      <c r="E6184" s="74" t="s">
        <v>3450</v>
      </c>
      <c r="F6184" s="74" t="s">
        <v>3450</v>
      </c>
      <c r="G6184" s="74" t="s">
        <v>3450</v>
      </c>
      <c r="H6184" s="74" t="s">
        <v>2961</v>
      </c>
      <c r="I6184" s="74" t="s">
        <v>2962</v>
      </c>
      <c r="J6184" s="74" t="s">
        <v>2963</v>
      </c>
      <c r="K6184" s="74" t="s">
        <v>32</v>
      </c>
      <c r="L6184" s="74" t="s">
        <v>3054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81"/>
        <v>0</v>
      </c>
      <c r="W6184" s="14">
        <f t="shared" si="785"/>
        <v>33188.51</v>
      </c>
      <c r="X6184" s="14">
        <f>W6184*R6184/(1-R6184)</f>
        <v>1746.7636842105267</v>
      </c>
      <c r="Y6184" s="14">
        <f t="shared" si="783"/>
        <v>0</v>
      </c>
      <c r="Z6184" s="16">
        <f t="shared" si="779"/>
        <v>34935.27368421053</v>
      </c>
      <c r="AA6184" s="14">
        <f t="shared" si="786"/>
        <v>0</v>
      </c>
      <c r="AB6184" s="14">
        <f t="shared" si="787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3274</v>
      </c>
      <c r="AI6184" t="e">
        <v>#N/A</v>
      </c>
    </row>
    <row r="6185" spans="1:35" ht="14.25" hidden="1">
      <c r="A6185" s="7" t="s">
        <v>3722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2961</v>
      </c>
      <c r="I6185" s="74" t="s">
        <v>2962</v>
      </c>
      <c r="J6185" s="74" t="s">
        <v>2963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81"/>
        <v>16700.789999999997</v>
      </c>
      <c r="W6185" s="14">
        <f t="shared" si="785"/>
        <v>28768.880000000001</v>
      </c>
      <c r="X6185" s="14"/>
      <c r="Y6185" s="14">
        <f t="shared" si="783"/>
        <v>0</v>
      </c>
      <c r="Z6185" s="16">
        <f t="shared" si="779"/>
        <v>28768.880000000001</v>
      </c>
      <c r="AA6185" s="14">
        <f t="shared" si="786"/>
        <v>0</v>
      </c>
      <c r="AB6185" s="14">
        <f t="shared" si="787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 hidden="1">
      <c r="A6186" s="7" t="s">
        <v>3722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81"/>
        <v>78908.752730000007</v>
      </c>
      <c r="W6186" s="14">
        <f t="shared" si="785"/>
        <v>111903.63</v>
      </c>
      <c r="X6186" s="14"/>
      <c r="Y6186" s="14">
        <f t="shared" si="783"/>
        <v>0</v>
      </c>
      <c r="Z6186" s="16">
        <f t="shared" si="779"/>
        <v>111903.63</v>
      </c>
      <c r="AA6186" s="14">
        <f t="shared" si="786"/>
        <v>0</v>
      </c>
      <c r="AB6186" s="14">
        <f t="shared" si="787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 hidden="1">
      <c r="A6187" s="7" t="s">
        <v>3722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2961</v>
      </c>
      <c r="I6187" s="74" t="s">
        <v>2962</v>
      </c>
      <c r="J6187" s="74" t="s">
        <v>2963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81"/>
        <v>48214.390000000014</v>
      </c>
      <c r="W6187" s="14">
        <f t="shared" si="785"/>
        <v>150230.39999999999</v>
      </c>
      <c r="X6187" s="14"/>
      <c r="Y6187" s="14">
        <f t="shared" si="783"/>
        <v>0</v>
      </c>
      <c r="Z6187" s="16">
        <f t="shared" ref="Z6187:Z6250" si="789">W6187+X6187</f>
        <v>150230.39999999999</v>
      </c>
      <c r="AA6187" s="14">
        <f t="shared" si="786"/>
        <v>0</v>
      </c>
      <c r="AB6187" s="14">
        <f t="shared" si="787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 hidden="1">
      <c r="A6188" s="7" t="s">
        <v>3722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81"/>
        <v>145.4</v>
      </c>
      <c r="W6188" s="14">
        <f t="shared" si="785"/>
        <v>0</v>
      </c>
      <c r="X6188" s="14"/>
      <c r="Y6188" s="14">
        <f t="shared" si="783"/>
        <v>0</v>
      </c>
      <c r="Z6188" s="16">
        <f t="shared" si="789"/>
        <v>0</v>
      </c>
      <c r="AA6188" s="14">
        <f t="shared" si="786"/>
        <v>0</v>
      </c>
      <c r="AB6188" s="14">
        <f t="shared" si="787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 hidden="1">
      <c r="A6189" s="7" t="s">
        <v>3722</v>
      </c>
      <c r="B6189" s="74" t="s">
        <v>32</v>
      </c>
      <c r="C6189" s="74" t="s">
        <v>908</v>
      </c>
      <c r="D6189" s="74" t="s">
        <v>1017</v>
      </c>
      <c r="E6189" s="74" t="s">
        <v>3516</v>
      </c>
      <c r="F6189" s="74" t="s">
        <v>3516</v>
      </c>
      <c r="G6189" s="74" t="s">
        <v>3516</v>
      </c>
      <c r="H6189" s="74" t="s">
        <v>2961</v>
      </c>
      <c r="I6189" s="74" t="s">
        <v>2962</v>
      </c>
      <c r="J6189" s="74" t="s">
        <v>2963</v>
      </c>
      <c r="K6189" s="74" t="s">
        <v>32</v>
      </c>
      <c r="L6189" s="74" t="s">
        <v>3517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81"/>
        <v>95141.77</v>
      </c>
      <c r="W6189" s="14">
        <f t="shared" si="785"/>
        <v>3858.23</v>
      </c>
      <c r="X6189" s="14">
        <f>W6189*R6189/(1-R6189)</f>
        <v>38.972020202020204</v>
      </c>
      <c r="Y6189" s="14">
        <f t="shared" si="783"/>
        <v>0</v>
      </c>
      <c r="Z6189" s="16">
        <f t="shared" si="789"/>
        <v>3897.2020202020203</v>
      </c>
      <c r="AA6189" s="14">
        <f t="shared" si="786"/>
        <v>0</v>
      </c>
      <c r="AB6189" s="14">
        <f t="shared" si="787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 hidden="1">
      <c r="A6190" s="7" t="s">
        <v>3722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2961</v>
      </c>
      <c r="I6190" s="74" t="s">
        <v>2962</v>
      </c>
      <c r="J6190" s="74" t="s">
        <v>2963</v>
      </c>
      <c r="K6190" s="74" t="s">
        <v>32</v>
      </c>
      <c r="L6190" s="74" t="s">
        <v>3037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81"/>
        <v>0</v>
      </c>
      <c r="W6190" s="14">
        <f t="shared" si="785"/>
        <v>37353.71</v>
      </c>
      <c r="X6190" s="14"/>
      <c r="Y6190" s="14">
        <f t="shared" si="783"/>
        <v>0</v>
      </c>
      <c r="Z6190" s="16">
        <f t="shared" si="789"/>
        <v>37353.71</v>
      </c>
      <c r="AA6190" s="14">
        <f t="shared" si="786"/>
        <v>0</v>
      </c>
      <c r="AB6190" s="14">
        <f t="shared" si="787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 hidden="1">
      <c r="A6191" s="7" t="s">
        <v>3722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2961</v>
      </c>
      <c r="I6191" s="74" t="s">
        <v>2962</v>
      </c>
      <c r="J6191" s="74" t="s">
        <v>2963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81"/>
        <v>-114.40000000000873</v>
      </c>
      <c r="W6191" s="14">
        <f t="shared" si="785"/>
        <v>116949.41</v>
      </c>
      <c r="X6191" s="14"/>
      <c r="Y6191" s="14">
        <f t="shared" si="783"/>
        <v>0</v>
      </c>
      <c r="Z6191" s="16">
        <f t="shared" si="789"/>
        <v>116949.41</v>
      </c>
      <c r="AA6191" s="14">
        <f t="shared" si="786"/>
        <v>0</v>
      </c>
      <c r="AB6191" s="14">
        <f t="shared" si="787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 hidden="1">
      <c r="A6192" s="7" t="s">
        <v>3722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81"/>
        <v>15000</v>
      </c>
      <c r="W6192" s="14">
        <f t="shared" si="785"/>
        <v>0</v>
      </c>
      <c r="X6192" s="14"/>
      <c r="Y6192" s="14">
        <f t="shared" si="783"/>
        <v>0</v>
      </c>
      <c r="Z6192" s="16">
        <f t="shared" si="789"/>
        <v>0</v>
      </c>
      <c r="AA6192" s="14">
        <f t="shared" si="786"/>
        <v>0</v>
      </c>
      <c r="AB6192" s="14">
        <f t="shared" si="787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 hidden="1">
      <c r="A6193" s="7" t="s">
        <v>3722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81"/>
        <v>17796.740000000002</v>
      </c>
      <c r="W6193" s="14">
        <f t="shared" si="785"/>
        <v>0</v>
      </c>
      <c r="X6193" s="14"/>
      <c r="Y6193" s="14">
        <f t="shared" si="783"/>
        <v>0</v>
      </c>
      <c r="Z6193" s="16">
        <f t="shared" si="789"/>
        <v>0</v>
      </c>
      <c r="AA6193" s="14">
        <f t="shared" si="786"/>
        <v>0</v>
      </c>
      <c r="AB6193" s="14">
        <f t="shared" si="787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 hidden="1">
      <c r="A6194" s="7" t="s">
        <v>3722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81"/>
        <v>25818.397659999999</v>
      </c>
      <c r="W6194" s="14">
        <f t="shared" si="785"/>
        <v>0</v>
      </c>
      <c r="X6194" s="14"/>
      <c r="Y6194" s="14">
        <f t="shared" si="783"/>
        <v>0</v>
      </c>
      <c r="Z6194" s="16">
        <f t="shared" si="789"/>
        <v>0</v>
      </c>
      <c r="AA6194" s="14">
        <f t="shared" si="786"/>
        <v>0</v>
      </c>
      <c r="AB6194" s="14">
        <f t="shared" si="787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 hidden="1">
      <c r="A6195" s="7" t="s">
        <v>3722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90">S6195+T6195-U6195</f>
        <v>1137087.5482300001</v>
      </c>
      <c r="W6195" s="14">
        <f t="shared" si="785"/>
        <v>0</v>
      </c>
      <c r="X6195" s="14"/>
      <c r="Y6195" s="14">
        <f t="shared" si="783"/>
        <v>0</v>
      </c>
      <c r="Z6195" s="16">
        <f t="shared" si="789"/>
        <v>0</v>
      </c>
      <c r="AA6195" s="14">
        <f t="shared" si="786"/>
        <v>0</v>
      </c>
      <c r="AB6195" s="14">
        <f t="shared" si="787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 hidden="1">
      <c r="A6196" s="7" t="s">
        <v>3722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90"/>
        <v>-3000.0434500000001</v>
      </c>
      <c r="W6196" s="14">
        <f t="shared" si="785"/>
        <v>0</v>
      </c>
      <c r="X6196" s="14"/>
      <c r="Y6196" s="14">
        <f t="shared" si="783"/>
        <v>0</v>
      </c>
      <c r="Z6196" s="16">
        <f t="shared" si="789"/>
        <v>0</v>
      </c>
      <c r="AA6196" s="14">
        <f t="shared" si="786"/>
        <v>0</v>
      </c>
      <c r="AB6196" s="14">
        <f t="shared" si="787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 hidden="1">
      <c r="A6197" s="7" t="s">
        <v>3722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90"/>
        <v>-1697896.06</v>
      </c>
      <c r="W6197" s="14">
        <f t="shared" si="785"/>
        <v>0</v>
      </c>
      <c r="X6197" s="14"/>
      <c r="Y6197" s="14">
        <f t="shared" si="783"/>
        <v>0</v>
      </c>
      <c r="Z6197" s="16">
        <f t="shared" si="789"/>
        <v>0</v>
      </c>
      <c r="AA6197" s="14">
        <f t="shared" si="786"/>
        <v>0</v>
      </c>
      <c r="AB6197" s="14">
        <f t="shared" si="787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 hidden="1">
      <c r="A6198" s="7" t="s">
        <v>3722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90"/>
        <v>1776030.75229</v>
      </c>
      <c r="W6198" s="14">
        <f t="shared" si="785"/>
        <v>0</v>
      </c>
      <c r="X6198" s="14"/>
      <c r="Y6198" s="14">
        <f t="shared" si="783"/>
        <v>0</v>
      </c>
      <c r="Z6198" s="16">
        <f t="shared" si="789"/>
        <v>0</v>
      </c>
      <c r="AA6198" s="14">
        <f t="shared" si="786"/>
        <v>0</v>
      </c>
      <c r="AB6198" s="14">
        <f t="shared" si="787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 hidden="1">
      <c r="A6199" s="7" t="s">
        <v>3722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90"/>
        <v>986.86000000000104</v>
      </c>
      <c r="W6199" s="14">
        <f t="shared" si="785"/>
        <v>0</v>
      </c>
      <c r="X6199" s="14"/>
      <c r="Y6199" s="14">
        <f t="shared" si="783"/>
        <v>0</v>
      </c>
      <c r="Z6199" s="16">
        <f t="shared" si="789"/>
        <v>0</v>
      </c>
      <c r="AA6199" s="14">
        <f t="shared" si="786"/>
        <v>0</v>
      </c>
      <c r="AB6199" s="14">
        <f t="shared" si="787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 hidden="1">
      <c r="A6200" s="7" t="s">
        <v>3722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90"/>
        <v>184139.5</v>
      </c>
      <c r="W6200" s="14">
        <f t="shared" si="785"/>
        <v>0</v>
      </c>
      <c r="X6200" s="14"/>
      <c r="Y6200" s="14">
        <f t="shared" si="783"/>
        <v>0</v>
      </c>
      <c r="Z6200" s="16">
        <f t="shared" si="789"/>
        <v>0</v>
      </c>
      <c r="AA6200" s="14">
        <f t="shared" si="786"/>
        <v>0</v>
      </c>
      <c r="AB6200" s="14">
        <f t="shared" si="787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 hidden="1">
      <c r="A6201" s="7" t="s">
        <v>3722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90"/>
        <v>15.5599999999995</v>
      </c>
      <c r="W6201" s="14">
        <f t="shared" si="785"/>
        <v>0</v>
      </c>
      <c r="X6201" s="14"/>
      <c r="Y6201" s="14">
        <f t="shared" si="783"/>
        <v>0</v>
      </c>
      <c r="Z6201" s="16">
        <f t="shared" si="789"/>
        <v>0</v>
      </c>
      <c r="AA6201" s="14">
        <f t="shared" si="786"/>
        <v>0</v>
      </c>
      <c r="AB6201" s="14">
        <f t="shared" si="787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 hidden="1">
      <c r="A6202" s="7" t="s">
        <v>3722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90"/>
        <v>2547.13</v>
      </c>
      <c r="W6202" s="14">
        <f t="shared" si="785"/>
        <v>0</v>
      </c>
      <c r="X6202" s="14"/>
      <c r="Y6202" s="14">
        <f t="shared" si="783"/>
        <v>0</v>
      </c>
      <c r="Z6202" s="16">
        <f t="shared" si="789"/>
        <v>0</v>
      </c>
      <c r="AA6202" s="14">
        <f t="shared" si="786"/>
        <v>0</v>
      </c>
      <c r="AB6202" s="14">
        <f t="shared" si="787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 hidden="1">
      <c r="A6203" s="7" t="s">
        <v>3722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90"/>
        <v>42175.8</v>
      </c>
      <c r="W6203" s="14">
        <f t="shared" si="785"/>
        <v>0</v>
      </c>
      <c r="X6203" s="14">
        <f t="shared" ref="X6203:X6205" si="791">W6203*R6203</f>
        <v>0</v>
      </c>
      <c r="Y6203" s="14">
        <f t="shared" si="783"/>
        <v>0</v>
      </c>
      <c r="Z6203" s="16">
        <f t="shared" si="789"/>
        <v>0</v>
      </c>
      <c r="AA6203" s="14">
        <f t="shared" si="786"/>
        <v>0</v>
      </c>
      <c r="AB6203" s="14">
        <f t="shared" si="787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 hidden="1">
      <c r="A6204" s="7" t="s">
        <v>3722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90"/>
        <v>-9357.2999999999993</v>
      </c>
      <c r="W6204" s="14">
        <f t="shared" si="785"/>
        <v>0</v>
      </c>
      <c r="X6204" s="14">
        <f t="shared" si="791"/>
        <v>0</v>
      </c>
      <c r="Y6204" s="14">
        <f t="shared" si="783"/>
        <v>0</v>
      </c>
      <c r="Z6204" s="16">
        <f t="shared" si="789"/>
        <v>0</v>
      </c>
      <c r="AA6204" s="14">
        <f t="shared" si="786"/>
        <v>0</v>
      </c>
      <c r="AB6204" s="14">
        <f t="shared" si="787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 hidden="1">
      <c r="A6205" s="7" t="s">
        <v>3722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90"/>
        <v>24538.199999999997</v>
      </c>
      <c r="W6205" s="14">
        <f t="shared" si="785"/>
        <v>75461.8</v>
      </c>
      <c r="X6205" s="14">
        <f t="shared" si="791"/>
        <v>3773.09</v>
      </c>
      <c r="Y6205" s="14">
        <f t="shared" si="783"/>
        <v>0</v>
      </c>
      <c r="Z6205" s="16">
        <f t="shared" si="789"/>
        <v>79234.89</v>
      </c>
      <c r="AA6205" s="14">
        <f t="shared" si="786"/>
        <v>0</v>
      </c>
      <c r="AB6205" s="14">
        <f t="shared" si="787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 hidden="1">
      <c r="A6206" s="7" t="s">
        <v>3722</v>
      </c>
      <c r="B6206" s="74" t="s">
        <v>32</v>
      </c>
      <c r="C6206" s="74" t="s">
        <v>52</v>
      </c>
      <c r="D6206" s="74" t="s">
        <v>53</v>
      </c>
      <c r="E6206" s="74" t="s">
        <v>2959</v>
      </c>
      <c r="F6206" s="74" t="s">
        <v>2960</v>
      </c>
      <c r="G6206" s="74" t="s">
        <v>2959</v>
      </c>
      <c r="H6206" s="74" t="s">
        <v>2961</v>
      </c>
      <c r="I6206" s="74" t="s">
        <v>2962</v>
      </c>
      <c r="J6206" s="74" t="s">
        <v>2963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90"/>
        <v>102329.60999999999</v>
      </c>
      <c r="W6206" s="14">
        <f t="shared" si="785"/>
        <v>21455.4</v>
      </c>
      <c r="X6206" s="14"/>
      <c r="Y6206" s="14">
        <f t="shared" si="783"/>
        <v>0</v>
      </c>
      <c r="Z6206" s="16">
        <f t="shared" si="789"/>
        <v>21455.4</v>
      </c>
      <c r="AA6206" s="14">
        <f t="shared" si="786"/>
        <v>0</v>
      </c>
      <c r="AB6206" s="14">
        <f t="shared" si="787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 hidden="1">
      <c r="A6207" s="7" t="s">
        <v>3722</v>
      </c>
      <c r="B6207" s="74" t="s">
        <v>32</v>
      </c>
      <c r="C6207" s="74" t="s">
        <v>52</v>
      </c>
      <c r="D6207" s="74" t="s">
        <v>53</v>
      </c>
      <c r="E6207" s="74" t="s">
        <v>2967</v>
      </c>
      <c r="F6207" s="74" t="s">
        <v>2967</v>
      </c>
      <c r="G6207" s="74" t="s">
        <v>2967</v>
      </c>
      <c r="H6207" s="74" t="s">
        <v>2961</v>
      </c>
      <c r="I6207" s="74" t="s">
        <v>2962</v>
      </c>
      <c r="J6207" s="74" t="s">
        <v>2963</v>
      </c>
      <c r="K6207" s="74" t="s">
        <v>32</v>
      </c>
      <c r="L6207" s="74" t="s">
        <v>2968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90"/>
        <v>12099.5</v>
      </c>
      <c r="W6207" s="14">
        <f t="shared" si="785"/>
        <v>0</v>
      </c>
      <c r="X6207" s="14"/>
      <c r="Y6207" s="14">
        <f t="shared" si="783"/>
        <v>0</v>
      </c>
      <c r="Z6207" s="16">
        <f t="shared" si="789"/>
        <v>0</v>
      </c>
      <c r="AA6207" s="14">
        <f t="shared" si="786"/>
        <v>0</v>
      </c>
      <c r="AB6207" s="14">
        <f t="shared" si="787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 hidden="1">
      <c r="A6208" s="7" t="s">
        <v>3722</v>
      </c>
      <c r="B6208" s="74" t="s">
        <v>32</v>
      </c>
      <c r="C6208" s="74" t="s">
        <v>52</v>
      </c>
      <c r="D6208" s="74" t="s">
        <v>53</v>
      </c>
      <c r="E6208" s="74" t="s">
        <v>2967</v>
      </c>
      <c r="F6208" s="74" t="s">
        <v>2967</v>
      </c>
      <c r="G6208" s="74" t="s">
        <v>2967</v>
      </c>
      <c r="H6208" s="74" t="s">
        <v>2961</v>
      </c>
      <c r="I6208" s="74" t="s">
        <v>2962</v>
      </c>
      <c r="J6208" s="74" t="s">
        <v>2963</v>
      </c>
      <c r="K6208" s="74" t="s">
        <v>32</v>
      </c>
      <c r="L6208" s="74" t="s">
        <v>2969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90"/>
        <v>451</v>
      </c>
      <c r="W6208" s="14">
        <f t="shared" si="785"/>
        <v>0</v>
      </c>
      <c r="X6208" s="14"/>
      <c r="Y6208" s="14">
        <f t="shared" si="783"/>
        <v>0</v>
      </c>
      <c r="Z6208" s="16">
        <f t="shared" si="789"/>
        <v>0</v>
      </c>
      <c r="AA6208" s="14">
        <f t="shared" si="786"/>
        <v>0</v>
      </c>
      <c r="AB6208" s="14">
        <f t="shared" si="787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 hidden="1">
      <c r="A6209" s="7" t="s">
        <v>3722</v>
      </c>
      <c r="B6209" s="74" t="s">
        <v>32</v>
      </c>
      <c r="C6209" s="74" t="s">
        <v>52</v>
      </c>
      <c r="D6209" s="74" t="s">
        <v>53</v>
      </c>
      <c r="E6209" s="74" t="s">
        <v>2967</v>
      </c>
      <c r="F6209" s="74" t="s">
        <v>2967</v>
      </c>
      <c r="G6209" s="74" t="s">
        <v>2967</v>
      </c>
      <c r="H6209" s="74" t="s">
        <v>2961</v>
      </c>
      <c r="I6209" s="74" t="s">
        <v>2962</v>
      </c>
      <c r="J6209" s="74" t="s">
        <v>2963</v>
      </c>
      <c r="K6209" s="74" t="s">
        <v>32</v>
      </c>
      <c r="L6209" s="74" t="s">
        <v>2970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90"/>
        <v>10988.1</v>
      </c>
      <c r="W6209" s="14">
        <f t="shared" si="785"/>
        <v>0</v>
      </c>
      <c r="X6209" s="14"/>
      <c r="Y6209" s="14">
        <f t="shared" si="783"/>
        <v>0</v>
      </c>
      <c r="Z6209" s="16">
        <f t="shared" si="789"/>
        <v>0</v>
      </c>
      <c r="AA6209" s="14">
        <f t="shared" si="786"/>
        <v>0</v>
      </c>
      <c r="AB6209" s="14">
        <f t="shared" si="787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 hidden="1">
      <c r="A6210" s="7" t="s">
        <v>3722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2961</v>
      </c>
      <c r="I6210" s="74" t="s">
        <v>2962</v>
      </c>
      <c r="J6210" s="74" t="s">
        <v>2963</v>
      </c>
      <c r="K6210" s="74" t="s">
        <v>32</v>
      </c>
      <c r="L6210" s="74" t="s">
        <v>2971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90"/>
        <v>144.20000000000201</v>
      </c>
      <c r="W6210" s="14">
        <f t="shared" si="785"/>
        <v>0</v>
      </c>
      <c r="X6210" s="14"/>
      <c r="Y6210" s="14">
        <f t="shared" si="783"/>
        <v>0</v>
      </c>
      <c r="Z6210" s="16">
        <f t="shared" si="789"/>
        <v>0</v>
      </c>
      <c r="AA6210" s="14">
        <f t="shared" si="786"/>
        <v>0</v>
      </c>
      <c r="AB6210" s="14">
        <f t="shared" si="787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 hidden="1">
      <c r="A6211" s="7" t="s">
        <v>3722</v>
      </c>
      <c r="B6211" s="74" t="s">
        <v>32</v>
      </c>
      <c r="C6211" s="74" t="s">
        <v>52</v>
      </c>
      <c r="D6211" s="74" t="s">
        <v>53</v>
      </c>
      <c r="E6211" s="74" t="s">
        <v>2972</v>
      </c>
      <c r="F6211" s="74" t="s">
        <v>2972</v>
      </c>
      <c r="G6211" s="74" t="s">
        <v>2972</v>
      </c>
      <c r="H6211" s="74" t="s">
        <v>2961</v>
      </c>
      <c r="I6211" s="74" t="s">
        <v>2962</v>
      </c>
      <c r="J6211" s="74" t="s">
        <v>2963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90"/>
        <v>32397.650000000009</v>
      </c>
      <c r="W6211" s="14">
        <f t="shared" si="785"/>
        <v>64366.67</v>
      </c>
      <c r="X6211" s="14"/>
      <c r="Y6211" s="14">
        <f t="shared" ref="Y6211:Y6274" si="792">IF(W6211-AB6211&lt;=0,0,IF(O6211="返现",MAX(W6211-AA6211-AB6211,0),MAX(W6211-AB6211,0)))</f>
        <v>0</v>
      </c>
      <c r="Z6211" s="16">
        <f t="shared" si="789"/>
        <v>64366.67</v>
      </c>
      <c r="AA6211" s="14">
        <f t="shared" si="786"/>
        <v>0</v>
      </c>
      <c r="AB6211" s="14">
        <f t="shared" si="787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 hidden="1">
      <c r="A6212" s="7" t="s">
        <v>3722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2961</v>
      </c>
      <c r="I6212" s="74" t="s">
        <v>2962</v>
      </c>
      <c r="J6212" s="74" t="s">
        <v>2963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90"/>
        <v>20003.5</v>
      </c>
      <c r="W6212" s="14">
        <f t="shared" si="785"/>
        <v>0</v>
      </c>
      <c r="X6212" s="14"/>
      <c r="Y6212" s="14">
        <f t="shared" si="792"/>
        <v>0</v>
      </c>
      <c r="Z6212" s="16">
        <f t="shared" si="789"/>
        <v>0</v>
      </c>
      <c r="AA6212" s="14">
        <f t="shared" si="786"/>
        <v>0</v>
      </c>
      <c r="AB6212" s="14">
        <f t="shared" si="787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 hidden="1">
      <c r="A6213" s="7" t="s">
        <v>3722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2961</v>
      </c>
      <c r="I6213" s="74" t="s">
        <v>2962</v>
      </c>
      <c r="J6213" s="74" t="s">
        <v>2963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90"/>
        <v>74654.09</v>
      </c>
      <c r="W6213" s="14">
        <f t="shared" si="785"/>
        <v>0</v>
      </c>
      <c r="X6213" s="14"/>
      <c r="Y6213" s="14">
        <f t="shared" si="792"/>
        <v>0</v>
      </c>
      <c r="Z6213" s="16">
        <f t="shared" si="789"/>
        <v>0</v>
      </c>
      <c r="AA6213" s="14">
        <f t="shared" si="786"/>
        <v>0</v>
      </c>
      <c r="AB6213" s="14">
        <f t="shared" si="787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 hidden="1">
      <c r="A6214" s="7" t="s">
        <v>3722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2961</v>
      </c>
      <c r="I6214" s="74" t="s">
        <v>2962</v>
      </c>
      <c r="J6214" s="74" t="s">
        <v>2963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90"/>
        <v>-62.87</v>
      </c>
      <c r="W6214" s="14">
        <f t="shared" si="785"/>
        <v>0</v>
      </c>
      <c r="X6214" s="14"/>
      <c r="Y6214" s="14">
        <f t="shared" si="792"/>
        <v>0</v>
      </c>
      <c r="Z6214" s="16">
        <f t="shared" si="789"/>
        <v>0</v>
      </c>
      <c r="AA6214" s="14">
        <f t="shared" si="786"/>
        <v>0</v>
      </c>
      <c r="AB6214" s="14">
        <f t="shared" si="787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 hidden="1">
      <c r="A6215" s="7" t="s">
        <v>3722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2961</v>
      </c>
      <c r="I6215" s="74" t="s">
        <v>2962</v>
      </c>
      <c r="J6215" s="74" t="s">
        <v>2963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90"/>
        <v>145.67999999999901</v>
      </c>
      <c r="W6215" s="14">
        <f t="shared" si="785"/>
        <v>0</v>
      </c>
      <c r="X6215" s="14"/>
      <c r="Y6215" s="14">
        <f t="shared" si="792"/>
        <v>0</v>
      </c>
      <c r="Z6215" s="16">
        <f t="shared" si="789"/>
        <v>0</v>
      </c>
      <c r="AA6215" s="14">
        <f t="shared" si="786"/>
        <v>0</v>
      </c>
      <c r="AB6215" s="14">
        <f t="shared" si="787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 hidden="1">
      <c r="A6216" s="7" t="s">
        <v>3722</v>
      </c>
      <c r="B6216" s="74" t="s">
        <v>32</v>
      </c>
      <c r="C6216" s="74" t="s">
        <v>188</v>
      </c>
      <c r="D6216" s="74" t="s">
        <v>189</v>
      </c>
      <c r="E6216" s="74" t="s">
        <v>2975</v>
      </c>
      <c r="F6216" s="74" t="s">
        <v>2975</v>
      </c>
      <c r="G6216" s="74" t="s">
        <v>2975</v>
      </c>
      <c r="H6216" s="74" t="s">
        <v>2961</v>
      </c>
      <c r="I6216" s="74" t="s">
        <v>2962</v>
      </c>
      <c r="J6216" s="74" t="s">
        <v>2963</v>
      </c>
      <c r="K6216" s="74" t="s">
        <v>32</v>
      </c>
      <c r="L6216" s="74" t="s">
        <v>2975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90"/>
        <v>-81.099999999976703</v>
      </c>
      <c r="W6216" s="14">
        <f t="shared" si="785"/>
        <v>0</v>
      </c>
      <c r="X6216" s="14"/>
      <c r="Y6216" s="14">
        <f t="shared" si="792"/>
        <v>0</v>
      </c>
      <c r="Z6216" s="16">
        <f t="shared" si="789"/>
        <v>0</v>
      </c>
      <c r="AA6216" s="14">
        <f t="shared" si="786"/>
        <v>0</v>
      </c>
      <c r="AB6216" s="14">
        <f t="shared" si="787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 hidden="1">
      <c r="A6217" s="7" t="s">
        <v>3722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2976</v>
      </c>
      <c r="G6217" s="74" t="s">
        <v>231</v>
      </c>
      <c r="H6217" s="74" t="s">
        <v>2961</v>
      </c>
      <c r="I6217" s="74" t="s">
        <v>2962</v>
      </c>
      <c r="J6217" s="74" t="s">
        <v>2963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90"/>
        <v>43216.85</v>
      </c>
      <c r="W6217" s="14">
        <f t="shared" si="785"/>
        <v>0</v>
      </c>
      <c r="X6217" s="14"/>
      <c r="Y6217" s="14">
        <f t="shared" si="792"/>
        <v>0</v>
      </c>
      <c r="Z6217" s="16">
        <f t="shared" si="789"/>
        <v>0</v>
      </c>
      <c r="AA6217" s="14">
        <f t="shared" si="786"/>
        <v>0</v>
      </c>
      <c r="AB6217" s="14">
        <f t="shared" si="787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 hidden="1">
      <c r="A6218" s="7" t="s">
        <v>3722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2976</v>
      </c>
      <c r="G6218" s="74" t="s">
        <v>231</v>
      </c>
      <c r="H6218" s="74" t="s">
        <v>2961</v>
      </c>
      <c r="I6218" s="74" t="s">
        <v>2962</v>
      </c>
      <c r="J6218" s="74" t="s">
        <v>2963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90"/>
        <v>47853.4</v>
      </c>
      <c r="W6218" s="14">
        <f t="shared" ref="W6218:W6281" si="793">IF(O6218="返货",U6218/(1+P6218),IF(O6218="返现",U6218,IF(O6218="折扣",U6218*P6218,IF(O6218="无",U6218))))</f>
        <v>0</v>
      </c>
      <c r="X6218" s="14"/>
      <c r="Y6218" s="14">
        <f t="shared" si="792"/>
        <v>0</v>
      </c>
      <c r="Z6218" s="16">
        <f t="shared" si="789"/>
        <v>0</v>
      </c>
      <c r="AA6218" s="14">
        <f t="shared" ref="AA6218:AA6281" si="794">U6218-W6218</f>
        <v>0</v>
      </c>
      <c r="AB6218" s="14">
        <f t="shared" si="787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 hidden="1">
      <c r="A6219" s="7" t="s">
        <v>3722</v>
      </c>
      <c r="B6219" s="74" t="s">
        <v>32</v>
      </c>
      <c r="C6219" s="74" t="s">
        <v>188</v>
      </c>
      <c r="D6219" s="74" t="s">
        <v>189</v>
      </c>
      <c r="E6219" s="74" t="s">
        <v>2981</v>
      </c>
      <c r="F6219" s="74" t="s">
        <v>2981</v>
      </c>
      <c r="G6219" s="74" t="s">
        <v>2981</v>
      </c>
      <c r="H6219" s="74" t="s">
        <v>2961</v>
      </c>
      <c r="I6219" s="74" t="s">
        <v>2962</v>
      </c>
      <c r="J6219" s="74" t="s">
        <v>2963</v>
      </c>
      <c r="K6219" s="74" t="s">
        <v>32</v>
      </c>
      <c r="L6219" s="74" t="s">
        <v>2981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90"/>
        <v>199.9</v>
      </c>
      <c r="W6219" s="14">
        <f t="shared" si="793"/>
        <v>0</v>
      </c>
      <c r="X6219" s="14"/>
      <c r="Y6219" s="14">
        <f t="shared" si="792"/>
        <v>0</v>
      </c>
      <c r="Z6219" s="16">
        <f t="shared" si="789"/>
        <v>0</v>
      </c>
      <c r="AA6219" s="14">
        <f t="shared" si="794"/>
        <v>0</v>
      </c>
      <c r="AB6219" s="14">
        <f t="shared" ref="AB6219:AB6282" si="795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 hidden="1">
      <c r="A6220" s="7" t="s">
        <v>3722</v>
      </c>
      <c r="B6220" s="74" t="s">
        <v>32</v>
      </c>
      <c r="C6220" s="74" t="s">
        <v>188</v>
      </c>
      <c r="D6220" s="74" t="s">
        <v>189</v>
      </c>
      <c r="E6220" s="74" t="s">
        <v>2982</v>
      </c>
      <c r="F6220" s="74" t="s">
        <v>2982</v>
      </c>
      <c r="G6220" s="74" t="s">
        <v>2982</v>
      </c>
      <c r="H6220" s="74" t="s">
        <v>2961</v>
      </c>
      <c r="I6220" s="74" t="s">
        <v>2962</v>
      </c>
      <c r="J6220" s="74" t="s">
        <v>2963</v>
      </c>
      <c r="K6220" s="74" t="s">
        <v>32</v>
      </c>
      <c r="L6220" s="74" t="s">
        <v>2983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90"/>
        <v>4.5</v>
      </c>
      <c r="W6220" s="14">
        <f t="shared" si="793"/>
        <v>0</v>
      </c>
      <c r="X6220" s="14"/>
      <c r="Y6220" s="14">
        <f t="shared" si="792"/>
        <v>0</v>
      </c>
      <c r="Z6220" s="16">
        <f t="shared" si="789"/>
        <v>0</v>
      </c>
      <c r="AA6220" s="14">
        <f t="shared" si="794"/>
        <v>0</v>
      </c>
      <c r="AB6220" s="14">
        <f t="shared" si="795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 hidden="1">
      <c r="A6221" s="7" t="s">
        <v>3722</v>
      </c>
      <c r="B6221" s="74" t="s">
        <v>32</v>
      </c>
      <c r="C6221" s="74" t="s">
        <v>188</v>
      </c>
      <c r="D6221" s="74" t="s">
        <v>189</v>
      </c>
      <c r="E6221" s="74" t="s">
        <v>2985</v>
      </c>
      <c r="F6221" s="74" t="s">
        <v>2985</v>
      </c>
      <c r="G6221" s="74" t="s">
        <v>2985</v>
      </c>
      <c r="H6221" s="74" t="s">
        <v>2961</v>
      </c>
      <c r="I6221" s="74" t="s">
        <v>2962</v>
      </c>
      <c r="J6221" s="74" t="s">
        <v>2963</v>
      </c>
      <c r="K6221" s="74" t="s">
        <v>32</v>
      </c>
      <c r="L6221" s="74" t="s">
        <v>2985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90"/>
        <v>10000</v>
      </c>
      <c r="W6221" s="14">
        <f t="shared" si="793"/>
        <v>0</v>
      </c>
      <c r="X6221" s="14"/>
      <c r="Y6221" s="14">
        <f t="shared" si="792"/>
        <v>0</v>
      </c>
      <c r="Z6221" s="16">
        <f t="shared" si="789"/>
        <v>0</v>
      </c>
      <c r="AA6221" s="14">
        <f t="shared" si="794"/>
        <v>0</v>
      </c>
      <c r="AB6221" s="14">
        <f t="shared" si="795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 hidden="1">
      <c r="A6222" s="7" t="s">
        <v>3722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2961</v>
      </c>
      <c r="I6222" s="74" t="s">
        <v>2962</v>
      </c>
      <c r="J6222" s="74" t="s">
        <v>2963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90"/>
        <v>150.11000000000101</v>
      </c>
      <c r="W6222" s="14">
        <f t="shared" si="793"/>
        <v>0</v>
      </c>
      <c r="X6222" s="14"/>
      <c r="Y6222" s="14">
        <f t="shared" si="792"/>
        <v>0</v>
      </c>
      <c r="Z6222" s="16">
        <f t="shared" si="789"/>
        <v>0</v>
      </c>
      <c r="AA6222" s="14">
        <f t="shared" si="794"/>
        <v>0</v>
      </c>
      <c r="AB6222" s="14">
        <f t="shared" si="795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 hidden="1">
      <c r="A6223" s="7" t="s">
        <v>3722</v>
      </c>
      <c r="B6223" s="74" t="s">
        <v>32</v>
      </c>
      <c r="C6223" s="74" t="s">
        <v>188</v>
      </c>
      <c r="D6223" s="74" t="s">
        <v>189</v>
      </c>
      <c r="E6223" s="74" t="s">
        <v>2987</v>
      </c>
      <c r="F6223" s="74" t="s">
        <v>2987</v>
      </c>
      <c r="G6223" s="74" t="s">
        <v>2987</v>
      </c>
      <c r="H6223" s="74" t="s">
        <v>2961</v>
      </c>
      <c r="I6223" s="74" t="s">
        <v>2962</v>
      </c>
      <c r="J6223" s="74" t="s">
        <v>2963</v>
      </c>
      <c r="K6223" s="74" t="s">
        <v>32</v>
      </c>
      <c r="L6223" s="74" t="s">
        <v>2987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90"/>
        <v>0.22999999999999701</v>
      </c>
      <c r="W6223" s="14">
        <f t="shared" si="793"/>
        <v>0</v>
      </c>
      <c r="X6223" s="14"/>
      <c r="Y6223" s="14">
        <f t="shared" si="792"/>
        <v>0</v>
      </c>
      <c r="Z6223" s="16">
        <f t="shared" si="789"/>
        <v>0</v>
      </c>
      <c r="AA6223" s="14">
        <f t="shared" si="794"/>
        <v>0</v>
      </c>
      <c r="AB6223" s="14">
        <f t="shared" si="795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 hidden="1">
      <c r="A6224" s="7" t="s">
        <v>3722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2988</v>
      </c>
      <c r="G6224" s="74" t="s">
        <v>340</v>
      </c>
      <c r="H6224" s="74" t="s">
        <v>2961</v>
      </c>
      <c r="I6224" s="74" t="s">
        <v>2962</v>
      </c>
      <c r="J6224" s="74" t="s">
        <v>2963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90"/>
        <v>-13.600000000002201</v>
      </c>
      <c r="W6224" s="14">
        <f t="shared" si="793"/>
        <v>0</v>
      </c>
      <c r="X6224" s="14"/>
      <c r="Y6224" s="14">
        <f t="shared" si="792"/>
        <v>0</v>
      </c>
      <c r="Z6224" s="16">
        <f t="shared" si="789"/>
        <v>0</v>
      </c>
      <c r="AA6224" s="14">
        <f t="shared" si="794"/>
        <v>0</v>
      </c>
      <c r="AB6224" s="14">
        <f t="shared" si="795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 hidden="1">
      <c r="A6225" s="7" t="s">
        <v>3722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2961</v>
      </c>
      <c r="I6225" s="74" t="s">
        <v>2962</v>
      </c>
      <c r="J6225" s="74" t="s">
        <v>2963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90"/>
        <v>-13.100000000000399</v>
      </c>
      <c r="W6225" s="14">
        <f t="shared" si="793"/>
        <v>0</v>
      </c>
      <c r="X6225" s="14"/>
      <c r="Y6225" s="14">
        <f t="shared" si="792"/>
        <v>0</v>
      </c>
      <c r="Z6225" s="16">
        <f t="shared" si="789"/>
        <v>0</v>
      </c>
      <c r="AA6225" s="14">
        <f t="shared" si="794"/>
        <v>0</v>
      </c>
      <c r="AB6225" s="14">
        <f t="shared" si="795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 hidden="1">
      <c r="A6226" s="7" t="s">
        <v>3722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2961</v>
      </c>
      <c r="I6226" s="74" t="s">
        <v>2962</v>
      </c>
      <c r="J6226" s="74" t="s">
        <v>2963</v>
      </c>
      <c r="K6226" s="74" t="s">
        <v>32</v>
      </c>
      <c r="L6226" s="74" t="s">
        <v>2989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90"/>
        <v>5.7</v>
      </c>
      <c r="W6226" s="14">
        <f t="shared" si="793"/>
        <v>0</v>
      </c>
      <c r="X6226" s="14"/>
      <c r="Y6226" s="14">
        <f t="shared" si="792"/>
        <v>0</v>
      </c>
      <c r="Z6226" s="16">
        <f t="shared" si="789"/>
        <v>0</v>
      </c>
      <c r="AA6226" s="14">
        <f t="shared" si="794"/>
        <v>0</v>
      </c>
      <c r="AB6226" s="14">
        <f t="shared" si="795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 hidden="1">
      <c r="A6227" s="7" t="s">
        <v>3722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2961</v>
      </c>
      <c r="I6227" s="74" t="s">
        <v>2962</v>
      </c>
      <c r="J6227" s="74" t="s">
        <v>2963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90"/>
        <v>-72.400000000000006</v>
      </c>
      <c r="W6227" s="14">
        <f t="shared" si="793"/>
        <v>0</v>
      </c>
      <c r="X6227" s="14"/>
      <c r="Y6227" s="14">
        <f t="shared" si="792"/>
        <v>0</v>
      </c>
      <c r="Z6227" s="16">
        <f t="shared" si="789"/>
        <v>0</v>
      </c>
      <c r="AA6227" s="14">
        <f t="shared" si="794"/>
        <v>0</v>
      </c>
      <c r="AB6227" s="14">
        <f t="shared" si="795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 hidden="1">
      <c r="A6228" s="7" t="s">
        <v>3722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2961</v>
      </c>
      <c r="I6228" s="74" t="s">
        <v>2962</v>
      </c>
      <c r="J6228" s="74" t="s">
        <v>2963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90"/>
        <v>23417.32</v>
      </c>
      <c r="W6228" s="14">
        <f t="shared" si="793"/>
        <v>5</v>
      </c>
      <c r="X6228" s="14">
        <f>W6228*R6228</f>
        <v>0.1</v>
      </c>
      <c r="Y6228" s="14">
        <f t="shared" si="792"/>
        <v>0</v>
      </c>
      <c r="Z6228" s="16">
        <f t="shared" si="789"/>
        <v>5.0999999999999996</v>
      </c>
      <c r="AA6228" s="14">
        <f t="shared" si="794"/>
        <v>0</v>
      </c>
      <c r="AB6228" s="14">
        <f t="shared" si="795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 hidden="1">
      <c r="A6229" s="7" t="s">
        <v>3722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2961</v>
      </c>
      <c r="I6229" s="74" t="s">
        <v>2962</v>
      </c>
      <c r="J6229" s="74" t="s">
        <v>2963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90"/>
        <v>2303176.19</v>
      </c>
      <c r="W6229" s="14">
        <f t="shared" si="793"/>
        <v>0</v>
      </c>
      <c r="X6229" s="14"/>
      <c r="Y6229" s="14">
        <f t="shared" si="792"/>
        <v>0</v>
      </c>
      <c r="Z6229" s="16">
        <f t="shared" si="789"/>
        <v>0</v>
      </c>
      <c r="AA6229" s="14">
        <f t="shared" si="794"/>
        <v>0</v>
      </c>
      <c r="AB6229" s="14">
        <f t="shared" si="795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 hidden="1">
      <c r="A6230" s="7" t="s">
        <v>3722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2961</v>
      </c>
      <c r="I6230" s="74" t="s">
        <v>2962</v>
      </c>
      <c r="J6230" s="74" t="s">
        <v>2963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90"/>
        <v>449422.6</v>
      </c>
      <c r="W6230" s="14">
        <f t="shared" si="793"/>
        <v>0</v>
      </c>
      <c r="X6230" s="14"/>
      <c r="Y6230" s="14">
        <f t="shared" si="792"/>
        <v>0</v>
      </c>
      <c r="Z6230" s="16">
        <f t="shared" si="789"/>
        <v>0</v>
      </c>
      <c r="AA6230" s="14">
        <f t="shared" si="794"/>
        <v>0</v>
      </c>
      <c r="AB6230" s="14">
        <f t="shared" si="795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 hidden="1">
      <c r="A6231" s="7" t="s">
        <v>3722</v>
      </c>
      <c r="B6231" s="74" t="s">
        <v>32</v>
      </c>
      <c r="C6231" s="74" t="s">
        <v>188</v>
      </c>
      <c r="D6231" s="74" t="s">
        <v>364</v>
      </c>
      <c r="E6231" s="74" t="s">
        <v>2991</v>
      </c>
      <c r="F6231" s="74" t="s">
        <v>2991</v>
      </c>
      <c r="G6231" s="74" t="s">
        <v>2991</v>
      </c>
      <c r="H6231" s="74" t="s">
        <v>2961</v>
      </c>
      <c r="I6231" s="74" t="s">
        <v>2962</v>
      </c>
      <c r="J6231" s="74" t="s">
        <v>2963</v>
      </c>
      <c r="K6231" s="74" t="s">
        <v>32</v>
      </c>
      <c r="L6231" s="74" t="s">
        <v>2991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90"/>
        <v>17948.7</v>
      </c>
      <c r="W6231" s="14">
        <f t="shared" si="793"/>
        <v>0</v>
      </c>
      <c r="X6231" s="14"/>
      <c r="Y6231" s="14">
        <f t="shared" si="792"/>
        <v>0</v>
      </c>
      <c r="Z6231" s="16">
        <f t="shared" si="789"/>
        <v>0</v>
      </c>
      <c r="AA6231" s="14">
        <f t="shared" si="794"/>
        <v>0</v>
      </c>
      <c r="AB6231" s="14">
        <f t="shared" si="795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 hidden="1">
      <c r="A6232" s="7" t="s">
        <v>3722</v>
      </c>
      <c r="B6232" s="74" t="s">
        <v>32</v>
      </c>
      <c r="C6232" s="74" t="s">
        <v>188</v>
      </c>
      <c r="D6232" s="74" t="s">
        <v>364</v>
      </c>
      <c r="E6232" s="74" t="s">
        <v>2992</v>
      </c>
      <c r="F6232" s="74" t="s">
        <v>2992</v>
      </c>
      <c r="G6232" s="74" t="s">
        <v>2992</v>
      </c>
      <c r="H6232" s="74" t="s">
        <v>2961</v>
      </c>
      <c r="I6232" s="74" t="s">
        <v>2962</v>
      </c>
      <c r="J6232" s="74" t="s">
        <v>2963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90"/>
        <v>99918.34</v>
      </c>
      <c r="W6232" s="14">
        <f t="shared" si="793"/>
        <v>0</v>
      </c>
      <c r="X6232" s="14"/>
      <c r="Y6232" s="14">
        <f t="shared" si="792"/>
        <v>0</v>
      </c>
      <c r="Z6232" s="16">
        <f t="shared" si="789"/>
        <v>0</v>
      </c>
      <c r="AA6232" s="14">
        <f t="shared" si="794"/>
        <v>0</v>
      </c>
      <c r="AB6232" s="14">
        <f t="shared" si="795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 hidden="1">
      <c r="A6233" s="7" t="s">
        <v>3722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2961</v>
      </c>
      <c r="I6233" s="74" t="s">
        <v>2962</v>
      </c>
      <c r="J6233" s="74" t="s">
        <v>2963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90"/>
        <v>99116.210000000196</v>
      </c>
      <c r="W6233" s="14">
        <f t="shared" si="793"/>
        <v>0</v>
      </c>
      <c r="X6233" s="14"/>
      <c r="Y6233" s="14">
        <f t="shared" si="792"/>
        <v>0</v>
      </c>
      <c r="Z6233" s="16">
        <f t="shared" si="789"/>
        <v>0</v>
      </c>
      <c r="AA6233" s="14">
        <f t="shared" si="794"/>
        <v>0</v>
      </c>
      <c r="AB6233" s="14">
        <f t="shared" si="795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 hidden="1">
      <c r="A6234" s="7" t="s">
        <v>3722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2961</v>
      </c>
      <c r="I6234" s="74" t="s">
        <v>2962</v>
      </c>
      <c r="J6234" s="74" t="s">
        <v>2963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4101</v>
      </c>
      <c r="S6234" s="139">
        <v>1041368.76</v>
      </c>
      <c r="T6234" s="14"/>
      <c r="U6234" s="14">
        <v>0</v>
      </c>
      <c r="V6234" s="14">
        <f t="shared" si="790"/>
        <v>1041368.76</v>
      </c>
      <c r="W6234" s="14">
        <f t="shared" si="793"/>
        <v>0</v>
      </c>
      <c r="X6234" s="14">
        <v>11.4</v>
      </c>
      <c r="Y6234" s="14">
        <f t="shared" si="792"/>
        <v>0</v>
      </c>
      <c r="Z6234" s="16">
        <f t="shared" si="789"/>
        <v>11.4</v>
      </c>
      <c r="AA6234" s="14">
        <f t="shared" si="794"/>
        <v>0</v>
      </c>
      <c r="AB6234" s="14">
        <f t="shared" si="795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 hidden="1">
      <c r="A6235" s="7" t="s">
        <v>3722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2961</v>
      </c>
      <c r="I6235" s="74" t="s">
        <v>2962</v>
      </c>
      <c r="J6235" s="74" t="s">
        <v>2963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90"/>
        <v>-273.16000000000003</v>
      </c>
      <c r="W6235" s="14">
        <f t="shared" si="793"/>
        <v>0</v>
      </c>
      <c r="X6235" s="14"/>
      <c r="Y6235" s="14">
        <f t="shared" si="792"/>
        <v>0</v>
      </c>
      <c r="Z6235" s="16">
        <f t="shared" si="789"/>
        <v>0</v>
      </c>
      <c r="AA6235" s="14">
        <f t="shared" si="794"/>
        <v>0</v>
      </c>
      <c r="AB6235" s="14">
        <f t="shared" si="795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 hidden="1">
      <c r="A6236" s="7" t="s">
        <v>3722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2961</v>
      </c>
      <c r="I6236" s="74" t="s">
        <v>2962</v>
      </c>
      <c r="J6236" s="74" t="s">
        <v>2963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90"/>
        <v>-45.599999999998502</v>
      </c>
      <c r="W6236" s="14">
        <f t="shared" si="793"/>
        <v>0</v>
      </c>
      <c r="X6236" s="14"/>
      <c r="Y6236" s="14">
        <f t="shared" si="792"/>
        <v>0</v>
      </c>
      <c r="Z6236" s="16">
        <f t="shared" si="789"/>
        <v>0</v>
      </c>
      <c r="AA6236" s="14">
        <f t="shared" si="794"/>
        <v>0</v>
      </c>
      <c r="AB6236" s="14">
        <f t="shared" si="795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 hidden="1">
      <c r="A6237" s="7" t="s">
        <v>3722</v>
      </c>
      <c r="B6237" s="74" t="s">
        <v>32</v>
      </c>
      <c r="C6237" s="74" t="s">
        <v>470</v>
      </c>
      <c r="D6237" s="74" t="s">
        <v>471</v>
      </c>
      <c r="E6237" s="74" t="s">
        <v>2995</v>
      </c>
      <c r="F6237" s="74" t="s">
        <v>2995</v>
      </c>
      <c r="G6237" s="74" t="s">
        <v>2995</v>
      </c>
      <c r="H6237" s="74" t="s">
        <v>2961</v>
      </c>
      <c r="I6237" s="74" t="s">
        <v>2962</v>
      </c>
      <c r="J6237" s="74" t="s">
        <v>2963</v>
      </c>
      <c r="K6237" s="74" t="s">
        <v>32</v>
      </c>
      <c r="L6237" s="74" t="s">
        <v>2996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90"/>
        <v>-99.199999999998894</v>
      </c>
      <c r="W6237" s="14">
        <f t="shared" si="793"/>
        <v>0</v>
      </c>
      <c r="X6237" s="14"/>
      <c r="Y6237" s="14">
        <f t="shared" si="792"/>
        <v>0</v>
      </c>
      <c r="Z6237" s="16">
        <f t="shared" si="789"/>
        <v>0</v>
      </c>
      <c r="AA6237" s="14">
        <f t="shared" si="794"/>
        <v>0</v>
      </c>
      <c r="AB6237" s="14">
        <f t="shared" si="795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 hidden="1">
      <c r="A6238" s="7" t="s">
        <v>3722</v>
      </c>
      <c r="B6238" s="74" t="s">
        <v>32</v>
      </c>
      <c r="C6238" s="74" t="s">
        <v>470</v>
      </c>
      <c r="D6238" s="74" t="s">
        <v>531</v>
      </c>
      <c r="E6238" s="74" t="s">
        <v>2998</v>
      </c>
      <c r="F6238" s="74" t="s">
        <v>2999</v>
      </c>
      <c r="G6238" s="74" t="s">
        <v>2998</v>
      </c>
      <c r="H6238" s="74" t="s">
        <v>2961</v>
      </c>
      <c r="I6238" s="74" t="s">
        <v>2962</v>
      </c>
      <c r="J6238" s="74" t="s">
        <v>2963</v>
      </c>
      <c r="K6238" s="74" t="s">
        <v>32</v>
      </c>
      <c r="L6238" s="74" t="s">
        <v>3000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90"/>
        <v>-46.4</v>
      </c>
      <c r="W6238" s="14">
        <f t="shared" si="793"/>
        <v>0</v>
      </c>
      <c r="X6238" s="14"/>
      <c r="Y6238" s="14">
        <f t="shared" si="792"/>
        <v>0</v>
      </c>
      <c r="Z6238" s="16">
        <f t="shared" si="789"/>
        <v>0</v>
      </c>
      <c r="AA6238" s="14">
        <f t="shared" si="794"/>
        <v>0</v>
      </c>
      <c r="AB6238" s="14">
        <f t="shared" si="795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 hidden="1">
      <c r="A6239" s="7" t="s">
        <v>3722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2961</v>
      </c>
      <c r="I6239" s="74" t="s">
        <v>2962</v>
      </c>
      <c r="J6239" s="74" t="s">
        <v>2963</v>
      </c>
      <c r="K6239" s="74" t="s">
        <v>32</v>
      </c>
      <c r="L6239" s="74" t="s">
        <v>3003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90"/>
        <v>5449.5</v>
      </c>
      <c r="W6239" s="14">
        <f t="shared" si="793"/>
        <v>2135.6</v>
      </c>
      <c r="X6239" s="14">
        <f>W6239*R6239</f>
        <v>64.067999999999998</v>
      </c>
      <c r="Y6239" s="14">
        <f t="shared" si="792"/>
        <v>0</v>
      </c>
      <c r="Z6239" s="16">
        <f t="shared" si="789"/>
        <v>2199.6680000000001</v>
      </c>
      <c r="AA6239" s="14">
        <f t="shared" si="794"/>
        <v>0</v>
      </c>
      <c r="AB6239" s="14">
        <f t="shared" si="795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 hidden="1">
      <c r="A6240" s="7" t="s">
        <v>3722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2961</v>
      </c>
      <c r="I6240" s="74" t="s">
        <v>2962</v>
      </c>
      <c r="J6240" s="74" t="s">
        <v>2963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90"/>
        <v>-13.999999999994801</v>
      </c>
      <c r="W6240" s="14">
        <f t="shared" si="793"/>
        <v>0</v>
      </c>
      <c r="X6240" s="14"/>
      <c r="Y6240" s="14">
        <f t="shared" si="792"/>
        <v>0</v>
      </c>
      <c r="Z6240" s="16">
        <f t="shared" si="789"/>
        <v>0</v>
      </c>
      <c r="AA6240" s="14">
        <f t="shared" si="794"/>
        <v>0</v>
      </c>
      <c r="AB6240" s="14">
        <f t="shared" si="795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 hidden="1">
      <c r="A6241" s="7" t="s">
        <v>3722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2961</v>
      </c>
      <c r="I6241" s="74" t="s">
        <v>2962</v>
      </c>
      <c r="J6241" s="74" t="s">
        <v>2963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90"/>
        <v>138354.20000000001</v>
      </c>
      <c r="W6241" s="14">
        <f t="shared" si="793"/>
        <v>0</v>
      </c>
      <c r="X6241" s="14"/>
      <c r="Y6241" s="14">
        <f t="shared" si="792"/>
        <v>0</v>
      </c>
      <c r="Z6241" s="16">
        <f t="shared" si="789"/>
        <v>0</v>
      </c>
      <c r="AA6241" s="14">
        <f t="shared" si="794"/>
        <v>0</v>
      </c>
      <c r="AB6241" s="14">
        <f t="shared" si="795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 hidden="1">
      <c r="A6242" s="7" t="s">
        <v>3722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2961</v>
      </c>
      <c r="I6242" s="74" t="s">
        <v>2962</v>
      </c>
      <c r="J6242" s="74" t="s">
        <v>2963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93"/>
        <v>0.68</v>
      </c>
      <c r="X6242" s="14">
        <f>W6242*R6242</f>
        <v>2.0400000000000001E-2</v>
      </c>
      <c r="Y6242" s="14">
        <f t="shared" si="792"/>
        <v>0</v>
      </c>
      <c r="Z6242" s="16">
        <f t="shared" si="789"/>
        <v>0.70040000000000002</v>
      </c>
      <c r="AA6242" s="14">
        <f t="shared" si="794"/>
        <v>0</v>
      </c>
      <c r="AB6242" s="14">
        <f t="shared" si="795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 hidden="1">
      <c r="A6243" s="7" t="s">
        <v>3722</v>
      </c>
      <c r="B6243" s="74" t="s">
        <v>32</v>
      </c>
      <c r="C6243" s="74" t="s">
        <v>648</v>
      </c>
      <c r="D6243" s="74" t="s">
        <v>3006</v>
      </c>
      <c r="E6243" s="74" t="s">
        <v>2286</v>
      </c>
      <c r="F6243" s="74" t="s">
        <v>2286</v>
      </c>
      <c r="G6243" s="74" t="s">
        <v>2286</v>
      </c>
      <c r="H6243" s="74" t="s">
        <v>2961</v>
      </c>
      <c r="I6243" s="74" t="s">
        <v>2962</v>
      </c>
      <c r="J6243" s="74" t="s">
        <v>2963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90"/>
        <v>7660.8</v>
      </c>
      <c r="W6243" s="14">
        <f t="shared" si="793"/>
        <v>0</v>
      </c>
      <c r="X6243" s="14"/>
      <c r="Y6243" s="14">
        <f t="shared" si="792"/>
        <v>0</v>
      </c>
      <c r="Z6243" s="16">
        <f t="shared" si="789"/>
        <v>0</v>
      </c>
      <c r="AA6243" s="14">
        <f t="shared" si="794"/>
        <v>0</v>
      </c>
      <c r="AB6243" s="14">
        <f t="shared" si="795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 hidden="1">
      <c r="A6244" s="7" t="s">
        <v>3722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2961</v>
      </c>
      <c r="I6244" s="74" t="s">
        <v>2962</v>
      </c>
      <c r="J6244" s="74" t="s">
        <v>2963</v>
      </c>
      <c r="K6244" s="74" t="s">
        <v>32</v>
      </c>
      <c r="L6244" s="74" t="s">
        <v>3007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90"/>
        <v>1050.71</v>
      </c>
      <c r="W6244" s="14">
        <f t="shared" si="793"/>
        <v>0</v>
      </c>
      <c r="X6244" s="14"/>
      <c r="Y6244" s="14">
        <f t="shared" si="792"/>
        <v>0</v>
      </c>
      <c r="Z6244" s="16">
        <f t="shared" si="789"/>
        <v>0</v>
      </c>
      <c r="AA6244" s="14">
        <f t="shared" si="794"/>
        <v>0</v>
      </c>
      <c r="AB6244" s="14">
        <f t="shared" si="795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 hidden="1">
      <c r="A6245" s="7" t="s">
        <v>3722</v>
      </c>
      <c r="B6245" s="74" t="s">
        <v>32</v>
      </c>
      <c r="C6245" s="74" t="s">
        <v>648</v>
      </c>
      <c r="D6245" s="74" t="s">
        <v>700</v>
      </c>
      <c r="E6245" s="74" t="s">
        <v>3008</v>
      </c>
      <c r="F6245" s="74" t="s">
        <v>3008</v>
      </c>
      <c r="G6245" s="74" t="s">
        <v>3008</v>
      </c>
      <c r="H6245" s="74" t="s">
        <v>2961</v>
      </c>
      <c r="I6245" s="74" t="s">
        <v>2962</v>
      </c>
      <c r="J6245" s="74" t="s">
        <v>2963</v>
      </c>
      <c r="K6245" s="74" t="s">
        <v>32</v>
      </c>
      <c r="L6245" s="74" t="s">
        <v>3008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90"/>
        <v>91.4699999999998</v>
      </c>
      <c r="W6245" s="14">
        <f t="shared" si="793"/>
        <v>2383.09</v>
      </c>
      <c r="X6245" s="14"/>
      <c r="Y6245" s="14">
        <f t="shared" si="792"/>
        <v>0</v>
      </c>
      <c r="Z6245" s="16">
        <f t="shared" si="789"/>
        <v>2383.09</v>
      </c>
      <c r="AA6245" s="14">
        <f t="shared" si="794"/>
        <v>0</v>
      </c>
      <c r="AB6245" s="14">
        <f t="shared" si="795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 hidden="1">
      <c r="A6246" s="7" t="s">
        <v>3722</v>
      </c>
      <c r="B6246" s="74" t="s">
        <v>32</v>
      </c>
      <c r="C6246" s="74" t="s">
        <v>648</v>
      </c>
      <c r="D6246" s="74" t="s">
        <v>700</v>
      </c>
      <c r="E6246" s="74" t="s">
        <v>3009</v>
      </c>
      <c r="F6246" s="74" t="s">
        <v>3009</v>
      </c>
      <c r="G6246" s="74" t="s">
        <v>3009</v>
      </c>
      <c r="H6246" s="74" t="s">
        <v>2961</v>
      </c>
      <c r="I6246" s="74" t="s">
        <v>2962</v>
      </c>
      <c r="J6246" s="74" t="s">
        <v>2963</v>
      </c>
      <c r="K6246" s="74" t="s">
        <v>32</v>
      </c>
      <c r="L6246" s="74" t="s">
        <v>3009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90"/>
        <v>126473.12</v>
      </c>
      <c r="W6246" s="14">
        <f t="shared" si="793"/>
        <v>0</v>
      </c>
      <c r="X6246" s="14"/>
      <c r="Y6246" s="14">
        <f t="shared" si="792"/>
        <v>0</v>
      </c>
      <c r="Z6246" s="16">
        <f t="shared" si="789"/>
        <v>0</v>
      </c>
      <c r="AA6246" s="14">
        <f t="shared" si="794"/>
        <v>0</v>
      </c>
      <c r="AB6246" s="14">
        <f t="shared" si="795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 hidden="1">
      <c r="A6247" s="7" t="s">
        <v>3722</v>
      </c>
      <c r="B6247" s="74" t="s">
        <v>32</v>
      </c>
      <c r="C6247" s="74" t="s">
        <v>648</v>
      </c>
      <c r="D6247" s="74" t="s">
        <v>712</v>
      </c>
      <c r="E6247" s="74" t="s">
        <v>3010</v>
      </c>
      <c r="F6247" s="74" t="s">
        <v>1751</v>
      </c>
      <c r="G6247" s="74" t="s">
        <v>1751</v>
      </c>
      <c r="H6247" s="74" t="s">
        <v>2961</v>
      </c>
      <c r="I6247" s="74" t="s">
        <v>2962</v>
      </c>
      <c r="J6247" s="74" t="s">
        <v>2963</v>
      </c>
      <c r="K6247" s="74" t="s">
        <v>32</v>
      </c>
      <c r="L6247" s="74" t="s">
        <v>3011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90"/>
        <v>61.2</v>
      </c>
      <c r="W6247" s="14">
        <f t="shared" si="793"/>
        <v>0</v>
      </c>
      <c r="X6247" s="14"/>
      <c r="Y6247" s="14">
        <f t="shared" si="792"/>
        <v>0</v>
      </c>
      <c r="Z6247" s="16">
        <f t="shared" si="789"/>
        <v>0</v>
      </c>
      <c r="AA6247" s="14">
        <f t="shared" si="794"/>
        <v>0</v>
      </c>
      <c r="AB6247" s="14">
        <f t="shared" si="795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 hidden="1">
      <c r="A6248" s="7" t="s">
        <v>3722</v>
      </c>
      <c r="B6248" s="74" t="s">
        <v>32</v>
      </c>
      <c r="C6248" s="74" t="s">
        <v>648</v>
      </c>
      <c r="D6248" s="74" t="s">
        <v>712</v>
      </c>
      <c r="E6248" s="74" t="s">
        <v>3012</v>
      </c>
      <c r="F6248" s="74" t="s">
        <v>3012</v>
      </c>
      <c r="G6248" s="74" t="s">
        <v>3012</v>
      </c>
      <c r="H6248" s="74" t="s">
        <v>2961</v>
      </c>
      <c r="I6248" s="74" t="s">
        <v>2962</v>
      </c>
      <c r="J6248" s="74" t="s">
        <v>2963</v>
      </c>
      <c r="K6248" s="74" t="s">
        <v>32</v>
      </c>
      <c r="L6248" s="74" t="s">
        <v>3012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90"/>
        <v>996</v>
      </c>
      <c r="W6248" s="14">
        <f t="shared" si="793"/>
        <v>0</v>
      </c>
      <c r="X6248" s="14"/>
      <c r="Y6248" s="14">
        <f t="shared" si="792"/>
        <v>0</v>
      </c>
      <c r="Z6248" s="16">
        <f t="shared" si="789"/>
        <v>0</v>
      </c>
      <c r="AA6248" s="14">
        <f t="shared" si="794"/>
        <v>0</v>
      </c>
      <c r="AB6248" s="14">
        <f t="shared" si="795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 hidden="1">
      <c r="A6249" s="7" t="s">
        <v>3722</v>
      </c>
      <c r="B6249" s="74" t="s">
        <v>32</v>
      </c>
      <c r="C6249" s="74" t="s">
        <v>648</v>
      </c>
      <c r="D6249" s="74" t="s">
        <v>857</v>
      </c>
      <c r="E6249" s="74" t="s">
        <v>3016</v>
      </c>
      <c r="F6249" s="74" t="s">
        <v>3017</v>
      </c>
      <c r="G6249" s="74" t="s">
        <v>3017</v>
      </c>
      <c r="H6249" s="74" t="s">
        <v>2961</v>
      </c>
      <c r="I6249" s="74" t="s">
        <v>2962</v>
      </c>
      <c r="J6249" s="74" t="s">
        <v>2963</v>
      </c>
      <c r="K6249" s="74" t="s">
        <v>32</v>
      </c>
      <c r="L6249" s="74" t="s">
        <v>3018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90"/>
        <v>92388.24</v>
      </c>
      <c r="W6249" s="14">
        <f t="shared" si="793"/>
        <v>0</v>
      </c>
      <c r="X6249" s="14"/>
      <c r="Y6249" s="14">
        <f t="shared" si="792"/>
        <v>0</v>
      </c>
      <c r="Z6249" s="16">
        <f t="shared" si="789"/>
        <v>0</v>
      </c>
      <c r="AA6249" s="14">
        <f t="shared" si="794"/>
        <v>0</v>
      </c>
      <c r="AB6249" s="14">
        <f t="shared" si="795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 hidden="1">
      <c r="A6250" s="7" t="s">
        <v>3722</v>
      </c>
      <c r="B6250" s="74" t="s">
        <v>32</v>
      </c>
      <c r="C6250" s="74" t="s">
        <v>648</v>
      </c>
      <c r="D6250" s="74" t="s">
        <v>857</v>
      </c>
      <c r="E6250" s="74" t="s">
        <v>3019</v>
      </c>
      <c r="F6250" s="74" t="s">
        <v>872</v>
      </c>
      <c r="G6250" s="74" t="s">
        <v>872</v>
      </c>
      <c r="H6250" s="74" t="s">
        <v>2961</v>
      </c>
      <c r="I6250" s="74" t="s">
        <v>2962</v>
      </c>
      <c r="J6250" s="74" t="s">
        <v>2963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90"/>
        <v>7124.8</v>
      </c>
      <c r="W6250" s="14">
        <f t="shared" si="793"/>
        <v>0</v>
      </c>
      <c r="X6250" s="14"/>
      <c r="Y6250" s="14">
        <f t="shared" si="792"/>
        <v>0</v>
      </c>
      <c r="Z6250" s="16">
        <f t="shared" si="789"/>
        <v>0</v>
      </c>
      <c r="AA6250" s="14">
        <f t="shared" si="794"/>
        <v>0</v>
      </c>
      <c r="AB6250" s="14">
        <f t="shared" si="795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 hidden="1">
      <c r="A6251" s="7" t="s">
        <v>3722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2961</v>
      </c>
      <c r="I6251" s="74" t="s">
        <v>2962</v>
      </c>
      <c r="J6251" s="74" t="s">
        <v>2963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90"/>
        <v>184.29999999999899</v>
      </c>
      <c r="W6251" s="14">
        <f t="shared" si="793"/>
        <v>0</v>
      </c>
      <c r="X6251" s="14"/>
      <c r="Y6251" s="14">
        <f t="shared" si="792"/>
        <v>0</v>
      </c>
      <c r="Z6251" s="16">
        <f t="shared" ref="Z6251:Z6261" si="796">W6251+X6251</f>
        <v>0</v>
      </c>
      <c r="AA6251" s="14">
        <f t="shared" si="794"/>
        <v>0</v>
      </c>
      <c r="AB6251" s="14">
        <f t="shared" si="795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 hidden="1">
      <c r="A6252" s="7" t="s">
        <v>3722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2961</v>
      </c>
      <c r="I6252" s="74" t="s">
        <v>2962</v>
      </c>
      <c r="J6252" s="74" t="s">
        <v>2963</v>
      </c>
      <c r="K6252" s="74" t="s">
        <v>32</v>
      </c>
      <c r="L6252" s="74" t="s">
        <v>3020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90"/>
        <v>21.840000000000099</v>
      </c>
      <c r="W6252" s="14">
        <f t="shared" si="793"/>
        <v>0</v>
      </c>
      <c r="X6252" s="14"/>
      <c r="Y6252" s="14">
        <f t="shared" si="792"/>
        <v>0</v>
      </c>
      <c r="Z6252" s="16">
        <f t="shared" si="796"/>
        <v>0</v>
      </c>
      <c r="AA6252" s="14">
        <f t="shared" si="794"/>
        <v>0</v>
      </c>
      <c r="AB6252" s="14">
        <f t="shared" si="795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 hidden="1">
      <c r="A6253" s="7" t="s">
        <v>3722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2961</v>
      </c>
      <c r="I6253" s="74" t="s">
        <v>2962</v>
      </c>
      <c r="J6253" s="74" t="s">
        <v>2963</v>
      </c>
      <c r="K6253" s="74" t="s">
        <v>32</v>
      </c>
      <c r="L6253" s="74" t="s">
        <v>3021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90"/>
        <v>-18.219999999999299</v>
      </c>
      <c r="W6253" s="14">
        <f t="shared" si="793"/>
        <v>0</v>
      </c>
      <c r="X6253" s="14"/>
      <c r="Y6253" s="14">
        <f t="shared" si="792"/>
        <v>0</v>
      </c>
      <c r="Z6253" s="16">
        <f t="shared" si="796"/>
        <v>0</v>
      </c>
      <c r="AA6253" s="14">
        <f t="shared" si="794"/>
        <v>0</v>
      </c>
      <c r="AB6253" s="14">
        <f t="shared" si="795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 hidden="1">
      <c r="A6254" s="7" t="s">
        <v>3722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3022</v>
      </c>
      <c r="G6254" s="74" t="s">
        <v>899</v>
      </c>
      <c r="H6254" s="74" t="s">
        <v>2961</v>
      </c>
      <c r="I6254" s="74" t="s">
        <v>2962</v>
      </c>
      <c r="J6254" s="74" t="s">
        <v>2963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90"/>
        <v>-11.5199999998986</v>
      </c>
      <c r="W6254" s="14">
        <f t="shared" si="793"/>
        <v>0</v>
      </c>
      <c r="X6254" s="14"/>
      <c r="Y6254" s="14">
        <f t="shared" si="792"/>
        <v>0</v>
      </c>
      <c r="Z6254" s="16">
        <f t="shared" si="796"/>
        <v>0</v>
      </c>
      <c r="AA6254" s="14">
        <f t="shared" si="794"/>
        <v>0</v>
      </c>
      <c r="AB6254" s="14">
        <f t="shared" si="795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 hidden="1">
      <c r="A6255" s="7" t="s">
        <v>3722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2961</v>
      </c>
      <c r="I6255" s="74" t="s">
        <v>2962</v>
      </c>
      <c r="J6255" s="74" t="s">
        <v>2963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90"/>
        <v>-102.17</v>
      </c>
      <c r="W6255" s="14">
        <f t="shared" si="793"/>
        <v>0</v>
      </c>
      <c r="X6255" s="14"/>
      <c r="Y6255" s="14">
        <f t="shared" si="792"/>
        <v>0</v>
      </c>
      <c r="Z6255" s="16">
        <f t="shared" si="796"/>
        <v>0</v>
      </c>
      <c r="AA6255" s="14">
        <f t="shared" si="794"/>
        <v>0</v>
      </c>
      <c r="AB6255" s="14">
        <f t="shared" si="795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 hidden="1">
      <c r="A6256" s="7" t="s">
        <v>3722</v>
      </c>
      <c r="B6256" s="74" t="s">
        <v>32</v>
      </c>
      <c r="C6256" s="74" t="s">
        <v>648</v>
      </c>
      <c r="D6256" s="74" t="s">
        <v>857</v>
      </c>
      <c r="E6256" s="74" t="s">
        <v>3023</v>
      </c>
      <c r="F6256" s="74" t="s">
        <v>3023</v>
      </c>
      <c r="G6256" s="74" t="s">
        <v>3023</v>
      </c>
      <c r="H6256" s="74" t="s">
        <v>2961</v>
      </c>
      <c r="I6256" s="74" t="s">
        <v>2962</v>
      </c>
      <c r="J6256" s="74" t="s">
        <v>2963</v>
      </c>
      <c r="K6256" s="74" t="s">
        <v>32</v>
      </c>
      <c r="L6256" s="74" t="s">
        <v>3024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90"/>
        <v>19624.8</v>
      </c>
      <c r="W6256" s="14">
        <f t="shared" si="793"/>
        <v>0</v>
      </c>
      <c r="X6256" s="14"/>
      <c r="Y6256" s="14">
        <f t="shared" si="792"/>
        <v>0</v>
      </c>
      <c r="Z6256" s="16">
        <f t="shared" si="796"/>
        <v>0</v>
      </c>
      <c r="AA6256" s="14">
        <f t="shared" si="794"/>
        <v>0</v>
      </c>
      <c r="AB6256" s="14">
        <f t="shared" si="795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 hidden="1">
      <c r="A6257" s="7" t="s">
        <v>3722</v>
      </c>
      <c r="B6257" s="74" t="s">
        <v>32</v>
      </c>
      <c r="C6257" s="74" t="s">
        <v>908</v>
      </c>
      <c r="D6257" s="74" t="s">
        <v>909</v>
      </c>
      <c r="E6257" s="74" t="s">
        <v>3025</v>
      </c>
      <c r="F6257" s="74" t="s">
        <v>3025</v>
      </c>
      <c r="G6257" s="74" t="s">
        <v>3025</v>
      </c>
      <c r="H6257" s="74" t="s">
        <v>2961</v>
      </c>
      <c r="I6257" s="74" t="s">
        <v>2962</v>
      </c>
      <c r="J6257" s="74" t="s">
        <v>2963</v>
      </c>
      <c r="K6257" s="74" t="s">
        <v>32</v>
      </c>
      <c r="L6257" s="74" t="s">
        <v>3025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90"/>
        <v>-11.9000000000015</v>
      </c>
      <c r="W6257" s="14">
        <f t="shared" si="793"/>
        <v>0</v>
      </c>
      <c r="X6257" s="14"/>
      <c r="Y6257" s="14">
        <f t="shared" si="792"/>
        <v>0</v>
      </c>
      <c r="Z6257" s="16">
        <f t="shared" si="796"/>
        <v>0</v>
      </c>
      <c r="AA6257" s="14">
        <f t="shared" si="794"/>
        <v>0</v>
      </c>
      <c r="AB6257" s="14">
        <f t="shared" si="795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 hidden="1">
      <c r="A6258" s="7" t="s">
        <v>3722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2961</v>
      </c>
      <c r="I6258" s="74" t="s">
        <v>2962</v>
      </c>
      <c r="J6258" s="74" t="s">
        <v>2963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90"/>
        <v>348530</v>
      </c>
      <c r="W6258" s="14">
        <f t="shared" si="793"/>
        <v>168</v>
      </c>
      <c r="X6258" s="14"/>
      <c r="Y6258" s="14">
        <f t="shared" si="792"/>
        <v>0</v>
      </c>
      <c r="Z6258" s="16">
        <f t="shared" si="796"/>
        <v>168</v>
      </c>
      <c r="AA6258" s="14">
        <f t="shared" si="794"/>
        <v>0</v>
      </c>
      <c r="AB6258" s="14">
        <f t="shared" si="795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 hidden="1">
      <c r="A6259" s="7" t="s">
        <v>3722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2961</v>
      </c>
      <c r="I6259" s="74" t="s">
        <v>2962</v>
      </c>
      <c r="J6259" s="74" t="s">
        <v>2963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97">S6259+T6259-U6259</f>
        <v>1633.6</v>
      </c>
      <c r="W6259" s="14">
        <f t="shared" si="793"/>
        <v>0</v>
      </c>
      <c r="X6259" s="14"/>
      <c r="Y6259" s="14">
        <f t="shared" si="792"/>
        <v>0</v>
      </c>
      <c r="Z6259" s="16">
        <f t="shared" si="796"/>
        <v>0</v>
      </c>
      <c r="AA6259" s="14">
        <f t="shared" si="794"/>
        <v>0</v>
      </c>
      <c r="AB6259" s="14">
        <f t="shared" si="795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 hidden="1">
      <c r="A6260" s="7" t="s">
        <v>3722</v>
      </c>
      <c r="B6260" s="74" t="s">
        <v>32</v>
      </c>
      <c r="C6260" s="74" t="s">
        <v>908</v>
      </c>
      <c r="D6260" s="74" t="s">
        <v>1037</v>
      </c>
      <c r="E6260" s="74" t="s">
        <v>3027</v>
      </c>
      <c r="F6260" s="74" t="s">
        <v>3028</v>
      </c>
      <c r="G6260" s="74" t="s">
        <v>3027</v>
      </c>
      <c r="H6260" s="74" t="s">
        <v>2961</v>
      </c>
      <c r="I6260" s="74" t="s">
        <v>2962</v>
      </c>
      <c r="J6260" s="74" t="s">
        <v>2963</v>
      </c>
      <c r="K6260" s="74" t="s">
        <v>32</v>
      </c>
      <c r="L6260" s="74" t="s">
        <v>3027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97"/>
        <v>4858.3</v>
      </c>
      <c r="W6260" s="14">
        <f t="shared" si="793"/>
        <v>0</v>
      </c>
      <c r="X6260" s="14"/>
      <c r="Y6260" s="14">
        <f t="shared" si="792"/>
        <v>0</v>
      </c>
      <c r="Z6260" s="16">
        <f t="shared" si="796"/>
        <v>0</v>
      </c>
      <c r="AA6260" s="14">
        <f t="shared" si="794"/>
        <v>0</v>
      </c>
      <c r="AB6260" s="14">
        <f t="shared" si="795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 hidden="1">
      <c r="A6261" s="7" t="s">
        <v>3722</v>
      </c>
      <c r="B6261" s="74" t="s">
        <v>32</v>
      </c>
      <c r="C6261" s="74" t="s">
        <v>1072</v>
      </c>
      <c r="D6261" s="74" t="s">
        <v>1078</v>
      </c>
      <c r="E6261" s="74" t="s">
        <v>3029</v>
      </c>
      <c r="F6261" s="74" t="s">
        <v>3029</v>
      </c>
      <c r="G6261" s="74" t="s">
        <v>3029</v>
      </c>
      <c r="H6261" s="74" t="s">
        <v>2961</v>
      </c>
      <c r="I6261" s="74" t="s">
        <v>2962</v>
      </c>
      <c r="J6261" s="74" t="s">
        <v>2963</v>
      </c>
      <c r="K6261" s="74" t="s">
        <v>32</v>
      </c>
      <c r="L6261" s="74" t="s">
        <v>3029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97"/>
        <v>2639.8</v>
      </c>
      <c r="W6261" s="14">
        <f t="shared" si="793"/>
        <v>0</v>
      </c>
      <c r="X6261" s="14"/>
      <c r="Y6261" s="14">
        <f t="shared" si="792"/>
        <v>0</v>
      </c>
      <c r="Z6261" s="16">
        <f t="shared" si="796"/>
        <v>0</v>
      </c>
      <c r="AA6261" s="14">
        <f t="shared" si="794"/>
        <v>0</v>
      </c>
      <c r="AB6261" s="14">
        <f t="shared" si="795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 hidden="1">
      <c r="A6262" s="7" t="s">
        <v>3722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2961</v>
      </c>
      <c r="I6262" s="74" t="s">
        <v>2962</v>
      </c>
      <c r="J6262" s="74" t="s">
        <v>2963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97"/>
        <v>7.0000000000000298E-2</v>
      </c>
      <c r="W6262" s="14">
        <f t="shared" si="793"/>
        <v>0</v>
      </c>
      <c r="X6262" s="14"/>
      <c r="Y6262" s="14">
        <f t="shared" si="792"/>
        <v>0</v>
      </c>
      <c r="Z6262" s="14"/>
      <c r="AA6262" s="14">
        <f t="shared" si="794"/>
        <v>0</v>
      </c>
      <c r="AB6262" s="14">
        <f t="shared" si="795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 hidden="1">
      <c r="A6263" s="7" t="s">
        <v>3722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2961</v>
      </c>
      <c r="I6263" s="74" t="s">
        <v>2962</v>
      </c>
      <c r="J6263" s="74" t="s">
        <v>2963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97"/>
        <v>136.5</v>
      </c>
      <c r="W6263" s="14">
        <f t="shared" si="793"/>
        <v>0</v>
      </c>
      <c r="X6263" s="14"/>
      <c r="Y6263" s="14">
        <f t="shared" si="792"/>
        <v>0</v>
      </c>
      <c r="Z6263" s="16">
        <f t="shared" ref="Z6263:Z6286" si="798">W6263+X6263</f>
        <v>0</v>
      </c>
      <c r="AA6263" s="14">
        <f t="shared" si="794"/>
        <v>0</v>
      </c>
      <c r="AB6263" s="14">
        <f t="shared" si="795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 hidden="1">
      <c r="A6264" s="7" t="s">
        <v>3722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2961</v>
      </c>
      <c r="I6264" s="74" t="s">
        <v>2962</v>
      </c>
      <c r="J6264" s="74" t="s">
        <v>2963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97"/>
        <v>0</v>
      </c>
      <c r="W6264" s="14">
        <f t="shared" si="793"/>
        <v>3603.83</v>
      </c>
      <c r="X6264" s="14">
        <f>W6264*R6264</f>
        <v>72.076599999999999</v>
      </c>
      <c r="Y6264" s="14">
        <f t="shared" si="792"/>
        <v>0</v>
      </c>
      <c r="Z6264" s="16">
        <f t="shared" si="798"/>
        <v>3675.9065999999998</v>
      </c>
      <c r="AA6264" s="14">
        <f t="shared" si="794"/>
        <v>0</v>
      </c>
      <c r="AB6264" s="14">
        <f t="shared" si="795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 hidden="1">
      <c r="A6265" s="7" t="s">
        <v>3722</v>
      </c>
      <c r="B6265" s="74" t="s">
        <v>32</v>
      </c>
      <c r="C6265" s="74" t="s">
        <v>1072</v>
      </c>
      <c r="D6265" s="74" t="s">
        <v>3032</v>
      </c>
      <c r="E6265" s="74" t="s">
        <v>1099</v>
      </c>
      <c r="F6265" s="74" t="s">
        <v>1099</v>
      </c>
      <c r="G6265" s="74" t="s">
        <v>1099</v>
      </c>
      <c r="H6265" s="74" t="s">
        <v>2961</v>
      </c>
      <c r="I6265" s="74" t="s">
        <v>2962</v>
      </c>
      <c r="J6265" s="74" t="s">
        <v>2963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97"/>
        <v>6500.6</v>
      </c>
      <c r="W6265" s="14">
        <f t="shared" si="793"/>
        <v>0</v>
      </c>
      <c r="X6265" s="14"/>
      <c r="Y6265" s="14">
        <f t="shared" si="792"/>
        <v>0</v>
      </c>
      <c r="Z6265" s="16">
        <f t="shared" si="798"/>
        <v>0</v>
      </c>
      <c r="AA6265" s="14">
        <f t="shared" si="794"/>
        <v>0</v>
      </c>
      <c r="AB6265" s="14">
        <f t="shared" si="795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 hidden="1">
      <c r="A6266" s="7" t="s">
        <v>3722</v>
      </c>
      <c r="B6266" s="74" t="s">
        <v>32</v>
      </c>
      <c r="C6266" s="74" t="s">
        <v>1072</v>
      </c>
      <c r="D6266" s="74" t="s">
        <v>1134</v>
      </c>
      <c r="E6266" s="74" t="s">
        <v>3033</v>
      </c>
      <c r="F6266" s="74" t="s">
        <v>3033</v>
      </c>
      <c r="G6266" s="74" t="s">
        <v>3033</v>
      </c>
      <c r="H6266" s="74" t="s">
        <v>2961</v>
      </c>
      <c r="I6266" s="74" t="s">
        <v>2962</v>
      </c>
      <c r="J6266" s="74" t="s">
        <v>2963</v>
      </c>
      <c r="K6266" s="74" t="s">
        <v>32</v>
      </c>
      <c r="L6266" s="74" t="s">
        <v>3033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97"/>
        <v>3770</v>
      </c>
      <c r="W6266" s="14">
        <f t="shared" si="793"/>
        <v>4410.5</v>
      </c>
      <c r="X6266" s="14">
        <f>W6266*R6266</f>
        <v>132.315</v>
      </c>
      <c r="Y6266" s="14">
        <f t="shared" si="792"/>
        <v>0</v>
      </c>
      <c r="Z6266" s="16">
        <f t="shared" si="798"/>
        <v>4542.8149999999996</v>
      </c>
      <c r="AA6266" s="14">
        <f t="shared" si="794"/>
        <v>0</v>
      </c>
      <c r="AB6266" s="14">
        <f t="shared" si="795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 hidden="1">
      <c r="A6267" s="7" t="s">
        <v>3722</v>
      </c>
      <c r="B6267" s="74" t="s">
        <v>32</v>
      </c>
      <c r="C6267" s="74" t="s">
        <v>1072</v>
      </c>
      <c r="D6267" s="74" t="s">
        <v>1134</v>
      </c>
      <c r="E6267" s="74" t="s">
        <v>3034</v>
      </c>
      <c r="F6267" s="74" t="s">
        <v>3034</v>
      </c>
      <c r="G6267" s="74" t="s">
        <v>3034</v>
      </c>
      <c r="H6267" s="74" t="s">
        <v>2961</v>
      </c>
      <c r="I6267" s="74" t="s">
        <v>2962</v>
      </c>
      <c r="J6267" s="74" t="s">
        <v>2963</v>
      </c>
      <c r="K6267" s="74" t="s">
        <v>32</v>
      </c>
      <c r="L6267" s="74" t="s">
        <v>3034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97"/>
        <v>-4</v>
      </c>
      <c r="W6267" s="14">
        <f t="shared" si="793"/>
        <v>0</v>
      </c>
      <c r="X6267" s="14"/>
      <c r="Y6267" s="14">
        <f t="shared" si="792"/>
        <v>0</v>
      </c>
      <c r="Z6267" s="16">
        <f t="shared" si="798"/>
        <v>0</v>
      </c>
      <c r="AA6267" s="14">
        <f t="shared" si="794"/>
        <v>0</v>
      </c>
      <c r="AB6267" s="14">
        <f t="shared" si="795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 hidden="1">
      <c r="A6268" s="7" t="s">
        <v>3722</v>
      </c>
      <c r="B6268" s="74" t="s">
        <v>32</v>
      </c>
      <c r="C6268" s="74" t="s">
        <v>1072</v>
      </c>
      <c r="D6268" s="74" t="s">
        <v>1134</v>
      </c>
      <c r="E6268" s="74" t="s">
        <v>3035</v>
      </c>
      <c r="F6268" s="74" t="s">
        <v>3035</v>
      </c>
      <c r="G6268" s="74" t="s">
        <v>3035</v>
      </c>
      <c r="H6268" s="74" t="s">
        <v>2961</v>
      </c>
      <c r="I6268" s="74" t="s">
        <v>2962</v>
      </c>
      <c r="J6268" s="74" t="s">
        <v>2963</v>
      </c>
      <c r="K6268" s="74" t="s">
        <v>32</v>
      </c>
      <c r="L6268" s="74" t="s">
        <v>3036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97"/>
        <v>-23.1999999999998</v>
      </c>
      <c r="W6268" s="14">
        <f t="shared" si="793"/>
        <v>0</v>
      </c>
      <c r="X6268" s="14"/>
      <c r="Y6268" s="14">
        <f t="shared" si="792"/>
        <v>0</v>
      </c>
      <c r="Z6268" s="16">
        <f t="shared" si="798"/>
        <v>0</v>
      </c>
      <c r="AA6268" s="14">
        <f t="shared" si="794"/>
        <v>0</v>
      </c>
      <c r="AB6268" s="14">
        <f t="shared" si="795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 hidden="1">
      <c r="A6269" s="7" t="s">
        <v>3722</v>
      </c>
      <c r="B6269" s="74" t="s">
        <v>32</v>
      </c>
      <c r="C6269" s="74" t="s">
        <v>1072</v>
      </c>
      <c r="D6269" s="74" t="s">
        <v>1182</v>
      </c>
      <c r="E6269" s="74" t="s">
        <v>3038</v>
      </c>
      <c r="F6269" s="74" t="s">
        <v>3039</v>
      </c>
      <c r="G6269" s="74" t="s">
        <v>3039</v>
      </c>
      <c r="H6269" s="74" t="s">
        <v>2961</v>
      </c>
      <c r="I6269" s="74" t="s">
        <v>2962</v>
      </c>
      <c r="J6269" s="74" t="s">
        <v>2963</v>
      </c>
      <c r="K6269" s="74" t="s">
        <v>32</v>
      </c>
      <c r="L6269" s="74" t="s">
        <v>3039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97"/>
        <v>5.4</v>
      </c>
      <c r="W6269" s="14">
        <f t="shared" si="793"/>
        <v>0</v>
      </c>
      <c r="X6269" s="14"/>
      <c r="Y6269" s="14">
        <f t="shared" si="792"/>
        <v>0</v>
      </c>
      <c r="Z6269" s="16">
        <f t="shared" si="798"/>
        <v>0</v>
      </c>
      <c r="AA6269" s="14">
        <f t="shared" si="794"/>
        <v>0</v>
      </c>
      <c r="AB6269" s="14">
        <f t="shared" si="795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 hidden="1">
      <c r="A6270" s="7" t="s">
        <v>3722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2961</v>
      </c>
      <c r="I6270" s="74" t="s">
        <v>2962</v>
      </c>
      <c r="J6270" s="74" t="s">
        <v>2963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97"/>
        <v>4259.26</v>
      </c>
      <c r="W6270" s="14">
        <f t="shared" si="793"/>
        <v>2719.95</v>
      </c>
      <c r="X6270" s="14"/>
      <c r="Y6270" s="14">
        <f t="shared" si="792"/>
        <v>0</v>
      </c>
      <c r="Z6270" s="16">
        <f t="shared" si="798"/>
        <v>2719.95</v>
      </c>
      <c r="AA6270" s="14">
        <f t="shared" si="794"/>
        <v>0</v>
      </c>
      <c r="AB6270" s="14">
        <f t="shared" si="795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 hidden="1">
      <c r="A6271" s="7" t="s">
        <v>3722</v>
      </c>
      <c r="B6271" s="74" t="s">
        <v>32</v>
      </c>
      <c r="C6271" s="74" t="s">
        <v>1072</v>
      </c>
      <c r="D6271" s="74" t="s">
        <v>1182</v>
      </c>
      <c r="E6271" s="74" t="s">
        <v>3040</v>
      </c>
      <c r="F6271" s="74" t="s">
        <v>3040</v>
      </c>
      <c r="G6271" s="74" t="s">
        <v>3040</v>
      </c>
      <c r="H6271" s="74" t="s">
        <v>2961</v>
      </c>
      <c r="I6271" s="74" t="s">
        <v>2962</v>
      </c>
      <c r="J6271" s="74" t="s">
        <v>2963</v>
      </c>
      <c r="K6271" s="74" t="s">
        <v>32</v>
      </c>
      <c r="L6271" s="74" t="s">
        <v>3040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97"/>
        <v>60975.98</v>
      </c>
      <c r="W6271" s="14">
        <f t="shared" si="793"/>
        <v>0</v>
      </c>
      <c r="X6271" s="14"/>
      <c r="Y6271" s="14">
        <f t="shared" si="792"/>
        <v>0</v>
      </c>
      <c r="Z6271" s="16">
        <f t="shared" si="798"/>
        <v>0</v>
      </c>
      <c r="AA6271" s="14">
        <f t="shared" si="794"/>
        <v>0</v>
      </c>
      <c r="AB6271" s="14">
        <f t="shared" si="795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 hidden="1">
      <c r="A6272" s="7" t="s">
        <v>3722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2961</v>
      </c>
      <c r="I6272" s="74" t="s">
        <v>2962</v>
      </c>
      <c r="J6272" s="74" t="s">
        <v>2963</v>
      </c>
      <c r="K6272" s="74" t="s">
        <v>32</v>
      </c>
      <c r="L6272" s="74" t="s">
        <v>3042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97"/>
        <v>7992.7</v>
      </c>
      <c r="W6272" s="14">
        <f t="shared" si="793"/>
        <v>0</v>
      </c>
      <c r="X6272" s="14"/>
      <c r="Y6272" s="14">
        <f t="shared" si="792"/>
        <v>0</v>
      </c>
      <c r="Z6272" s="16">
        <f t="shared" si="798"/>
        <v>0</v>
      </c>
      <c r="AA6272" s="14">
        <f t="shared" si="794"/>
        <v>0</v>
      </c>
      <c r="AB6272" s="14">
        <f t="shared" si="795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 hidden="1">
      <c r="A6273" s="7" t="s">
        <v>3722</v>
      </c>
      <c r="B6273" s="74" t="s">
        <v>32</v>
      </c>
      <c r="C6273" s="74" t="s">
        <v>1072</v>
      </c>
      <c r="D6273" s="74" t="s">
        <v>1182</v>
      </c>
      <c r="E6273" s="74" t="s">
        <v>3044</v>
      </c>
      <c r="F6273" s="74" t="s">
        <v>3044</v>
      </c>
      <c r="G6273" s="74" t="s">
        <v>3044</v>
      </c>
      <c r="H6273" s="74" t="s">
        <v>2961</v>
      </c>
      <c r="I6273" s="74" t="s">
        <v>2962</v>
      </c>
      <c r="J6273" s="74" t="s">
        <v>2963</v>
      </c>
      <c r="K6273" s="74" t="s">
        <v>32</v>
      </c>
      <c r="L6273" s="74" t="s">
        <v>3045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97"/>
        <v>-5</v>
      </c>
      <c r="W6273" s="14">
        <f t="shared" si="793"/>
        <v>0</v>
      </c>
      <c r="X6273" s="14"/>
      <c r="Y6273" s="14">
        <f t="shared" si="792"/>
        <v>0</v>
      </c>
      <c r="Z6273" s="16">
        <f t="shared" si="798"/>
        <v>0</v>
      </c>
      <c r="AA6273" s="14">
        <f t="shared" si="794"/>
        <v>0</v>
      </c>
      <c r="AB6273" s="14">
        <f t="shared" si="795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 hidden="1">
      <c r="A6274" s="7" t="s">
        <v>3722</v>
      </c>
      <c r="B6274" s="74" t="s">
        <v>32</v>
      </c>
      <c r="C6274" s="74" t="s">
        <v>1072</v>
      </c>
      <c r="D6274" s="74" t="s">
        <v>1301</v>
      </c>
      <c r="E6274" s="74" t="s">
        <v>3046</v>
      </c>
      <c r="F6274" s="74" t="s">
        <v>3046</v>
      </c>
      <c r="G6274" s="74" t="s">
        <v>3046</v>
      </c>
      <c r="H6274" s="74" t="s">
        <v>2961</v>
      </c>
      <c r="I6274" s="74" t="s">
        <v>2962</v>
      </c>
      <c r="J6274" s="74" t="s">
        <v>2963</v>
      </c>
      <c r="K6274" s="74" t="s">
        <v>32</v>
      </c>
      <c r="L6274" s="74" t="s">
        <v>3046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97"/>
        <v>676.6</v>
      </c>
      <c r="W6274" s="14">
        <f t="shared" si="793"/>
        <v>0</v>
      </c>
      <c r="X6274" s="14"/>
      <c r="Y6274" s="14">
        <f t="shared" si="792"/>
        <v>0</v>
      </c>
      <c r="Z6274" s="16">
        <f t="shared" si="798"/>
        <v>0</v>
      </c>
      <c r="AA6274" s="14">
        <f t="shared" si="794"/>
        <v>0</v>
      </c>
      <c r="AB6274" s="14">
        <f t="shared" si="795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 hidden="1">
      <c r="A6275" s="7" t="s">
        <v>3722</v>
      </c>
      <c r="B6275" s="74" t="s">
        <v>32</v>
      </c>
      <c r="C6275" s="74" t="s">
        <v>1330</v>
      </c>
      <c r="D6275" s="74" t="s">
        <v>1331</v>
      </c>
      <c r="E6275" s="74" t="s">
        <v>3048</v>
      </c>
      <c r="F6275" s="74" t="s">
        <v>3049</v>
      </c>
      <c r="G6275" s="74" t="s">
        <v>3049</v>
      </c>
      <c r="H6275" s="74" t="s">
        <v>2961</v>
      </c>
      <c r="I6275" s="74" t="s">
        <v>2962</v>
      </c>
      <c r="J6275" s="74" t="s">
        <v>2963</v>
      </c>
      <c r="K6275" s="74" t="s">
        <v>32</v>
      </c>
      <c r="L6275" s="74" t="s">
        <v>3049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97"/>
        <v>46.04</v>
      </c>
      <c r="W6275" s="14">
        <f t="shared" si="793"/>
        <v>0</v>
      </c>
      <c r="X6275" s="14"/>
      <c r="Y6275" s="14">
        <f t="shared" ref="Y6275:Y6338" si="799">IF(W6275-AB6275&lt;=0,0,IF(O6275="返现",MAX(W6275-AA6275-AB6275,0),MAX(W6275-AB6275,0)))</f>
        <v>0</v>
      </c>
      <c r="Z6275" s="16">
        <f t="shared" si="798"/>
        <v>0</v>
      </c>
      <c r="AA6275" s="14">
        <f t="shared" si="794"/>
        <v>0</v>
      </c>
      <c r="AB6275" s="14">
        <f t="shared" si="795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 hidden="1">
      <c r="A6276" s="7" t="s">
        <v>3722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2961</v>
      </c>
      <c r="I6276" s="74" t="s">
        <v>2962</v>
      </c>
      <c r="J6276" s="74" t="s">
        <v>2963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97"/>
        <v>15624.1</v>
      </c>
      <c r="W6276" s="14">
        <f t="shared" si="793"/>
        <v>0</v>
      </c>
      <c r="X6276" s="14"/>
      <c r="Y6276" s="14">
        <f t="shared" si="799"/>
        <v>0</v>
      </c>
      <c r="Z6276" s="16">
        <f t="shared" si="798"/>
        <v>0</v>
      </c>
      <c r="AA6276" s="14">
        <f t="shared" si="794"/>
        <v>0</v>
      </c>
      <c r="AB6276" s="14">
        <f t="shared" si="795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 hidden="1">
      <c r="A6277" s="7" t="s">
        <v>3722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2961</v>
      </c>
      <c r="I6277" s="74" t="s">
        <v>2962</v>
      </c>
      <c r="J6277" s="74" t="s">
        <v>2963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97"/>
        <v>7477.2299999999896</v>
      </c>
      <c r="W6277" s="14">
        <f t="shared" si="793"/>
        <v>0</v>
      </c>
      <c r="X6277" s="14"/>
      <c r="Y6277" s="14">
        <f t="shared" si="799"/>
        <v>0</v>
      </c>
      <c r="Z6277" s="16">
        <f t="shared" si="798"/>
        <v>0</v>
      </c>
      <c r="AA6277" s="14">
        <f t="shared" si="794"/>
        <v>0</v>
      </c>
      <c r="AB6277" s="14">
        <f t="shared" si="795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 hidden="1">
      <c r="A6278" s="7" t="s">
        <v>3722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2961</v>
      </c>
      <c r="I6278" s="74" t="s">
        <v>2962</v>
      </c>
      <c r="J6278" s="74" t="s">
        <v>2963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97"/>
        <v>105.94999999999982</v>
      </c>
      <c r="W6278" s="14">
        <f t="shared" si="793"/>
        <v>8168.45</v>
      </c>
      <c r="X6278" s="14"/>
      <c r="Y6278" s="14">
        <f t="shared" si="799"/>
        <v>0</v>
      </c>
      <c r="Z6278" s="16">
        <f t="shared" si="798"/>
        <v>8168.45</v>
      </c>
      <c r="AA6278" s="14">
        <f t="shared" si="794"/>
        <v>0</v>
      </c>
      <c r="AB6278" s="14">
        <f t="shared" si="795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 hidden="1">
      <c r="A6279" s="7" t="s">
        <v>3722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2961</v>
      </c>
      <c r="I6279" s="74" t="s">
        <v>2962</v>
      </c>
      <c r="J6279" s="74" t="s">
        <v>2963</v>
      </c>
      <c r="K6279" s="74" t="s">
        <v>32</v>
      </c>
      <c r="L6279" s="74" t="s">
        <v>3050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97"/>
        <v>2013.1999999999998</v>
      </c>
      <c r="W6279" s="14">
        <f t="shared" si="793"/>
        <v>2363</v>
      </c>
      <c r="X6279" s="14">
        <f>W6279*R6279</f>
        <v>118.15</v>
      </c>
      <c r="Y6279" s="14">
        <f t="shared" si="799"/>
        <v>0</v>
      </c>
      <c r="Z6279" s="16">
        <f t="shared" si="798"/>
        <v>2481.15</v>
      </c>
      <c r="AA6279" s="14">
        <f t="shared" si="794"/>
        <v>0</v>
      </c>
      <c r="AB6279" s="14">
        <f t="shared" si="795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 hidden="1">
      <c r="A6280" s="7" t="s">
        <v>3722</v>
      </c>
      <c r="B6280" s="74" t="s">
        <v>32</v>
      </c>
      <c r="C6280" s="74" t="s">
        <v>1330</v>
      </c>
      <c r="D6280" s="74" t="s">
        <v>1354</v>
      </c>
      <c r="E6280" s="74" t="s">
        <v>3051</v>
      </c>
      <c r="F6280" s="74" t="s">
        <v>3052</v>
      </c>
      <c r="G6280" s="74" t="s">
        <v>3051</v>
      </c>
      <c r="H6280" s="74" t="s">
        <v>2961</v>
      </c>
      <c r="I6280" s="74" t="s">
        <v>2962</v>
      </c>
      <c r="J6280" s="74" t="s">
        <v>2963</v>
      </c>
      <c r="K6280" s="74" t="s">
        <v>32</v>
      </c>
      <c r="L6280" s="74" t="s">
        <v>3053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97"/>
        <v>20000</v>
      </c>
      <c r="W6280" s="14">
        <f t="shared" si="793"/>
        <v>0</v>
      </c>
      <c r="X6280" s="14"/>
      <c r="Y6280" s="14">
        <f t="shared" si="799"/>
        <v>0</v>
      </c>
      <c r="Z6280" s="16">
        <f t="shared" si="798"/>
        <v>0</v>
      </c>
      <c r="AA6280" s="14">
        <f t="shared" si="794"/>
        <v>0</v>
      </c>
      <c r="AB6280" s="14">
        <f t="shared" si="795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 hidden="1">
      <c r="A6281" s="7" t="s">
        <v>3722</v>
      </c>
      <c r="B6281" s="74" t="s">
        <v>32</v>
      </c>
      <c r="C6281" s="74" t="s">
        <v>1330</v>
      </c>
      <c r="D6281" s="74" t="s">
        <v>1354</v>
      </c>
      <c r="E6281" s="74" t="s">
        <v>3055</v>
      </c>
      <c r="F6281" s="74" t="s">
        <v>3055</v>
      </c>
      <c r="G6281" s="74" t="s">
        <v>3055</v>
      </c>
      <c r="H6281" s="74" t="s">
        <v>2961</v>
      </c>
      <c r="I6281" s="74" t="s">
        <v>2962</v>
      </c>
      <c r="J6281" s="74" t="s">
        <v>2963</v>
      </c>
      <c r="K6281" s="74" t="s">
        <v>32</v>
      </c>
      <c r="L6281" s="74" t="s">
        <v>3055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97"/>
        <v>12</v>
      </c>
      <c r="W6281" s="14">
        <f t="shared" si="793"/>
        <v>0</v>
      </c>
      <c r="X6281" s="14"/>
      <c r="Y6281" s="14">
        <f t="shared" si="799"/>
        <v>0</v>
      </c>
      <c r="Z6281" s="16">
        <f t="shared" si="798"/>
        <v>0</v>
      </c>
      <c r="AA6281" s="14">
        <f t="shared" si="794"/>
        <v>0</v>
      </c>
      <c r="AB6281" s="14">
        <f t="shared" si="795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 hidden="1">
      <c r="A6282" s="7" t="s">
        <v>3722</v>
      </c>
      <c r="B6282" s="74" t="s">
        <v>32</v>
      </c>
      <c r="C6282" s="74" t="s">
        <v>1330</v>
      </c>
      <c r="D6282" s="74" t="s">
        <v>1883</v>
      </c>
      <c r="E6282" s="74" t="s">
        <v>3056</v>
      </c>
      <c r="F6282" s="74" t="s">
        <v>3057</v>
      </c>
      <c r="G6282" s="74" t="s">
        <v>3056</v>
      </c>
      <c r="H6282" s="74" t="s">
        <v>2961</v>
      </c>
      <c r="I6282" s="74" t="s">
        <v>2962</v>
      </c>
      <c r="J6282" s="74" t="s">
        <v>2963</v>
      </c>
      <c r="K6282" s="74" t="s">
        <v>32</v>
      </c>
      <c r="L6282" s="74" t="s">
        <v>3056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97"/>
        <v>-32</v>
      </c>
      <c r="W6282" s="14">
        <f t="shared" ref="W6282:W6319" si="800">IF(O6282="返货",U6282/(1+P6282),IF(O6282="返现",U6282,IF(O6282="折扣",U6282*P6282,IF(O6282="无",U6282))))</f>
        <v>0</v>
      </c>
      <c r="X6282" s="14"/>
      <c r="Y6282" s="14">
        <f t="shared" si="799"/>
        <v>0</v>
      </c>
      <c r="Z6282" s="16">
        <f t="shared" si="798"/>
        <v>0</v>
      </c>
      <c r="AA6282" s="14">
        <f t="shared" ref="AA6282:AA6345" si="801">U6282-W6282</f>
        <v>0</v>
      </c>
      <c r="AB6282" s="14">
        <f t="shared" si="795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 hidden="1">
      <c r="A6283" s="7" t="s">
        <v>3722</v>
      </c>
      <c r="B6283" s="74" t="s">
        <v>32</v>
      </c>
      <c r="C6283" s="74" t="s">
        <v>1330</v>
      </c>
      <c r="D6283" s="74" t="s">
        <v>1433</v>
      </c>
      <c r="E6283" s="74" t="s">
        <v>3058</v>
      </c>
      <c r="F6283" s="74" t="s">
        <v>3058</v>
      </c>
      <c r="G6283" s="74" t="s">
        <v>3058</v>
      </c>
      <c r="H6283" s="74" t="s">
        <v>2961</v>
      </c>
      <c r="I6283" s="74" t="s">
        <v>2962</v>
      </c>
      <c r="J6283" s="74" t="s">
        <v>2963</v>
      </c>
      <c r="K6283" s="74" t="s">
        <v>32</v>
      </c>
      <c r="L6283" s="74" t="s">
        <v>3058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97"/>
        <v>43.76</v>
      </c>
      <c r="W6283" s="14">
        <f t="shared" si="800"/>
        <v>0</v>
      </c>
      <c r="X6283" s="14"/>
      <c r="Y6283" s="14">
        <f t="shared" si="799"/>
        <v>0</v>
      </c>
      <c r="Z6283" s="16">
        <f t="shared" si="798"/>
        <v>0</v>
      </c>
      <c r="AA6283" s="14">
        <f t="shared" si="801"/>
        <v>0</v>
      </c>
      <c r="AB6283" s="14">
        <f t="shared" ref="AB6283:AB6295" si="802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 hidden="1">
      <c r="A6284" s="7" t="s">
        <v>3722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2961</v>
      </c>
      <c r="I6284" s="74" t="s">
        <v>2962</v>
      </c>
      <c r="J6284" s="74" t="s">
        <v>2963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97"/>
        <v>18769.63</v>
      </c>
      <c r="W6284" s="14">
        <f t="shared" si="800"/>
        <v>0</v>
      </c>
      <c r="X6284" s="14"/>
      <c r="Y6284" s="14">
        <f t="shared" si="799"/>
        <v>0</v>
      </c>
      <c r="Z6284" s="16">
        <f t="shared" si="798"/>
        <v>0</v>
      </c>
      <c r="AA6284" s="14">
        <f t="shared" si="801"/>
        <v>0</v>
      </c>
      <c r="AB6284" s="14">
        <f t="shared" si="802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 hidden="1">
      <c r="A6285" s="7" t="s">
        <v>3722</v>
      </c>
      <c r="B6285" s="74" t="s">
        <v>32</v>
      </c>
      <c r="C6285" s="74" t="s">
        <v>1330</v>
      </c>
      <c r="D6285" s="74" t="s">
        <v>1441</v>
      </c>
      <c r="E6285" s="74" t="s">
        <v>3059</v>
      </c>
      <c r="F6285" s="74" t="s">
        <v>3059</v>
      </c>
      <c r="G6285" s="74" t="s">
        <v>3059</v>
      </c>
      <c r="H6285" s="74" t="s">
        <v>2961</v>
      </c>
      <c r="I6285" s="74" t="s">
        <v>2962</v>
      </c>
      <c r="J6285" s="74" t="s">
        <v>2963</v>
      </c>
      <c r="K6285" s="74" t="s">
        <v>32</v>
      </c>
      <c r="L6285" s="74" t="s">
        <v>3060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97"/>
        <v>-32.350000000005799</v>
      </c>
      <c r="W6285" s="14">
        <f t="shared" si="800"/>
        <v>0</v>
      </c>
      <c r="X6285" s="14"/>
      <c r="Y6285" s="14">
        <f t="shared" si="799"/>
        <v>0</v>
      </c>
      <c r="Z6285" s="16">
        <f t="shared" si="798"/>
        <v>0</v>
      </c>
      <c r="AA6285" s="14">
        <f t="shared" si="801"/>
        <v>0</v>
      </c>
      <c r="AB6285" s="14">
        <f t="shared" si="802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 hidden="1">
      <c r="A6286" s="7" t="s">
        <v>3722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2961</v>
      </c>
      <c r="I6286" s="74" t="s">
        <v>2962</v>
      </c>
      <c r="J6286" s="74" t="s">
        <v>2963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97"/>
        <v>28038</v>
      </c>
      <c r="W6286" s="14">
        <f t="shared" si="800"/>
        <v>0</v>
      </c>
      <c r="X6286" s="14">
        <f>W6286*R6286</f>
        <v>0</v>
      </c>
      <c r="Y6286" s="14">
        <f t="shared" si="799"/>
        <v>0</v>
      </c>
      <c r="Z6286" s="16">
        <f t="shared" si="798"/>
        <v>0</v>
      </c>
      <c r="AA6286" s="14">
        <f t="shared" si="801"/>
        <v>0</v>
      </c>
      <c r="AB6286" s="14">
        <f t="shared" si="802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 hidden="1">
      <c r="A6287" s="7" t="s">
        <v>3722</v>
      </c>
      <c r="B6287" s="74" t="s">
        <v>32</v>
      </c>
      <c r="C6287" s="74" t="s">
        <v>1330</v>
      </c>
      <c r="D6287" s="74" t="s">
        <v>1441</v>
      </c>
      <c r="E6287" s="74" t="s">
        <v>3062</v>
      </c>
      <c r="F6287" s="74" t="s">
        <v>3062</v>
      </c>
      <c r="G6287" s="74" t="s">
        <v>3062</v>
      </c>
      <c r="H6287" s="74" t="s">
        <v>2961</v>
      </c>
      <c r="I6287" s="74" t="s">
        <v>2962</v>
      </c>
      <c r="J6287" s="74" t="s">
        <v>2963</v>
      </c>
      <c r="K6287" s="74" t="s">
        <v>32</v>
      </c>
      <c r="L6287" s="74" t="s">
        <v>3063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97"/>
        <v>8610</v>
      </c>
      <c r="W6287" s="14">
        <f t="shared" si="800"/>
        <v>1170</v>
      </c>
      <c r="X6287" s="14"/>
      <c r="Y6287" s="14">
        <f t="shared" si="799"/>
        <v>0</v>
      </c>
      <c r="Z6287" s="14"/>
      <c r="AA6287" s="14">
        <f t="shared" si="801"/>
        <v>0</v>
      </c>
      <c r="AB6287" s="14">
        <f t="shared" si="802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 hidden="1">
      <c r="A6288" s="7" t="s">
        <v>3722</v>
      </c>
      <c r="B6288" s="74" t="s">
        <v>32</v>
      </c>
      <c r="C6288" s="74" t="s">
        <v>1330</v>
      </c>
      <c r="D6288" s="74" t="s">
        <v>1441</v>
      </c>
      <c r="E6288" s="74" t="s">
        <v>3064</v>
      </c>
      <c r="F6288" s="74" t="s">
        <v>3064</v>
      </c>
      <c r="G6288" s="74" t="s">
        <v>3064</v>
      </c>
      <c r="H6288" s="74" t="s">
        <v>2961</v>
      </c>
      <c r="I6288" s="74" t="s">
        <v>2962</v>
      </c>
      <c r="J6288" s="74" t="s">
        <v>2963</v>
      </c>
      <c r="K6288" s="74" t="s">
        <v>32</v>
      </c>
      <c r="L6288" s="74" t="s">
        <v>3065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97"/>
        <v>6846.43</v>
      </c>
      <c r="W6288" s="14">
        <f t="shared" si="800"/>
        <v>0</v>
      </c>
      <c r="X6288" s="14"/>
      <c r="Y6288" s="14">
        <f t="shared" si="799"/>
        <v>0</v>
      </c>
      <c r="Z6288" s="16">
        <f t="shared" ref="Z6288:Z6314" si="803">W6288+X6288</f>
        <v>0</v>
      </c>
      <c r="AA6288" s="14">
        <f t="shared" si="801"/>
        <v>0</v>
      </c>
      <c r="AB6288" s="14">
        <f t="shared" si="802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 hidden="1">
      <c r="A6289" s="7" t="s">
        <v>3722</v>
      </c>
      <c r="B6289" s="74" t="s">
        <v>32</v>
      </c>
      <c r="C6289" s="74" t="s">
        <v>1330</v>
      </c>
      <c r="D6289" s="74" t="s">
        <v>1441</v>
      </c>
      <c r="E6289" s="74" t="s">
        <v>3066</v>
      </c>
      <c r="F6289" s="74" t="s">
        <v>3066</v>
      </c>
      <c r="G6289" s="74" t="s">
        <v>3066</v>
      </c>
      <c r="H6289" s="74" t="s">
        <v>2961</v>
      </c>
      <c r="I6289" s="74" t="s">
        <v>2962</v>
      </c>
      <c r="J6289" s="74" t="s">
        <v>2963</v>
      </c>
      <c r="K6289" s="74" t="s">
        <v>32</v>
      </c>
      <c r="L6289" s="74" t="s">
        <v>3067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97"/>
        <v>7726</v>
      </c>
      <c r="W6289" s="14">
        <f t="shared" si="800"/>
        <v>0</v>
      </c>
      <c r="X6289" s="14"/>
      <c r="Y6289" s="14">
        <f t="shared" si="799"/>
        <v>0</v>
      </c>
      <c r="Z6289" s="16">
        <f t="shared" si="803"/>
        <v>0</v>
      </c>
      <c r="AA6289" s="14">
        <f t="shared" si="801"/>
        <v>0</v>
      </c>
      <c r="AB6289" s="14">
        <f t="shared" si="802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 hidden="1">
      <c r="A6290" s="7" t="s">
        <v>3722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2961</v>
      </c>
      <c r="I6290" s="74" t="s">
        <v>2962</v>
      </c>
      <c r="J6290" s="74" t="s">
        <v>2963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97"/>
        <v>10000</v>
      </c>
      <c r="W6290" s="14">
        <f t="shared" si="800"/>
        <v>0</v>
      </c>
      <c r="X6290" s="14"/>
      <c r="Y6290" s="14">
        <f t="shared" si="799"/>
        <v>0</v>
      </c>
      <c r="Z6290" s="16">
        <f t="shared" si="803"/>
        <v>0</v>
      </c>
      <c r="AA6290" s="14">
        <f t="shared" si="801"/>
        <v>0</v>
      </c>
      <c r="AB6290" s="14">
        <f t="shared" si="802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 hidden="1">
      <c r="A6291" s="7" t="s">
        <v>3722</v>
      </c>
      <c r="B6291" s="74" t="s">
        <v>32</v>
      </c>
      <c r="C6291" s="74" t="s">
        <v>1330</v>
      </c>
      <c r="D6291" s="74" t="s">
        <v>1441</v>
      </c>
      <c r="E6291" s="74" t="s">
        <v>3068</v>
      </c>
      <c r="F6291" s="74" t="s">
        <v>3068</v>
      </c>
      <c r="G6291" s="74" t="s">
        <v>3068</v>
      </c>
      <c r="H6291" s="74" t="s">
        <v>2961</v>
      </c>
      <c r="I6291" s="74" t="s">
        <v>2962</v>
      </c>
      <c r="J6291" s="74" t="s">
        <v>2963</v>
      </c>
      <c r="K6291" s="74" t="s">
        <v>32</v>
      </c>
      <c r="L6291" s="74" t="s">
        <v>3069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97"/>
        <v>35484</v>
      </c>
      <c r="W6291" s="14">
        <f t="shared" si="800"/>
        <v>0</v>
      </c>
      <c r="X6291" s="14"/>
      <c r="Y6291" s="14">
        <f t="shared" si="799"/>
        <v>0</v>
      </c>
      <c r="Z6291" s="16">
        <f t="shared" si="803"/>
        <v>0</v>
      </c>
      <c r="AA6291" s="14">
        <f t="shared" si="801"/>
        <v>0</v>
      </c>
      <c r="AB6291" s="14">
        <f t="shared" si="802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 hidden="1">
      <c r="A6292" s="7" t="s">
        <v>3722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3070</v>
      </c>
      <c r="G6292" s="74" t="s">
        <v>287</v>
      </c>
      <c r="H6292" s="74" t="s">
        <v>2961</v>
      </c>
      <c r="I6292" s="74" t="s">
        <v>2962</v>
      </c>
      <c r="J6292" s="74" t="s">
        <v>2963</v>
      </c>
      <c r="K6292" s="74" t="s">
        <v>32</v>
      </c>
      <c r="L6292" s="74" t="s">
        <v>3069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97"/>
        <v>400000</v>
      </c>
      <c r="W6292" s="14">
        <f t="shared" si="800"/>
        <v>0</v>
      </c>
      <c r="X6292" s="14"/>
      <c r="Y6292" s="14">
        <f t="shared" si="799"/>
        <v>0</v>
      </c>
      <c r="Z6292" s="16">
        <f t="shared" si="803"/>
        <v>0</v>
      </c>
      <c r="AA6292" s="14">
        <f t="shared" si="801"/>
        <v>0</v>
      </c>
      <c r="AB6292" s="14">
        <f t="shared" si="802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 hidden="1">
      <c r="A6293" s="7" t="s">
        <v>3722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2961</v>
      </c>
      <c r="I6293" s="74" t="s">
        <v>2962</v>
      </c>
      <c r="J6293" s="74" t="s">
        <v>2963</v>
      </c>
      <c r="K6293" s="74" t="s">
        <v>32</v>
      </c>
      <c r="L6293" s="74" t="s">
        <v>3071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97"/>
        <v>13552</v>
      </c>
      <c r="W6293" s="14">
        <f t="shared" si="800"/>
        <v>0</v>
      </c>
      <c r="X6293" s="14"/>
      <c r="Y6293" s="14">
        <f t="shared" si="799"/>
        <v>0</v>
      </c>
      <c r="Z6293" s="16">
        <f t="shared" si="803"/>
        <v>0</v>
      </c>
      <c r="AA6293" s="14">
        <f t="shared" si="801"/>
        <v>0</v>
      </c>
      <c r="AB6293" s="14">
        <f t="shared" si="802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 hidden="1">
      <c r="A6294" s="7" t="s">
        <v>3722</v>
      </c>
      <c r="B6294" s="74" t="s">
        <v>1046</v>
      </c>
      <c r="C6294" s="74" t="s">
        <v>470</v>
      </c>
      <c r="D6294" s="74" t="s">
        <v>471</v>
      </c>
      <c r="E6294" s="74" t="s">
        <v>3072</v>
      </c>
      <c r="F6294" s="74" t="s">
        <v>3073</v>
      </c>
      <c r="G6294" s="74" t="s">
        <v>1049</v>
      </c>
      <c r="H6294" s="74" t="s">
        <v>2961</v>
      </c>
      <c r="I6294" s="74" t="s">
        <v>2962</v>
      </c>
      <c r="J6294" s="74" t="s">
        <v>2963</v>
      </c>
      <c r="K6294" s="74" t="s">
        <v>32</v>
      </c>
      <c r="L6294" s="74" t="s">
        <v>3074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97"/>
        <v>10</v>
      </c>
      <c r="W6294" s="14">
        <f t="shared" si="800"/>
        <v>0</v>
      </c>
      <c r="X6294" s="14"/>
      <c r="Y6294" s="14">
        <f t="shared" si="799"/>
        <v>0</v>
      </c>
      <c r="Z6294" s="16">
        <f t="shared" si="803"/>
        <v>0</v>
      </c>
      <c r="AA6294" s="14">
        <f t="shared" si="801"/>
        <v>0</v>
      </c>
      <c r="AB6294" s="14">
        <f t="shared" si="802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 hidden="1">
      <c r="A6295" s="7" t="s">
        <v>3722</v>
      </c>
      <c r="B6295" s="74" t="s">
        <v>1046</v>
      </c>
      <c r="C6295" s="74" t="s">
        <v>1330</v>
      </c>
      <c r="D6295" s="74" t="s">
        <v>1441</v>
      </c>
      <c r="E6295" s="74" t="s">
        <v>3075</v>
      </c>
      <c r="F6295" s="74" t="s">
        <v>3076</v>
      </c>
      <c r="G6295" s="74" t="s">
        <v>1924</v>
      </c>
      <c r="H6295" s="74" t="s">
        <v>2961</v>
      </c>
      <c r="I6295" s="74" t="s">
        <v>2962</v>
      </c>
      <c r="J6295" s="74" t="s">
        <v>2963</v>
      </c>
      <c r="K6295" s="74" t="s">
        <v>32</v>
      </c>
      <c r="L6295" s="74" t="s">
        <v>3075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97"/>
        <v>148.93</v>
      </c>
      <c r="W6295" s="14">
        <f t="shared" si="800"/>
        <v>0</v>
      </c>
      <c r="X6295" s="14"/>
      <c r="Y6295" s="14">
        <f t="shared" si="799"/>
        <v>0</v>
      </c>
      <c r="Z6295" s="16">
        <f t="shared" si="803"/>
        <v>0</v>
      </c>
      <c r="AA6295" s="14">
        <f t="shared" si="801"/>
        <v>0</v>
      </c>
      <c r="AB6295" s="14">
        <f t="shared" si="802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 hidden="1">
      <c r="A6296" s="7" t="s">
        <v>3722</v>
      </c>
      <c r="B6296" s="108" t="s">
        <v>32</v>
      </c>
      <c r="C6296" s="108" t="s">
        <v>52</v>
      </c>
      <c r="D6296" s="108" t="s">
        <v>53</v>
      </c>
      <c r="E6296" s="108" t="s">
        <v>4103</v>
      </c>
      <c r="F6296" s="108" t="s">
        <v>4103</v>
      </c>
      <c r="G6296" s="108" t="s">
        <v>4103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97"/>
        <v>50000</v>
      </c>
      <c r="W6296" s="112">
        <f t="shared" si="800"/>
        <v>0</v>
      </c>
      <c r="X6296" s="112"/>
      <c r="Y6296" s="14">
        <f t="shared" si="799"/>
        <v>0</v>
      </c>
      <c r="Z6296" s="16">
        <f t="shared" si="803"/>
        <v>0</v>
      </c>
      <c r="AA6296" s="112">
        <f t="shared" si="801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3274</v>
      </c>
      <c r="AI6296" t="e">
        <v>#N/A</v>
      </c>
    </row>
    <row r="6297" spans="1:35" ht="14.25" hidden="1">
      <c r="A6297" s="7" t="s">
        <v>3722</v>
      </c>
      <c r="B6297" s="108" t="s">
        <v>32</v>
      </c>
      <c r="C6297" s="108" t="s">
        <v>52</v>
      </c>
      <c r="D6297" s="108" t="s">
        <v>53</v>
      </c>
      <c r="E6297" s="108" t="s">
        <v>3521</v>
      </c>
      <c r="F6297" s="108" t="s">
        <v>3521</v>
      </c>
      <c r="G6297" s="108" t="s">
        <v>3521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97"/>
        <v>2032499.0000000009</v>
      </c>
      <c r="W6297" s="112">
        <f t="shared" si="800"/>
        <v>2929033.3071999988</v>
      </c>
      <c r="X6297" s="112"/>
      <c r="Y6297" s="14">
        <f t="shared" si="799"/>
        <v>0</v>
      </c>
      <c r="Z6297" s="16">
        <f t="shared" si="803"/>
        <v>2929033.3071999988</v>
      </c>
      <c r="AA6297" s="112">
        <f t="shared" si="801"/>
        <v>186959.5728000002</v>
      </c>
      <c r="AB6297" s="112">
        <f t="shared" ref="AB6297:AB6360" si="804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3274</v>
      </c>
      <c r="AI6297" t="e">
        <v>#N/A</v>
      </c>
    </row>
    <row r="6298" spans="1:35" ht="14.25" hidden="1">
      <c r="A6298" s="7" t="s">
        <v>3722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97"/>
        <v>0</v>
      </c>
      <c r="W6298" s="14">
        <f t="shared" si="800"/>
        <v>233228.06</v>
      </c>
      <c r="X6298" s="14"/>
      <c r="Y6298" s="14">
        <f t="shared" si="799"/>
        <v>0</v>
      </c>
      <c r="Z6298" s="16">
        <f t="shared" si="803"/>
        <v>233228.06</v>
      </c>
      <c r="AA6298" s="14">
        <f t="shared" si="801"/>
        <v>0</v>
      </c>
      <c r="AB6298" s="14">
        <f t="shared" si="804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3274</v>
      </c>
      <c r="AI6298" t="e">
        <v>#N/A</v>
      </c>
    </row>
    <row r="6299" spans="1:35" ht="14.25" hidden="1">
      <c r="A6299" s="7" t="s">
        <v>3722</v>
      </c>
      <c r="B6299" s="74" t="s">
        <v>32</v>
      </c>
      <c r="C6299" s="74" t="s">
        <v>188</v>
      </c>
      <c r="D6299" s="74" t="s">
        <v>189</v>
      </c>
      <c r="E6299" s="74" t="s">
        <v>3522</v>
      </c>
      <c r="F6299" s="74" t="s">
        <v>3522</v>
      </c>
      <c r="G6299" s="74" t="s">
        <v>3522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97"/>
        <v>28000</v>
      </c>
      <c r="W6299" s="14">
        <f t="shared" si="800"/>
        <v>87300</v>
      </c>
      <c r="X6299" s="14"/>
      <c r="Y6299" s="14">
        <f t="shared" si="799"/>
        <v>0</v>
      </c>
      <c r="Z6299" s="16">
        <f t="shared" si="803"/>
        <v>87300</v>
      </c>
      <c r="AA6299" s="14">
        <f t="shared" si="801"/>
        <v>0</v>
      </c>
      <c r="AB6299" s="14">
        <f t="shared" si="804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3274</v>
      </c>
      <c r="AI6299" t="e">
        <v>#N/A</v>
      </c>
    </row>
    <row r="6300" spans="1:35" ht="14.25" hidden="1">
      <c r="A6300" s="7" t="s">
        <v>3722</v>
      </c>
      <c r="B6300" s="74" t="s">
        <v>32</v>
      </c>
      <c r="C6300" s="74" t="s">
        <v>188</v>
      </c>
      <c r="D6300" s="74" t="s">
        <v>189</v>
      </c>
      <c r="E6300" s="74" t="s">
        <v>3523</v>
      </c>
      <c r="F6300" s="74" t="s">
        <v>3523</v>
      </c>
      <c r="G6300" s="74" t="s">
        <v>3523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97"/>
        <v>17969810.68</v>
      </c>
      <c r="W6300" s="14">
        <f t="shared" si="800"/>
        <v>8976434.9799999986</v>
      </c>
      <c r="X6300" s="14"/>
      <c r="Y6300" s="14">
        <f t="shared" si="799"/>
        <v>0</v>
      </c>
      <c r="Z6300" s="16">
        <f t="shared" si="803"/>
        <v>8976434.9799999986</v>
      </c>
      <c r="AA6300" s="14">
        <f t="shared" si="801"/>
        <v>0</v>
      </c>
      <c r="AB6300" s="14">
        <f t="shared" si="804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3274</v>
      </c>
      <c r="AI6300" t="e">
        <v>#N/A</v>
      </c>
    </row>
    <row r="6301" spans="1:35" ht="14.25" hidden="1">
      <c r="A6301" s="7" t="s">
        <v>3722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97"/>
        <v>240278.28999999998</v>
      </c>
      <c r="W6301" s="14">
        <f t="shared" si="800"/>
        <v>509721.71</v>
      </c>
      <c r="X6301" s="14"/>
      <c r="Y6301" s="14">
        <f t="shared" si="799"/>
        <v>0</v>
      </c>
      <c r="Z6301" s="16">
        <f t="shared" si="803"/>
        <v>509721.71</v>
      </c>
      <c r="AA6301" s="14">
        <f t="shared" si="801"/>
        <v>0</v>
      </c>
      <c r="AB6301" s="14">
        <f t="shared" si="804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3274</v>
      </c>
      <c r="AI6301" t="e">
        <v>#N/A</v>
      </c>
    </row>
    <row r="6302" spans="1:35" ht="14.25" hidden="1">
      <c r="A6302" s="7" t="s">
        <v>3722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800"/>
        <v>0</v>
      </c>
      <c r="X6302" s="14"/>
      <c r="Y6302" s="14">
        <f t="shared" si="799"/>
        <v>0</v>
      </c>
      <c r="Z6302" s="16">
        <f t="shared" si="803"/>
        <v>0</v>
      </c>
      <c r="AA6302" s="14">
        <f t="shared" si="801"/>
        <v>0</v>
      </c>
      <c r="AB6302" s="14">
        <f t="shared" si="804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3274</v>
      </c>
      <c r="AI6302" t="e">
        <v>#N/A</v>
      </c>
    </row>
    <row r="6303" spans="1:35" ht="14.25" hidden="1">
      <c r="A6303" s="7" t="s">
        <v>3722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97"/>
        <v>0</v>
      </c>
      <c r="W6303" s="14">
        <f t="shared" si="800"/>
        <v>9125.380000000001</v>
      </c>
      <c r="X6303" s="14"/>
      <c r="Y6303" s="14">
        <f t="shared" si="799"/>
        <v>0</v>
      </c>
      <c r="Z6303" s="16">
        <f t="shared" si="803"/>
        <v>9125.380000000001</v>
      </c>
      <c r="AA6303" s="14">
        <f t="shared" si="801"/>
        <v>0</v>
      </c>
      <c r="AB6303" s="14">
        <f t="shared" si="804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3274</v>
      </c>
      <c r="AI6303" t="e">
        <v>#N/A</v>
      </c>
    </row>
    <row r="6304" spans="1:35" ht="14.25" hidden="1">
      <c r="A6304" s="7" t="s">
        <v>3722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97"/>
        <v>358608.78</v>
      </c>
      <c r="W6304" s="14">
        <f t="shared" si="800"/>
        <v>1044755.8200000001</v>
      </c>
      <c r="X6304" s="14"/>
      <c r="Y6304" s="14">
        <f t="shared" si="799"/>
        <v>0</v>
      </c>
      <c r="Z6304" s="16">
        <f t="shared" si="803"/>
        <v>1044755.8200000001</v>
      </c>
      <c r="AA6304" s="14">
        <f t="shared" si="801"/>
        <v>0</v>
      </c>
      <c r="AB6304" s="14">
        <f t="shared" si="804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3274</v>
      </c>
      <c r="AI6304" t="e">
        <v>#N/A</v>
      </c>
    </row>
    <row r="6305" spans="1:35" ht="14.25" hidden="1">
      <c r="A6305" s="7" t="s">
        <v>3722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3524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97"/>
        <v>66817.299999999988</v>
      </c>
      <c r="W6305" s="14">
        <f t="shared" si="800"/>
        <v>119003.41176470589</v>
      </c>
      <c r="X6305" s="14"/>
      <c r="Y6305" s="14">
        <f t="shared" si="799"/>
        <v>0</v>
      </c>
      <c r="Z6305" s="16">
        <f t="shared" si="803"/>
        <v>119003.41176470589</v>
      </c>
      <c r="AA6305" s="14">
        <f t="shared" si="801"/>
        <v>2380.0682352941221</v>
      </c>
      <c r="AB6305" s="14">
        <f t="shared" si="804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3274</v>
      </c>
      <c r="AI6305" t="e">
        <v>#N/A</v>
      </c>
    </row>
    <row r="6306" spans="1:35" ht="14.25" hidden="1">
      <c r="A6306" s="7" t="s">
        <v>3722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3525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97"/>
        <v>0</v>
      </c>
      <c r="W6306" s="14">
        <f t="shared" si="800"/>
        <v>0</v>
      </c>
      <c r="X6306" s="14"/>
      <c r="Y6306" s="14">
        <f t="shared" si="799"/>
        <v>0</v>
      </c>
      <c r="Z6306" s="16">
        <f t="shared" si="803"/>
        <v>0</v>
      </c>
      <c r="AA6306" s="14">
        <f t="shared" si="801"/>
        <v>0</v>
      </c>
      <c r="AB6306" s="14">
        <f t="shared" si="804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3274</v>
      </c>
      <c r="AI6306" t="e">
        <v>#N/A</v>
      </c>
    </row>
    <row r="6307" spans="1:35" ht="14.25" hidden="1">
      <c r="A6307" s="7" t="s">
        <v>3722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97"/>
        <v>288075.24</v>
      </c>
      <c r="W6307" s="14">
        <f t="shared" si="800"/>
        <v>1050863.5900000001</v>
      </c>
      <c r="X6307" s="14"/>
      <c r="Y6307" s="14">
        <f t="shared" si="799"/>
        <v>0</v>
      </c>
      <c r="Z6307" s="16">
        <f t="shared" si="803"/>
        <v>1050863.5900000001</v>
      </c>
      <c r="AA6307" s="14">
        <f t="shared" si="801"/>
        <v>0</v>
      </c>
      <c r="AB6307" s="14">
        <f t="shared" si="804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3274</v>
      </c>
      <c r="AI6307" t="e">
        <v>#N/A</v>
      </c>
    </row>
    <row r="6308" spans="1:35" ht="14.25" hidden="1">
      <c r="A6308" s="7" t="s">
        <v>3722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800"/>
        <v>5611.92</v>
      </c>
      <c r="X6308" s="14"/>
      <c r="Y6308" s="14">
        <f t="shared" si="799"/>
        <v>0</v>
      </c>
      <c r="Z6308" s="16">
        <f t="shared" si="803"/>
        <v>5611.92</v>
      </c>
      <c r="AA6308" s="14">
        <f t="shared" si="801"/>
        <v>0</v>
      </c>
      <c r="AB6308" s="14">
        <f t="shared" si="804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3274</v>
      </c>
      <c r="AI6308" t="e">
        <v>#N/A</v>
      </c>
    </row>
    <row r="6309" spans="1:35" ht="14.25" hidden="1">
      <c r="A6309" s="7" t="s">
        <v>3722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97"/>
        <v>0</v>
      </c>
      <c r="W6309" s="14">
        <f t="shared" si="800"/>
        <v>-27517.362745098038</v>
      </c>
      <c r="X6309" s="14"/>
      <c r="Y6309" s="14">
        <f t="shared" si="799"/>
        <v>550.3472549019607</v>
      </c>
      <c r="Z6309" s="16">
        <f t="shared" si="803"/>
        <v>-27517.362745098038</v>
      </c>
      <c r="AA6309" s="14">
        <f t="shared" si="801"/>
        <v>-550.3472549019607</v>
      </c>
      <c r="AB6309" s="14">
        <f t="shared" si="804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3274</v>
      </c>
      <c r="AI6309" t="e">
        <v>#N/A</v>
      </c>
    </row>
    <row r="6310" spans="1:35" ht="14.25" hidden="1">
      <c r="A6310" s="7" t="s">
        <v>3722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97"/>
        <v>2487919.5300000012</v>
      </c>
      <c r="W6310" s="14">
        <f t="shared" si="800"/>
        <v>11407983.93</v>
      </c>
      <c r="X6310" s="14"/>
      <c r="Y6310" s="14">
        <f t="shared" si="799"/>
        <v>0</v>
      </c>
      <c r="Z6310" s="16">
        <f t="shared" si="803"/>
        <v>11407983.93</v>
      </c>
      <c r="AA6310" s="14">
        <f t="shared" si="801"/>
        <v>0</v>
      </c>
      <c r="AB6310" s="14">
        <f t="shared" si="804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3274</v>
      </c>
      <c r="AI6310" t="e">
        <v>#N/A</v>
      </c>
    </row>
    <row r="6311" spans="1:35" ht="14.25" hidden="1">
      <c r="A6311" s="7" t="s">
        <v>3722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97"/>
        <v>269689.90999999997</v>
      </c>
      <c r="W6311" s="14">
        <f t="shared" si="800"/>
        <v>331469.43000000011</v>
      </c>
      <c r="X6311" s="14"/>
      <c r="Y6311" s="14">
        <f t="shared" si="799"/>
        <v>0</v>
      </c>
      <c r="Z6311" s="16">
        <f t="shared" si="803"/>
        <v>331469.43000000011</v>
      </c>
      <c r="AA6311" s="14">
        <f t="shared" si="801"/>
        <v>0</v>
      </c>
      <c r="AB6311" s="14">
        <f t="shared" si="804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3274</v>
      </c>
      <c r="AI6311" t="e">
        <v>#N/A</v>
      </c>
    </row>
    <row r="6312" spans="1:35" ht="14.25" hidden="1">
      <c r="A6312" s="7" t="s">
        <v>3722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97"/>
        <v>0</v>
      </c>
      <c r="W6312" s="14">
        <f t="shared" si="800"/>
        <v>11077.630000000001</v>
      </c>
      <c r="X6312" s="14"/>
      <c r="Y6312" s="14">
        <f t="shared" si="799"/>
        <v>0</v>
      </c>
      <c r="Z6312" s="16">
        <f t="shared" si="803"/>
        <v>11077.630000000001</v>
      </c>
      <c r="AA6312" s="14">
        <f t="shared" si="801"/>
        <v>0</v>
      </c>
      <c r="AB6312" s="14">
        <f t="shared" si="804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3274</v>
      </c>
      <c r="AI6312" t="e">
        <v>#N/A</v>
      </c>
    </row>
    <row r="6313" spans="1:35" ht="14.25" hidden="1">
      <c r="A6313" s="7" t="s">
        <v>3722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3758</v>
      </c>
      <c r="S6313" s="14">
        <v>0</v>
      </c>
      <c r="T6313" s="14">
        <v>-62528.12</v>
      </c>
      <c r="U6313" s="14">
        <v>-62528.12</v>
      </c>
      <c r="V6313" s="14">
        <f t="shared" si="797"/>
        <v>0</v>
      </c>
      <c r="W6313" s="14">
        <f t="shared" si="800"/>
        <v>-61302.078431372553</v>
      </c>
      <c r="X6313" s="14"/>
      <c r="Y6313" s="14">
        <f t="shared" si="799"/>
        <v>1226.04156862745</v>
      </c>
      <c r="Z6313" s="16">
        <f t="shared" si="803"/>
        <v>-61302.078431372553</v>
      </c>
      <c r="AA6313" s="14">
        <f t="shared" si="801"/>
        <v>-1226.04156862745</v>
      </c>
      <c r="AB6313" s="14">
        <f t="shared" si="804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3274</v>
      </c>
      <c r="AI6313" t="e">
        <v>#N/A</v>
      </c>
    </row>
    <row r="6314" spans="1:35" ht="14.25" hidden="1">
      <c r="A6314" s="7" t="s">
        <v>3722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3758</v>
      </c>
      <c r="S6314" s="14">
        <v>136579.63000000099</v>
      </c>
      <c r="T6314" s="14">
        <v>153106</v>
      </c>
      <c r="U6314" s="14">
        <v>218000.4</v>
      </c>
      <c r="V6314" s="14">
        <f t="shared" si="797"/>
        <v>71685.230000001</v>
      </c>
      <c r="W6314" s="14">
        <f t="shared" si="800"/>
        <v>218000.4</v>
      </c>
      <c r="X6314" s="14"/>
      <c r="Y6314" s="14">
        <f t="shared" si="799"/>
        <v>0</v>
      </c>
      <c r="Z6314" s="16">
        <f t="shared" si="803"/>
        <v>218000.4</v>
      </c>
      <c r="AA6314" s="14">
        <f t="shared" si="801"/>
        <v>0</v>
      </c>
      <c r="AB6314" s="14">
        <f t="shared" si="804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3274</v>
      </c>
      <c r="AI6314" t="e">
        <v>#N/A</v>
      </c>
    </row>
    <row r="6315" spans="1:35" ht="14.25" hidden="1">
      <c r="A6315" s="7" t="s">
        <v>3722</v>
      </c>
      <c r="B6315" s="74" t="s">
        <v>32</v>
      </c>
      <c r="C6315" s="74" t="s">
        <v>470</v>
      </c>
      <c r="D6315" s="74" t="s">
        <v>609</v>
      </c>
      <c r="E6315" s="74" t="s">
        <v>4104</v>
      </c>
      <c r="F6315" s="74" t="s">
        <v>4104</v>
      </c>
      <c r="G6315" s="74" t="s">
        <v>4104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3758</v>
      </c>
      <c r="S6315" s="14">
        <v>0</v>
      </c>
      <c r="T6315" s="14">
        <v>1940000</v>
      </c>
      <c r="U6315" s="14">
        <v>1469447.52</v>
      </c>
      <c r="V6315" s="14">
        <f t="shared" si="797"/>
        <v>470552.48</v>
      </c>
      <c r="W6315" s="14">
        <f t="shared" si="800"/>
        <v>1440634.8235294118</v>
      </c>
      <c r="X6315" s="14"/>
      <c r="Y6315" s="14">
        <f t="shared" si="799"/>
        <v>0</v>
      </c>
      <c r="Z6315" s="14">
        <v>1097647.06</v>
      </c>
      <c r="AA6315" s="14">
        <f t="shared" si="801"/>
        <v>28812.696470588213</v>
      </c>
      <c r="AB6315" s="14">
        <f t="shared" si="804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3274</v>
      </c>
      <c r="AI6315">
        <v>85</v>
      </c>
    </row>
    <row r="6316" spans="1:35" ht="14.25" hidden="1">
      <c r="A6316" s="7" t="s">
        <v>3722</v>
      </c>
      <c r="B6316" s="74" t="s">
        <v>32</v>
      </c>
      <c r="C6316" s="74" t="s">
        <v>470</v>
      </c>
      <c r="D6316" s="74" t="s">
        <v>609</v>
      </c>
      <c r="E6316" s="74" t="s">
        <v>4104</v>
      </c>
      <c r="F6316" s="74" t="s">
        <v>4104</v>
      </c>
      <c r="G6316" s="74" t="s">
        <v>4104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4052</v>
      </c>
      <c r="S6316" s="14">
        <v>0</v>
      </c>
      <c r="T6316" s="14">
        <v>1000</v>
      </c>
      <c r="U6316" s="14">
        <v>1000</v>
      </c>
      <c r="V6316" s="14">
        <f t="shared" si="797"/>
        <v>0</v>
      </c>
      <c r="W6316" s="14">
        <f t="shared" si="800"/>
        <v>1000</v>
      </c>
      <c r="X6316" s="14"/>
      <c r="Y6316" s="14">
        <f t="shared" si="799"/>
        <v>0</v>
      </c>
      <c r="Z6316" s="14"/>
      <c r="AA6316" s="14">
        <f t="shared" si="801"/>
        <v>0</v>
      </c>
      <c r="AB6316" s="14">
        <f t="shared" si="804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3274</v>
      </c>
      <c r="AI6316">
        <v>85</v>
      </c>
    </row>
    <row r="6317" spans="1:35" ht="14.25" hidden="1">
      <c r="A6317" s="7" t="s">
        <v>3722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97"/>
        <v>175184.74999999977</v>
      </c>
      <c r="W6317" s="14">
        <f t="shared" si="800"/>
        <v>316491.46000000025</v>
      </c>
      <c r="X6317" s="14"/>
      <c r="Y6317" s="14">
        <f t="shared" si="799"/>
        <v>0</v>
      </c>
      <c r="Z6317" s="16">
        <f t="shared" ref="Z6317:Z6321" si="805">W6317+X6317</f>
        <v>316491.46000000025</v>
      </c>
      <c r="AA6317" s="14">
        <f t="shared" si="801"/>
        <v>0</v>
      </c>
      <c r="AB6317" s="14">
        <f t="shared" si="804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3274</v>
      </c>
      <c r="AI6317" t="e">
        <v>#N/A</v>
      </c>
    </row>
    <row r="6318" spans="1:35" ht="14.25" hidden="1">
      <c r="A6318" s="7" t="s">
        <v>3722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800"/>
        <v>99999.999999999985</v>
      </c>
      <c r="X6318" s="14"/>
      <c r="Y6318" s="14">
        <f t="shared" si="799"/>
        <v>0</v>
      </c>
      <c r="Z6318" s="16">
        <f t="shared" si="805"/>
        <v>99999.999999999985</v>
      </c>
      <c r="AA6318" s="14">
        <f t="shared" si="801"/>
        <v>0</v>
      </c>
      <c r="AB6318" s="14">
        <f t="shared" si="804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3274</v>
      </c>
      <c r="AI6318" t="e">
        <v>#N/A</v>
      </c>
    </row>
    <row r="6319" spans="1:35" ht="14.25" hidden="1">
      <c r="A6319" s="7" t="s">
        <v>3722</v>
      </c>
      <c r="B6319" s="74" t="s">
        <v>32</v>
      </c>
      <c r="C6319" s="74" t="s">
        <v>470</v>
      </c>
      <c r="D6319" s="74" t="s">
        <v>609</v>
      </c>
      <c r="E6319" s="74" t="s">
        <v>3527</v>
      </c>
      <c r="F6319" s="74" t="s">
        <v>3527</v>
      </c>
      <c r="G6319" s="74" t="s">
        <v>3527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800"/>
        <v>91541.05</v>
      </c>
      <c r="X6319" s="14"/>
      <c r="Y6319" s="14">
        <f t="shared" si="799"/>
        <v>0</v>
      </c>
      <c r="Z6319" s="16">
        <f t="shared" si="805"/>
        <v>91541.05</v>
      </c>
      <c r="AA6319" s="14">
        <f t="shared" si="801"/>
        <v>0</v>
      </c>
      <c r="AB6319" s="14">
        <f t="shared" si="804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3274</v>
      </c>
      <c r="AI6319" t="e">
        <v>#N/A</v>
      </c>
    </row>
    <row r="6320" spans="1:35" ht="14.25" hidden="1">
      <c r="A6320" s="7" t="s">
        <v>3722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4105</v>
      </c>
      <c r="S6320" s="14">
        <v>5729642.6600000001</v>
      </c>
      <c r="T6320" s="14">
        <v>55193.9</v>
      </c>
      <c r="U6320" s="14">
        <v>1747861.96</v>
      </c>
      <c r="V6320" s="14">
        <f t="shared" si="797"/>
        <v>4036974.6000000006</v>
      </c>
      <c r="W6320" s="14">
        <f>(U6320-35193.9)*P6320</f>
        <v>1678414.6988000001</v>
      </c>
      <c r="X6320" s="14"/>
      <c r="Y6320" s="14">
        <f t="shared" si="799"/>
        <v>0</v>
      </c>
      <c r="Z6320" s="16">
        <f t="shared" si="805"/>
        <v>1678414.6988000001</v>
      </c>
      <c r="AA6320" s="14">
        <f t="shared" si="801"/>
        <v>69447.261199999833</v>
      </c>
      <c r="AB6320" s="14">
        <f t="shared" si="804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3274</v>
      </c>
      <c r="AI6320" t="e">
        <v>#N/A</v>
      </c>
    </row>
    <row r="6321" spans="1:35" ht="14.25" hidden="1">
      <c r="A6321" s="7" t="s">
        <v>3722</v>
      </c>
      <c r="B6321" s="74" t="s">
        <v>32</v>
      </c>
      <c r="C6321" s="74" t="s">
        <v>648</v>
      </c>
      <c r="D6321" s="74" t="s">
        <v>649</v>
      </c>
      <c r="E6321" s="74" t="s">
        <v>4106</v>
      </c>
      <c r="F6321" s="74" t="s">
        <v>4106</v>
      </c>
      <c r="G6321" s="74" t="s">
        <v>4106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97"/>
        <v>57311.81</v>
      </c>
      <c r="W6321" s="14">
        <f t="shared" ref="W6321:W6333" si="806">IF(O6321="返货",U6321/(1+P6321),IF(O6321="返现",U6321,IF(O6321="折扣",U6321*P6321,IF(O6321="无",U6321))))</f>
        <v>62688.19</v>
      </c>
      <c r="X6321" s="14"/>
      <c r="Y6321" s="14">
        <f t="shared" si="799"/>
        <v>0</v>
      </c>
      <c r="Z6321" s="16">
        <f t="shared" si="805"/>
        <v>62688.19</v>
      </c>
      <c r="AA6321" s="14">
        <f t="shared" si="801"/>
        <v>0</v>
      </c>
      <c r="AB6321" s="14">
        <f t="shared" si="804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3274</v>
      </c>
      <c r="AI6321" t="e">
        <v>#N/A</v>
      </c>
    </row>
    <row r="6322" spans="1:35" ht="14.25" hidden="1">
      <c r="A6322" s="7" t="s">
        <v>3722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97"/>
        <v>6450.6500000000087</v>
      </c>
      <c r="W6322" s="14">
        <f t="shared" si="806"/>
        <v>65439.882352941167</v>
      </c>
      <c r="X6322" s="14"/>
      <c r="Y6322" s="14">
        <f t="shared" si="799"/>
        <v>0</v>
      </c>
      <c r="Z6322" s="14">
        <v>9708.74</v>
      </c>
      <c r="AA6322" s="14">
        <f t="shared" si="801"/>
        <v>1308.7976470588255</v>
      </c>
      <c r="AB6322" s="14">
        <f t="shared" si="804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3274</v>
      </c>
      <c r="AI6322">
        <v>3</v>
      </c>
    </row>
    <row r="6323" spans="1:35" ht="14.25" hidden="1">
      <c r="A6323" s="7" t="s">
        <v>3722</v>
      </c>
      <c r="B6323" s="74" t="s">
        <v>32</v>
      </c>
      <c r="C6323" s="74" t="s">
        <v>648</v>
      </c>
      <c r="D6323" s="74" t="s">
        <v>700</v>
      </c>
      <c r="E6323" s="74" t="s">
        <v>3009</v>
      </c>
      <c r="F6323" s="74" t="s">
        <v>3009</v>
      </c>
      <c r="G6323" s="74" t="s">
        <v>3009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807">S6323+T6323-U6323</f>
        <v>140696.74000000002</v>
      </c>
      <c r="W6323" s="14">
        <f t="shared" si="806"/>
        <v>159303.25999999998</v>
      </c>
      <c r="X6323" s="14"/>
      <c r="Y6323" s="14">
        <f t="shared" si="799"/>
        <v>0</v>
      </c>
      <c r="Z6323" s="16">
        <f t="shared" ref="Z6323:Z6386" si="808">W6323+X6323</f>
        <v>159303.25999999998</v>
      </c>
      <c r="AA6323" s="14">
        <f t="shared" si="801"/>
        <v>0</v>
      </c>
      <c r="AB6323" s="14">
        <f t="shared" si="804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3274</v>
      </c>
      <c r="AI6323" t="e">
        <v>#N/A</v>
      </c>
    </row>
    <row r="6324" spans="1:35" ht="14.25" hidden="1">
      <c r="A6324" s="7" t="s">
        <v>3722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807"/>
        <v>512455.96999999951</v>
      </c>
      <c r="W6324" s="14">
        <f t="shared" si="806"/>
        <v>1661196.6476000003</v>
      </c>
      <c r="X6324" s="14"/>
      <c r="Y6324" s="14">
        <f t="shared" si="799"/>
        <v>0</v>
      </c>
      <c r="Z6324" s="16">
        <f t="shared" si="808"/>
        <v>1661196.6476000003</v>
      </c>
      <c r="AA6324" s="14">
        <f t="shared" si="801"/>
        <v>33901.972400000086</v>
      </c>
      <c r="AB6324" s="14">
        <f t="shared" si="804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3274</v>
      </c>
      <c r="AI6324" t="e">
        <v>#N/A</v>
      </c>
    </row>
    <row r="6325" spans="1:35" ht="14.25" hidden="1">
      <c r="A6325" s="7" t="s">
        <v>3722</v>
      </c>
      <c r="B6325" s="74" t="s">
        <v>32</v>
      </c>
      <c r="C6325" s="74" t="s">
        <v>648</v>
      </c>
      <c r="D6325" s="74" t="s">
        <v>712</v>
      </c>
      <c r="E6325" s="74" t="s">
        <v>3528</v>
      </c>
      <c r="F6325" s="74" t="s">
        <v>3528</v>
      </c>
      <c r="G6325" s="74" t="s">
        <v>3528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807"/>
        <v>437072.04000000004</v>
      </c>
      <c r="W6325" s="14">
        <f t="shared" si="806"/>
        <v>257669.40079999994</v>
      </c>
      <c r="X6325" s="14"/>
      <c r="Y6325" s="14">
        <f t="shared" si="799"/>
        <v>0</v>
      </c>
      <c r="Z6325" s="16">
        <f t="shared" si="808"/>
        <v>257669.40079999994</v>
      </c>
      <c r="AA6325" s="14">
        <f t="shared" si="801"/>
        <v>5258.5592000000179</v>
      </c>
      <c r="AB6325" s="14">
        <f t="shared" si="804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3274</v>
      </c>
      <c r="AI6325" t="e">
        <v>#N/A</v>
      </c>
    </row>
    <row r="6326" spans="1:35" ht="14.25" hidden="1">
      <c r="A6326" s="7" t="s">
        <v>3722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3529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807"/>
        <v>183267.22999999998</v>
      </c>
      <c r="W6326" s="14">
        <f t="shared" si="806"/>
        <v>471164.52740000002</v>
      </c>
      <c r="X6326" s="14"/>
      <c r="Y6326" s="14">
        <f t="shared" si="799"/>
        <v>0</v>
      </c>
      <c r="Z6326" s="16">
        <f t="shared" si="808"/>
        <v>471164.52740000002</v>
      </c>
      <c r="AA6326" s="14">
        <f t="shared" si="801"/>
        <v>9615.6025999999838</v>
      </c>
      <c r="AB6326" s="14">
        <f t="shared" si="804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3274</v>
      </c>
      <c r="AI6326" t="e">
        <v>#N/A</v>
      </c>
    </row>
    <row r="6327" spans="1:35" ht="14.25" hidden="1">
      <c r="A6327" s="7" t="s">
        <v>3722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807"/>
        <v>1297414.3199999984</v>
      </c>
      <c r="W6327" s="14">
        <f t="shared" si="806"/>
        <v>7562562.1165048564</v>
      </c>
      <c r="X6327" s="14"/>
      <c r="Y6327" s="14">
        <f t="shared" si="799"/>
        <v>0</v>
      </c>
      <c r="Z6327" s="16">
        <f t="shared" si="808"/>
        <v>7562562.1165048564</v>
      </c>
      <c r="AA6327" s="14">
        <f t="shared" si="801"/>
        <v>226876.86349514592</v>
      </c>
      <c r="AB6327" s="14">
        <f t="shared" si="804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3274</v>
      </c>
      <c r="AI6327" t="e">
        <v>#N/A</v>
      </c>
    </row>
    <row r="6328" spans="1:35" ht="14.25" hidden="1">
      <c r="A6328" s="7" t="s">
        <v>3722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807"/>
        <v>435845.47999999986</v>
      </c>
      <c r="W6328" s="14">
        <f t="shared" si="806"/>
        <v>275614.17475728155</v>
      </c>
      <c r="X6328" s="14"/>
      <c r="Y6328" s="14">
        <f t="shared" si="799"/>
        <v>0</v>
      </c>
      <c r="Z6328" s="16">
        <f t="shared" si="808"/>
        <v>275614.17475728155</v>
      </c>
      <c r="AA6328" s="14">
        <f t="shared" si="801"/>
        <v>8268.4252427184256</v>
      </c>
      <c r="AB6328" s="14">
        <f t="shared" si="804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3274</v>
      </c>
      <c r="AI6328" t="e">
        <v>#N/A</v>
      </c>
    </row>
    <row r="6329" spans="1:35" ht="14.25" hidden="1">
      <c r="A6329" s="7" t="s">
        <v>3722</v>
      </c>
      <c r="B6329" s="74" t="s">
        <v>32</v>
      </c>
      <c r="C6329" s="74" t="s">
        <v>648</v>
      </c>
      <c r="D6329" s="74" t="s">
        <v>712</v>
      </c>
      <c r="E6329" s="74" t="s">
        <v>3143</v>
      </c>
      <c r="F6329" s="74" t="s">
        <v>3143</v>
      </c>
      <c r="G6329" s="74" t="s">
        <v>3143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807"/>
        <v>0</v>
      </c>
      <c r="W6329" s="14">
        <f t="shared" si="806"/>
        <v>0</v>
      </c>
      <c r="X6329" s="14"/>
      <c r="Y6329" s="14">
        <f t="shared" si="799"/>
        <v>0</v>
      </c>
      <c r="Z6329" s="16">
        <f t="shared" si="808"/>
        <v>0</v>
      </c>
      <c r="AA6329" s="14">
        <f t="shared" si="801"/>
        <v>0</v>
      </c>
      <c r="AB6329" s="14">
        <f t="shared" si="804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3274</v>
      </c>
      <c r="AI6329" t="e">
        <v>#N/A</v>
      </c>
    </row>
    <row r="6330" spans="1:35" ht="14.25" hidden="1">
      <c r="A6330" s="7" t="s">
        <v>3722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807"/>
        <v>3672549.2799999993</v>
      </c>
      <c r="W6330" s="14">
        <f t="shared" si="806"/>
        <v>12388729.65</v>
      </c>
      <c r="X6330" s="14"/>
      <c r="Y6330" s="14">
        <f t="shared" si="799"/>
        <v>0</v>
      </c>
      <c r="Z6330" s="16">
        <f t="shared" si="808"/>
        <v>12388729.65</v>
      </c>
      <c r="AA6330" s="14">
        <f t="shared" si="801"/>
        <v>0</v>
      </c>
      <c r="AB6330" s="14">
        <f t="shared" si="804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3274</v>
      </c>
      <c r="AI6330" t="e">
        <v>#N/A</v>
      </c>
    </row>
    <row r="6331" spans="1:35" ht="14.25" hidden="1">
      <c r="A6331" s="7" t="s">
        <v>3722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807"/>
        <v>0</v>
      </c>
      <c r="W6331" s="14">
        <f t="shared" si="806"/>
        <v>106499.78000000001</v>
      </c>
      <c r="X6331" s="14"/>
      <c r="Y6331" s="14">
        <f t="shared" si="799"/>
        <v>0</v>
      </c>
      <c r="Z6331" s="16">
        <f t="shared" si="808"/>
        <v>106499.78000000001</v>
      </c>
      <c r="AA6331" s="14">
        <f t="shared" si="801"/>
        <v>0</v>
      </c>
      <c r="AB6331" s="14">
        <f t="shared" si="804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3274</v>
      </c>
      <c r="AI6331" t="e">
        <v>#N/A</v>
      </c>
    </row>
    <row r="6332" spans="1:35" ht="14.25" hidden="1">
      <c r="A6332" s="7" t="s">
        <v>3722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807"/>
        <v>324723.70000000019</v>
      </c>
      <c r="W6332" s="14">
        <f t="shared" si="806"/>
        <v>702455.04279999982</v>
      </c>
      <c r="X6332" s="14"/>
      <c r="Y6332" s="14">
        <f t="shared" si="799"/>
        <v>0</v>
      </c>
      <c r="Z6332" s="16">
        <f t="shared" si="808"/>
        <v>702455.04279999982</v>
      </c>
      <c r="AA6332" s="14">
        <f t="shared" si="801"/>
        <v>14335.817200000049</v>
      </c>
      <c r="AB6332" s="14">
        <f t="shared" si="804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3274</v>
      </c>
      <c r="AI6332" t="e">
        <v>#N/A</v>
      </c>
    </row>
    <row r="6333" spans="1:35" ht="14.25" hidden="1">
      <c r="A6333" s="7" t="s">
        <v>3722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3530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807"/>
        <v>236764.01</v>
      </c>
      <c r="W6333" s="14">
        <f t="shared" si="806"/>
        <v>432899.65319999994</v>
      </c>
      <c r="X6333" s="14"/>
      <c r="Y6333" s="14">
        <f t="shared" si="799"/>
        <v>0</v>
      </c>
      <c r="Z6333" s="16">
        <f t="shared" si="808"/>
        <v>432899.65319999994</v>
      </c>
      <c r="AA6333" s="14">
        <f t="shared" si="801"/>
        <v>8834.686800000025</v>
      </c>
      <c r="AB6333" s="14">
        <f t="shared" si="804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3274</v>
      </c>
      <c r="AI6333" t="e">
        <v>#N/A</v>
      </c>
    </row>
    <row r="6334" spans="1:35" ht="14.25" hidden="1">
      <c r="A6334" s="7" t="s">
        <v>3722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4107</v>
      </c>
      <c r="S6334" s="14">
        <v>3731424.59</v>
      </c>
      <c r="T6334" s="14">
        <v>8902482.3399999999</v>
      </c>
      <c r="U6334" s="14">
        <v>10455910.289999999</v>
      </c>
      <c r="V6334" s="14">
        <f t="shared" si="807"/>
        <v>2177996.6400000006</v>
      </c>
      <c r="W6334" s="14">
        <f>(U6334-102482.34)/(1+P6334)</f>
        <v>10353427.949999999</v>
      </c>
      <c r="X6334" s="14"/>
      <c r="Y6334" s="14">
        <f t="shared" si="799"/>
        <v>0</v>
      </c>
      <c r="Z6334" s="16">
        <f t="shared" si="808"/>
        <v>10353427.949999999</v>
      </c>
      <c r="AA6334" s="14">
        <f t="shared" si="801"/>
        <v>102482.33999999985</v>
      </c>
      <c r="AB6334" s="14">
        <f t="shared" si="804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3274</v>
      </c>
      <c r="AI6334" t="e">
        <v>#N/A</v>
      </c>
    </row>
    <row r="6335" spans="1:35" ht="14.25" hidden="1">
      <c r="A6335" s="7" t="s">
        <v>3722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3531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807"/>
        <v>11856.660000000003</v>
      </c>
      <c r="W6335" s="14">
        <f t="shared" ref="W6335:W6398" si="809">IF(O6335="返货",U6335/(1+P6335),IF(O6335="返现",U6335,IF(O6335="折扣",U6335*P6335,IF(O6335="无",U6335))))</f>
        <v>148538.99009900991</v>
      </c>
      <c r="X6335" s="14"/>
      <c r="Y6335" s="14">
        <f t="shared" si="799"/>
        <v>0</v>
      </c>
      <c r="Z6335" s="16">
        <f t="shared" si="808"/>
        <v>148538.99009900991</v>
      </c>
      <c r="AA6335" s="14">
        <f t="shared" si="801"/>
        <v>1485.3899009900924</v>
      </c>
      <c r="AB6335" s="14">
        <f t="shared" si="804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3274</v>
      </c>
      <c r="AI6335" t="e">
        <v>#N/A</v>
      </c>
    </row>
    <row r="6336" spans="1:35" ht="14.25" hidden="1">
      <c r="A6336" s="7" t="s">
        <v>3722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4052</v>
      </c>
      <c r="S6336" s="14">
        <v>3778353.04</v>
      </c>
      <c r="T6336" s="14">
        <v>0</v>
      </c>
      <c r="U6336" s="14">
        <v>647437.72</v>
      </c>
      <c r="V6336" s="14">
        <f t="shared" si="807"/>
        <v>3130915.3200000003</v>
      </c>
      <c r="W6336" s="14">
        <f t="shared" si="809"/>
        <v>647437.72</v>
      </c>
      <c r="X6336" s="14"/>
      <c r="Y6336" s="14">
        <f t="shared" si="799"/>
        <v>0</v>
      </c>
      <c r="Z6336" s="16">
        <f t="shared" si="808"/>
        <v>647437.72</v>
      </c>
      <c r="AA6336" s="14">
        <f t="shared" si="801"/>
        <v>0</v>
      </c>
      <c r="AB6336" s="14">
        <f t="shared" si="804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3274</v>
      </c>
      <c r="AI6336" t="e">
        <v>#N/A</v>
      </c>
    </row>
    <row r="6337" spans="1:35" ht="14.25" hidden="1">
      <c r="A6337" s="7" t="s">
        <v>3722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807"/>
        <v>28016.400000000023</v>
      </c>
      <c r="W6337" s="14">
        <f t="shared" si="809"/>
        <v>181251.86</v>
      </c>
      <c r="X6337" s="14"/>
      <c r="Y6337" s="14">
        <f t="shared" si="799"/>
        <v>0</v>
      </c>
      <c r="Z6337" s="16">
        <f t="shared" si="808"/>
        <v>181251.86</v>
      </c>
      <c r="AA6337" s="14">
        <f t="shared" si="801"/>
        <v>0</v>
      </c>
      <c r="AB6337" s="14">
        <f t="shared" si="804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3274</v>
      </c>
      <c r="AI6337" t="e">
        <v>#N/A</v>
      </c>
    </row>
    <row r="6338" spans="1:35" ht="14.25" hidden="1">
      <c r="A6338" s="7" t="s">
        <v>3722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807"/>
        <v>42283.27</v>
      </c>
      <c r="W6338" s="14">
        <f t="shared" si="809"/>
        <v>27149.65</v>
      </c>
      <c r="X6338" s="14"/>
      <c r="Y6338" s="14">
        <f t="shared" si="799"/>
        <v>0</v>
      </c>
      <c r="Z6338" s="16">
        <f t="shared" si="808"/>
        <v>27149.65</v>
      </c>
      <c r="AA6338" s="14">
        <f t="shared" si="801"/>
        <v>0</v>
      </c>
      <c r="AB6338" s="14">
        <f t="shared" si="804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3274</v>
      </c>
      <c r="AI6338" t="e">
        <v>#N/A</v>
      </c>
    </row>
    <row r="6339" spans="1:35" ht="14.25" hidden="1">
      <c r="A6339" s="7" t="s">
        <v>3722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807"/>
        <v>65208.869999999879</v>
      </c>
      <c r="W6339" s="14">
        <f t="shared" si="809"/>
        <v>512640.94000000006</v>
      </c>
      <c r="X6339" s="14"/>
      <c r="Y6339" s="14">
        <f t="shared" ref="Y6339:Y6402" si="810">IF(W6339-AB6339&lt;=0,0,IF(O6339="返现",MAX(W6339-AA6339-AB6339,0),MAX(W6339-AB6339,0)))</f>
        <v>0</v>
      </c>
      <c r="Z6339" s="16">
        <f t="shared" si="808"/>
        <v>512640.94000000006</v>
      </c>
      <c r="AA6339" s="14">
        <f t="shared" si="801"/>
        <v>0</v>
      </c>
      <c r="AB6339" s="14">
        <f t="shared" si="804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3274</v>
      </c>
      <c r="AI6339" t="e">
        <v>#N/A</v>
      </c>
    </row>
    <row r="6340" spans="1:35" ht="14.25" hidden="1">
      <c r="A6340" s="7" t="s">
        <v>3722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807"/>
        <v>427315.59000000102</v>
      </c>
      <c r="W6340" s="14">
        <f t="shared" si="809"/>
        <v>1994664.4000000001</v>
      </c>
      <c r="X6340" s="14"/>
      <c r="Y6340" s="14">
        <f t="shared" si="810"/>
        <v>0</v>
      </c>
      <c r="Z6340" s="16">
        <f t="shared" si="808"/>
        <v>1994664.4000000001</v>
      </c>
      <c r="AA6340" s="14">
        <f t="shared" si="801"/>
        <v>0</v>
      </c>
      <c r="AB6340" s="14">
        <f t="shared" si="804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3274</v>
      </c>
      <c r="AI6340" t="e">
        <v>#N/A</v>
      </c>
    </row>
    <row r="6341" spans="1:35" ht="14.25" hidden="1">
      <c r="A6341" s="7" t="s">
        <v>3722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807"/>
        <v>1866636.6900000004</v>
      </c>
      <c r="W6341" s="14">
        <f t="shared" si="809"/>
        <v>3575229.2699999996</v>
      </c>
      <c r="X6341" s="14"/>
      <c r="Y6341" s="14">
        <f t="shared" si="810"/>
        <v>0</v>
      </c>
      <c r="Z6341" s="16">
        <f t="shared" si="808"/>
        <v>3575229.2699999996</v>
      </c>
      <c r="AA6341" s="14">
        <f t="shared" si="801"/>
        <v>0</v>
      </c>
      <c r="AB6341" s="14">
        <f t="shared" si="804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3274</v>
      </c>
      <c r="AI6341" t="e">
        <v>#N/A</v>
      </c>
    </row>
    <row r="6342" spans="1:35" ht="14.25" hidden="1">
      <c r="A6342" s="7" t="s">
        <v>3722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4108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807"/>
        <v>66545.26999999999</v>
      </c>
      <c r="W6342" s="14">
        <f t="shared" si="809"/>
        <v>103454.73000000001</v>
      </c>
      <c r="X6342" s="14"/>
      <c r="Y6342" s="14">
        <f t="shared" si="810"/>
        <v>0</v>
      </c>
      <c r="Z6342" s="16">
        <f t="shared" si="808"/>
        <v>103454.73000000001</v>
      </c>
      <c r="AA6342" s="14">
        <f t="shared" si="801"/>
        <v>0</v>
      </c>
      <c r="AB6342" s="14">
        <f t="shared" si="804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3274</v>
      </c>
      <c r="AI6342" t="e">
        <v>#N/A</v>
      </c>
    </row>
    <row r="6343" spans="1:35" ht="14.25" hidden="1">
      <c r="A6343" s="7" t="s">
        <v>3722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3758</v>
      </c>
      <c r="S6343" s="14">
        <v>292777.7</v>
      </c>
      <c r="T6343" s="14">
        <v>1900000</v>
      </c>
      <c r="U6343" s="14">
        <v>1589684.7899999998</v>
      </c>
      <c r="V6343" s="14">
        <f t="shared" si="807"/>
        <v>603092.91000000038</v>
      </c>
      <c r="W6343" s="14">
        <f t="shared" si="809"/>
        <v>1589684.7899999998</v>
      </c>
      <c r="X6343" s="14"/>
      <c r="Y6343" s="14">
        <f t="shared" si="810"/>
        <v>0</v>
      </c>
      <c r="Z6343" s="16">
        <f t="shared" si="808"/>
        <v>1589684.7899999998</v>
      </c>
      <c r="AA6343" s="14">
        <f t="shared" si="801"/>
        <v>0</v>
      </c>
      <c r="AB6343" s="14">
        <f t="shared" si="804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3274</v>
      </c>
      <c r="AI6343" t="e">
        <v>#N/A</v>
      </c>
    </row>
    <row r="6344" spans="1:35" ht="14.25" hidden="1">
      <c r="A6344" s="7" t="s">
        <v>3722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807"/>
        <v>0</v>
      </c>
      <c r="W6344" s="14">
        <f t="shared" si="809"/>
        <v>0</v>
      </c>
      <c r="X6344" s="14"/>
      <c r="Y6344" s="14">
        <f t="shared" si="810"/>
        <v>0</v>
      </c>
      <c r="Z6344" s="16">
        <f t="shared" si="808"/>
        <v>0</v>
      </c>
      <c r="AA6344" s="14">
        <f t="shared" si="801"/>
        <v>0</v>
      </c>
      <c r="AB6344" s="14">
        <f t="shared" si="804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3274</v>
      </c>
      <c r="AI6344" t="e">
        <v>#N/A</v>
      </c>
    </row>
    <row r="6345" spans="1:35" ht="14.25" hidden="1">
      <c r="A6345" s="7" t="s">
        <v>3722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807"/>
        <v>22020.22</v>
      </c>
      <c r="W6345" s="14">
        <f t="shared" si="809"/>
        <v>126632.4</v>
      </c>
      <c r="X6345" s="14"/>
      <c r="Y6345" s="14">
        <f t="shared" si="810"/>
        <v>0</v>
      </c>
      <c r="Z6345" s="16">
        <f t="shared" si="808"/>
        <v>126632.4</v>
      </c>
      <c r="AA6345" s="14">
        <f t="shared" si="801"/>
        <v>0</v>
      </c>
      <c r="AB6345" s="14">
        <f t="shared" si="804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3274</v>
      </c>
      <c r="AI6345" t="e">
        <v>#N/A</v>
      </c>
    </row>
    <row r="6346" spans="1:35" ht="14.25" hidden="1">
      <c r="A6346" s="7" t="s">
        <v>3722</v>
      </c>
      <c r="B6346" s="74" t="s">
        <v>32</v>
      </c>
      <c r="C6346" s="74" t="s">
        <v>1072</v>
      </c>
      <c r="D6346" s="74" t="s">
        <v>1078</v>
      </c>
      <c r="E6346" s="74" t="s">
        <v>4109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4110</v>
      </c>
      <c r="S6346" s="14">
        <v>509777.99</v>
      </c>
      <c r="T6346" s="14">
        <v>520000</v>
      </c>
      <c r="U6346" s="14">
        <v>269504.96999999997</v>
      </c>
      <c r="V6346" s="14">
        <f t="shared" si="807"/>
        <v>760273.02</v>
      </c>
      <c r="W6346" s="14">
        <f t="shared" si="809"/>
        <v>266836.60396039602</v>
      </c>
      <c r="X6346" s="14"/>
      <c r="Y6346" s="14">
        <f t="shared" si="810"/>
        <v>0</v>
      </c>
      <c r="Z6346" s="16">
        <f t="shared" si="808"/>
        <v>266836.60396039602</v>
      </c>
      <c r="AA6346" s="14">
        <f t="shared" ref="AA6346:AA6409" si="811">U6346-W6346</f>
        <v>2668.3660396039486</v>
      </c>
      <c r="AB6346" s="14">
        <f t="shared" si="804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3274</v>
      </c>
      <c r="AI6346" t="e">
        <v>#N/A</v>
      </c>
    </row>
    <row r="6347" spans="1:35" ht="14.25" hidden="1">
      <c r="A6347" s="7" t="s">
        <v>3722</v>
      </c>
      <c r="B6347" s="74" t="s">
        <v>32</v>
      </c>
      <c r="C6347" s="74" t="s">
        <v>1072</v>
      </c>
      <c r="D6347" s="74" t="s">
        <v>1078</v>
      </c>
      <c r="E6347" s="74" t="s">
        <v>4111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4110</v>
      </c>
      <c r="S6347" s="14">
        <v>793568.81</v>
      </c>
      <c r="T6347" s="14">
        <v>420000</v>
      </c>
      <c r="U6347" s="14">
        <v>261992.93000000005</v>
      </c>
      <c r="V6347" s="14">
        <f t="shared" si="807"/>
        <v>951575.88</v>
      </c>
      <c r="W6347" s="14">
        <f t="shared" si="809"/>
        <v>259398.94059405944</v>
      </c>
      <c r="X6347" s="14"/>
      <c r="Y6347" s="14">
        <f t="shared" si="810"/>
        <v>0</v>
      </c>
      <c r="Z6347" s="16">
        <f t="shared" si="808"/>
        <v>259398.94059405944</v>
      </c>
      <c r="AA6347" s="14">
        <f t="shared" si="811"/>
        <v>2593.989405940607</v>
      </c>
      <c r="AB6347" s="14">
        <f t="shared" si="804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3274</v>
      </c>
      <c r="AI6347" t="e">
        <v>#N/A</v>
      </c>
    </row>
    <row r="6348" spans="1:35" ht="14.25" hidden="1">
      <c r="A6348" s="7" t="s">
        <v>3722</v>
      </c>
      <c r="B6348" s="74" t="s">
        <v>32</v>
      </c>
      <c r="C6348" s="74" t="s">
        <v>1072</v>
      </c>
      <c r="D6348" s="74" t="s">
        <v>1078</v>
      </c>
      <c r="E6348" s="74" t="s">
        <v>4112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4110</v>
      </c>
      <c r="S6348" s="14">
        <v>-176874.69</v>
      </c>
      <c r="T6348" s="14">
        <v>976000</v>
      </c>
      <c r="U6348" s="14">
        <v>895025.52000000014</v>
      </c>
      <c r="V6348" s="14">
        <f t="shared" si="807"/>
        <v>-95900.210000000079</v>
      </c>
      <c r="W6348" s="14">
        <f t="shared" si="809"/>
        <v>886163.88118811895</v>
      </c>
      <c r="X6348" s="14"/>
      <c r="Y6348" s="14">
        <f t="shared" si="810"/>
        <v>0</v>
      </c>
      <c r="Z6348" s="16">
        <f t="shared" si="808"/>
        <v>886163.88118811895</v>
      </c>
      <c r="AA6348" s="14">
        <f t="shared" si="811"/>
        <v>8861.6388118811883</v>
      </c>
      <c r="AB6348" s="14">
        <f t="shared" si="804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3274</v>
      </c>
      <c r="AI6348" t="e">
        <v>#N/A</v>
      </c>
    </row>
    <row r="6349" spans="1:35" ht="14.25" hidden="1">
      <c r="A6349" s="7" t="s">
        <v>3722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807"/>
        <v>0</v>
      </c>
      <c r="W6349" s="14">
        <f t="shared" si="809"/>
        <v>0</v>
      </c>
      <c r="X6349" s="14"/>
      <c r="Y6349" s="14">
        <f t="shared" si="810"/>
        <v>0</v>
      </c>
      <c r="Z6349" s="16">
        <f t="shared" si="808"/>
        <v>0</v>
      </c>
      <c r="AA6349" s="14">
        <f t="shared" si="811"/>
        <v>0</v>
      </c>
      <c r="AB6349" s="14">
        <f t="shared" si="804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3274</v>
      </c>
      <c r="AI6349" t="e">
        <v>#N/A</v>
      </c>
    </row>
    <row r="6350" spans="1:35" ht="14.25" hidden="1">
      <c r="A6350" s="7" t="s">
        <v>3722</v>
      </c>
      <c r="B6350" s="74" t="s">
        <v>32</v>
      </c>
      <c r="C6350" s="74" t="s">
        <v>1072</v>
      </c>
      <c r="D6350" s="74" t="s">
        <v>1126</v>
      </c>
      <c r="E6350" s="74" t="s">
        <v>4113</v>
      </c>
      <c r="F6350" s="74" t="s">
        <v>3437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4114</v>
      </c>
      <c r="S6350" s="14">
        <v>-888986.72</v>
      </c>
      <c r="T6350" s="14">
        <v>1300000</v>
      </c>
      <c r="U6350" s="14">
        <v>351329.14999999991</v>
      </c>
      <c r="V6350" s="14">
        <f t="shared" si="807"/>
        <v>59684.130000000121</v>
      </c>
      <c r="W6350" s="14">
        <f t="shared" si="809"/>
        <v>344440.34313725482</v>
      </c>
      <c r="X6350" s="14"/>
      <c r="Y6350" s="14">
        <f t="shared" si="810"/>
        <v>0</v>
      </c>
      <c r="Z6350" s="16">
        <f t="shared" si="808"/>
        <v>344440.34313725482</v>
      </c>
      <c r="AA6350" s="14">
        <f t="shared" si="811"/>
        <v>6888.8068627450848</v>
      </c>
      <c r="AB6350" s="14">
        <f t="shared" si="804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3274</v>
      </c>
      <c r="AI6350" t="e">
        <v>#N/A</v>
      </c>
    </row>
    <row r="6351" spans="1:35" ht="14.25" hidden="1">
      <c r="A6351" s="7" t="s">
        <v>3722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4046</v>
      </c>
      <c r="S6351" s="14">
        <v>0</v>
      </c>
      <c r="T6351" s="14">
        <v>20000</v>
      </c>
      <c r="U6351" s="14">
        <v>3881.3899999999994</v>
      </c>
      <c r="V6351" s="14">
        <f t="shared" si="807"/>
        <v>16118.61</v>
      </c>
      <c r="W6351" s="14">
        <f t="shared" si="809"/>
        <v>3881.3899999999994</v>
      </c>
      <c r="X6351" s="14"/>
      <c r="Y6351" s="14">
        <f t="shared" si="810"/>
        <v>0</v>
      </c>
      <c r="Z6351" s="16">
        <f t="shared" si="808"/>
        <v>3881.3899999999994</v>
      </c>
      <c r="AA6351" s="14">
        <f t="shared" si="811"/>
        <v>0</v>
      </c>
      <c r="AB6351" s="14">
        <f t="shared" si="804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3274</v>
      </c>
      <c r="AI6351" t="e">
        <v>#N/A</v>
      </c>
    </row>
    <row r="6352" spans="1:35" ht="14.25" hidden="1">
      <c r="A6352" s="7" t="s">
        <v>3722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4115</v>
      </c>
      <c r="S6352" s="14">
        <v>1125238.99</v>
      </c>
      <c r="T6352" s="14">
        <v>-120000</v>
      </c>
      <c r="U6352" s="14">
        <v>1005238.99</v>
      </c>
      <c r="V6352" s="14">
        <f t="shared" si="807"/>
        <v>0</v>
      </c>
      <c r="W6352" s="14">
        <f t="shared" si="809"/>
        <v>985528.42156862747</v>
      </c>
      <c r="X6352" s="14"/>
      <c r="Y6352" s="14">
        <f t="shared" si="810"/>
        <v>0</v>
      </c>
      <c r="Z6352" s="16">
        <f t="shared" si="808"/>
        <v>985528.42156862747</v>
      </c>
      <c r="AA6352" s="14">
        <f t="shared" si="811"/>
        <v>19710.568431372521</v>
      </c>
      <c r="AB6352" s="14">
        <f t="shared" si="804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3274</v>
      </c>
      <c r="AI6352" t="e">
        <v>#N/A</v>
      </c>
    </row>
    <row r="6353" spans="1:35" ht="14.25" hidden="1">
      <c r="A6353" s="7" t="s">
        <v>3722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3758</v>
      </c>
      <c r="S6353" s="14">
        <v>7147.75</v>
      </c>
      <c r="T6353" s="14">
        <v>0</v>
      </c>
      <c r="U6353" s="14">
        <v>7147.75</v>
      </c>
      <c r="V6353" s="14">
        <f t="shared" si="807"/>
        <v>0</v>
      </c>
      <c r="W6353" s="14">
        <f t="shared" si="809"/>
        <v>7147.75</v>
      </c>
      <c r="X6353" s="14"/>
      <c r="Y6353" s="14">
        <f t="shared" si="810"/>
        <v>0</v>
      </c>
      <c r="Z6353" s="16">
        <f t="shared" si="808"/>
        <v>7147.75</v>
      </c>
      <c r="AA6353" s="14">
        <f t="shared" si="811"/>
        <v>0</v>
      </c>
      <c r="AB6353" s="14">
        <f t="shared" si="804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3274</v>
      </c>
      <c r="AI6353" t="e">
        <v>#N/A</v>
      </c>
    </row>
    <row r="6354" spans="1:35" ht="14.25" hidden="1">
      <c r="A6354" s="7" t="s">
        <v>3722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4116</v>
      </c>
      <c r="S6354" s="14">
        <v>0</v>
      </c>
      <c r="T6354" s="14">
        <v>20000</v>
      </c>
      <c r="U6354" s="14">
        <v>14767.64999999998</v>
      </c>
      <c r="V6354" s="14">
        <f t="shared" si="807"/>
        <v>5232.3500000000204</v>
      </c>
      <c r="W6354" s="14">
        <f t="shared" si="809"/>
        <v>14767.64999999998</v>
      </c>
      <c r="X6354" s="14"/>
      <c r="Y6354" s="14">
        <f t="shared" si="810"/>
        <v>0</v>
      </c>
      <c r="Z6354" s="16">
        <f t="shared" si="808"/>
        <v>14767.64999999998</v>
      </c>
      <c r="AA6354" s="14">
        <f t="shared" si="811"/>
        <v>0</v>
      </c>
      <c r="AB6354" s="14">
        <f t="shared" si="804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3274</v>
      </c>
      <c r="AI6354" t="e">
        <v>#N/A</v>
      </c>
    </row>
    <row r="6355" spans="1:35" ht="14.25" hidden="1">
      <c r="A6355" s="7" t="s">
        <v>3722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4117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807"/>
        <v>979904.68000000156</v>
      </c>
      <c r="W6355" s="112">
        <f t="shared" si="809"/>
        <v>10872862.019999998</v>
      </c>
      <c r="X6355" s="112"/>
      <c r="Y6355" s="14">
        <f t="shared" si="810"/>
        <v>0</v>
      </c>
      <c r="Z6355" s="16">
        <f t="shared" si="808"/>
        <v>10872862.019999998</v>
      </c>
      <c r="AA6355" s="112">
        <f>W6355*P6355</f>
        <v>652371.7211999998</v>
      </c>
      <c r="AB6355" s="112">
        <f t="shared" si="804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3274</v>
      </c>
      <c r="AI6355" t="e">
        <v>#N/A</v>
      </c>
    </row>
    <row r="6356" spans="1:35" ht="14.25" hidden="1">
      <c r="A6356" s="7" t="s">
        <v>3722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4117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807"/>
        <v>500000</v>
      </c>
      <c r="W6356" s="112">
        <f t="shared" si="809"/>
        <v>0</v>
      </c>
      <c r="X6356" s="112"/>
      <c r="Y6356" s="14">
        <f t="shared" si="810"/>
        <v>0</v>
      </c>
      <c r="Z6356" s="16">
        <f t="shared" si="808"/>
        <v>0</v>
      </c>
      <c r="AA6356" s="112">
        <f>W6356*P6356</f>
        <v>0</v>
      </c>
      <c r="AB6356" s="112">
        <f t="shared" si="804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3274</v>
      </c>
      <c r="AI6356" t="e">
        <v>#N/A</v>
      </c>
    </row>
    <row r="6357" spans="1:35" ht="14.25" hidden="1">
      <c r="A6357" s="7" t="s">
        <v>3722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9"/>
        <v>0</v>
      </c>
      <c r="X6357" s="14"/>
      <c r="Y6357" s="14">
        <f t="shared" si="810"/>
        <v>0</v>
      </c>
      <c r="Z6357" s="16">
        <f t="shared" si="808"/>
        <v>0</v>
      </c>
      <c r="AA6357" s="14">
        <f t="shared" si="811"/>
        <v>0</v>
      </c>
      <c r="AB6357" s="14">
        <f t="shared" si="804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3274</v>
      </c>
      <c r="AI6357" t="e">
        <v>#N/A</v>
      </c>
    </row>
    <row r="6358" spans="1:35" ht="14.25" hidden="1">
      <c r="A6358" s="7" t="s">
        <v>3722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4118</v>
      </c>
      <c r="S6358" s="14">
        <v>6133.6900000000196</v>
      </c>
      <c r="T6358" s="14">
        <v>10000</v>
      </c>
      <c r="U6358" s="14">
        <v>16133.690000000021</v>
      </c>
      <c r="V6358" s="14">
        <f t="shared" si="807"/>
        <v>0</v>
      </c>
      <c r="W6358" s="14">
        <f t="shared" si="809"/>
        <v>16133.690000000021</v>
      </c>
      <c r="X6358" s="14"/>
      <c r="Y6358" s="14">
        <f t="shared" si="810"/>
        <v>0</v>
      </c>
      <c r="Z6358" s="16">
        <f t="shared" si="808"/>
        <v>16133.690000000021</v>
      </c>
      <c r="AA6358" s="14">
        <f t="shared" si="811"/>
        <v>0</v>
      </c>
      <c r="AB6358" s="14">
        <f t="shared" si="804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3274</v>
      </c>
      <c r="AI6358" t="e">
        <v>#N/A</v>
      </c>
    </row>
    <row r="6359" spans="1:35" ht="14.25" hidden="1">
      <c r="A6359" s="7" t="s">
        <v>3722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3758</v>
      </c>
      <c r="S6359" s="14">
        <v>734919.67</v>
      </c>
      <c r="T6359" s="14">
        <v>-17292.93</v>
      </c>
      <c r="U6359" s="14">
        <v>717626.74</v>
      </c>
      <c r="V6359" s="14">
        <f t="shared" si="807"/>
        <v>0</v>
      </c>
      <c r="W6359" s="14">
        <f t="shared" si="809"/>
        <v>703555.62745098036</v>
      </c>
      <c r="X6359" s="14"/>
      <c r="Y6359" s="14">
        <f t="shared" si="810"/>
        <v>0</v>
      </c>
      <c r="Z6359" s="16">
        <f t="shared" si="808"/>
        <v>703555.62745098036</v>
      </c>
      <c r="AA6359" s="14">
        <f t="shared" si="811"/>
        <v>14071.112549019628</v>
      </c>
      <c r="AB6359" s="14">
        <f t="shared" si="804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3274</v>
      </c>
      <c r="AI6359" t="e">
        <v>#N/A</v>
      </c>
    </row>
    <row r="6360" spans="1:35" ht="14.25" hidden="1">
      <c r="A6360" s="7" t="s">
        <v>3722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807"/>
        <v>98711.010000000126</v>
      </c>
      <c r="W6360" s="14">
        <f t="shared" si="809"/>
        <v>495735.57999999996</v>
      </c>
      <c r="X6360" s="14"/>
      <c r="Y6360" s="14">
        <f t="shared" si="810"/>
        <v>0</v>
      </c>
      <c r="Z6360" s="16">
        <f t="shared" si="808"/>
        <v>495735.57999999996</v>
      </c>
      <c r="AA6360" s="14">
        <f t="shared" si="811"/>
        <v>0</v>
      </c>
      <c r="AB6360" s="14">
        <f t="shared" si="804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3274</v>
      </c>
      <c r="AI6360" t="e">
        <v>#N/A</v>
      </c>
    </row>
    <row r="6361" spans="1:35" ht="14.25" hidden="1">
      <c r="A6361" s="7" t="s">
        <v>3722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807"/>
        <v>-27848.84</v>
      </c>
      <c r="W6361" s="14">
        <f t="shared" si="809"/>
        <v>0</v>
      </c>
      <c r="X6361" s="14"/>
      <c r="Y6361" s="14">
        <f t="shared" si="810"/>
        <v>0</v>
      </c>
      <c r="Z6361" s="16">
        <f t="shared" si="808"/>
        <v>0</v>
      </c>
      <c r="AA6361" s="14">
        <f t="shared" si="811"/>
        <v>0</v>
      </c>
      <c r="AB6361" s="14">
        <f t="shared" ref="AB6361:AB6424" si="812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3274</v>
      </c>
      <c r="AI6361" t="e">
        <v>#N/A</v>
      </c>
    </row>
    <row r="6362" spans="1:35" ht="14.25" hidden="1">
      <c r="A6362" s="7" t="s">
        <v>3722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807"/>
        <v>-18783.88</v>
      </c>
      <c r="W6362" s="14">
        <f t="shared" si="809"/>
        <v>0</v>
      </c>
      <c r="X6362" s="14"/>
      <c r="Y6362" s="14">
        <f t="shared" si="810"/>
        <v>0</v>
      </c>
      <c r="Z6362" s="16">
        <f t="shared" si="808"/>
        <v>0</v>
      </c>
      <c r="AA6362" s="14">
        <f t="shared" si="811"/>
        <v>0</v>
      </c>
      <c r="AB6362" s="14">
        <f t="shared" si="812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3274</v>
      </c>
      <c r="AI6362" t="e">
        <v>#N/A</v>
      </c>
    </row>
    <row r="6363" spans="1:35" ht="14.25" hidden="1">
      <c r="A6363" s="7" t="s">
        <v>3722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807"/>
        <v>672590.77</v>
      </c>
      <c r="W6363" s="14">
        <f t="shared" si="809"/>
        <v>893395.3</v>
      </c>
      <c r="X6363" s="14"/>
      <c r="Y6363" s="14">
        <f t="shared" si="810"/>
        <v>0</v>
      </c>
      <c r="Z6363" s="16">
        <f t="shared" si="808"/>
        <v>893395.3</v>
      </c>
      <c r="AA6363" s="14">
        <f t="shared" si="811"/>
        <v>0</v>
      </c>
      <c r="AB6363" s="14">
        <f t="shared" si="812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3274</v>
      </c>
      <c r="AI6363" t="e">
        <v>#N/A</v>
      </c>
    </row>
    <row r="6364" spans="1:35" ht="14.25" hidden="1">
      <c r="A6364" s="7" t="s">
        <v>3722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807"/>
        <v>99854.75</v>
      </c>
      <c r="W6364" s="14">
        <f t="shared" si="809"/>
        <v>94311.62</v>
      </c>
      <c r="X6364" s="14"/>
      <c r="Y6364" s="14">
        <f t="shared" si="810"/>
        <v>0</v>
      </c>
      <c r="Z6364" s="16">
        <f t="shared" si="808"/>
        <v>94311.62</v>
      </c>
      <c r="AA6364" s="14">
        <f t="shared" si="811"/>
        <v>0</v>
      </c>
      <c r="AB6364" s="14">
        <f t="shared" si="812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3274</v>
      </c>
      <c r="AI6364" t="e">
        <v>#N/A</v>
      </c>
    </row>
    <row r="6365" spans="1:35" ht="14.25" hidden="1">
      <c r="A6365" s="7" t="s">
        <v>3722</v>
      </c>
      <c r="B6365" s="74" t="s">
        <v>32</v>
      </c>
      <c r="C6365" s="74" t="s">
        <v>1072</v>
      </c>
      <c r="D6365" s="74" t="s">
        <v>1134</v>
      </c>
      <c r="E6365" s="74" t="s">
        <v>3651</v>
      </c>
      <c r="F6365" s="74" t="s">
        <v>3651</v>
      </c>
      <c r="G6365" s="74" t="s">
        <v>3651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807"/>
        <v>446982.24</v>
      </c>
      <c r="W6365" s="14">
        <f t="shared" si="809"/>
        <v>1242000.3400000001</v>
      </c>
      <c r="X6365" s="14"/>
      <c r="Y6365" s="14">
        <f t="shared" si="810"/>
        <v>0</v>
      </c>
      <c r="Z6365" s="16">
        <f t="shared" si="808"/>
        <v>1242000.3400000001</v>
      </c>
      <c r="AA6365" s="14">
        <f t="shared" si="811"/>
        <v>0</v>
      </c>
      <c r="AB6365" s="14">
        <f t="shared" si="812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3274</v>
      </c>
      <c r="AI6365" t="e">
        <v>#N/A</v>
      </c>
    </row>
    <row r="6366" spans="1:35" ht="14.25" hidden="1">
      <c r="A6366" s="7" t="s">
        <v>3722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807"/>
        <v>0</v>
      </c>
      <c r="W6366" s="14">
        <f t="shared" si="809"/>
        <v>0</v>
      </c>
      <c r="X6366" s="14"/>
      <c r="Y6366" s="14">
        <f t="shared" si="810"/>
        <v>0</v>
      </c>
      <c r="Z6366" s="16">
        <f t="shared" si="808"/>
        <v>0</v>
      </c>
      <c r="AA6366" s="14">
        <f t="shared" si="811"/>
        <v>0</v>
      </c>
      <c r="AB6366" s="14">
        <f t="shared" si="812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3274</v>
      </c>
      <c r="AI6366" t="e">
        <v>#N/A</v>
      </c>
    </row>
    <row r="6367" spans="1:35" ht="14.25" hidden="1">
      <c r="A6367" s="7" t="s">
        <v>3722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807"/>
        <v>0</v>
      </c>
      <c r="W6367" s="14">
        <f t="shared" si="809"/>
        <v>0</v>
      </c>
      <c r="X6367" s="14"/>
      <c r="Y6367" s="14">
        <f t="shared" si="810"/>
        <v>0</v>
      </c>
      <c r="Z6367" s="16">
        <f t="shared" si="808"/>
        <v>0</v>
      </c>
      <c r="AA6367" s="14">
        <f t="shared" si="811"/>
        <v>0</v>
      </c>
      <c r="AB6367" s="14">
        <f t="shared" si="812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3274</v>
      </c>
      <c r="AI6367" t="e">
        <v>#N/A</v>
      </c>
    </row>
    <row r="6368" spans="1:35" ht="14.25" hidden="1">
      <c r="A6368" s="7" t="s">
        <v>3722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4052</v>
      </c>
      <c r="S6368" s="14">
        <v>0</v>
      </c>
      <c r="T6368" s="14">
        <v>312777.25</v>
      </c>
      <c r="U6368" s="14">
        <v>125920.44000000002</v>
      </c>
      <c r="V6368" s="14">
        <f t="shared" si="807"/>
        <v>186856.81</v>
      </c>
      <c r="W6368" s="14">
        <f t="shared" si="809"/>
        <v>122252.85436893205</v>
      </c>
      <c r="X6368" s="14"/>
      <c r="Y6368" s="14">
        <f t="shared" si="810"/>
        <v>0</v>
      </c>
      <c r="Z6368" s="16">
        <f t="shared" si="808"/>
        <v>122252.85436893205</v>
      </c>
      <c r="AA6368" s="14">
        <f t="shared" si="811"/>
        <v>3667.5856310679665</v>
      </c>
      <c r="AB6368" s="14">
        <f t="shared" si="812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3274</v>
      </c>
      <c r="AI6368" t="e">
        <v>#N/A</v>
      </c>
    </row>
    <row r="6369" spans="1:35" ht="14.25" hidden="1">
      <c r="A6369" s="7" t="s">
        <v>3722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4052</v>
      </c>
      <c r="S6369" s="14">
        <v>345289.39</v>
      </c>
      <c r="T6369" s="14">
        <v>-441410.84</v>
      </c>
      <c r="U6369" s="14">
        <v>-96121.450000000012</v>
      </c>
      <c r="V6369" s="14">
        <f t="shared" si="807"/>
        <v>0</v>
      </c>
      <c r="W6369" s="14">
        <f t="shared" si="809"/>
        <v>-91544.238095238106</v>
      </c>
      <c r="X6369" s="14"/>
      <c r="Y6369" s="14">
        <f t="shared" si="810"/>
        <v>4577.2119047619053</v>
      </c>
      <c r="Z6369" s="16">
        <f t="shared" si="808"/>
        <v>-91544.238095238106</v>
      </c>
      <c r="AA6369" s="14">
        <f t="shared" si="811"/>
        <v>-4577.2119047619053</v>
      </c>
      <c r="AB6369" s="14">
        <f t="shared" si="812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3274</v>
      </c>
      <c r="AI6369" t="e">
        <v>#N/A</v>
      </c>
    </row>
    <row r="6370" spans="1:35" ht="14.25" hidden="1">
      <c r="A6370" s="7" t="s">
        <v>3722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807"/>
        <v>70691.509999999835</v>
      </c>
      <c r="W6370" s="14">
        <f t="shared" si="809"/>
        <v>475673.79000000021</v>
      </c>
      <c r="X6370" s="14"/>
      <c r="Y6370" s="14">
        <f t="shared" si="810"/>
        <v>0</v>
      </c>
      <c r="Z6370" s="16">
        <f t="shared" si="808"/>
        <v>475673.79000000021</v>
      </c>
      <c r="AA6370" s="14">
        <f t="shared" si="811"/>
        <v>0</v>
      </c>
      <c r="AB6370" s="14">
        <f t="shared" si="812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3274</v>
      </c>
      <c r="AI6370" t="e">
        <v>#N/A</v>
      </c>
    </row>
    <row r="6371" spans="1:35" ht="14.25" hidden="1">
      <c r="A6371" s="7" t="s">
        <v>3722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4119</v>
      </c>
      <c r="S6371" s="14">
        <v>0</v>
      </c>
      <c r="T6371" s="14">
        <v>720000</v>
      </c>
      <c r="U6371" s="14">
        <v>508804.26</v>
      </c>
      <c r="V6371" s="14">
        <f t="shared" si="807"/>
        <v>211195.74</v>
      </c>
      <c r="W6371" s="14">
        <f t="shared" si="809"/>
        <v>503766.59405940596</v>
      </c>
      <c r="X6371" s="14"/>
      <c r="Y6371" s="14">
        <f t="shared" si="810"/>
        <v>0</v>
      </c>
      <c r="Z6371" s="16">
        <f t="shared" si="808"/>
        <v>503766.59405940596</v>
      </c>
      <c r="AA6371" s="14">
        <f t="shared" si="811"/>
        <v>5037.6659405940445</v>
      </c>
      <c r="AB6371" s="14">
        <f t="shared" si="812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3274</v>
      </c>
      <c r="AI6371" t="e">
        <v>#N/A</v>
      </c>
    </row>
    <row r="6372" spans="1:35" ht="14.25" hidden="1">
      <c r="A6372" s="7" t="s">
        <v>3722</v>
      </c>
      <c r="B6372" s="74" t="s">
        <v>32</v>
      </c>
      <c r="C6372" s="74" t="s">
        <v>1072</v>
      </c>
      <c r="D6372" s="74" t="s">
        <v>1182</v>
      </c>
      <c r="E6372" s="74" t="s">
        <v>4120</v>
      </c>
      <c r="F6372" s="74" t="s">
        <v>4120</v>
      </c>
      <c r="G6372" s="74" t="s">
        <v>4120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807"/>
        <v>0</v>
      </c>
      <c r="W6372" s="14">
        <f t="shared" si="809"/>
        <v>49019.607843137252</v>
      </c>
      <c r="X6372" s="14"/>
      <c r="Y6372" s="14">
        <f t="shared" si="810"/>
        <v>0</v>
      </c>
      <c r="Z6372" s="16">
        <f t="shared" si="808"/>
        <v>49019.607843137252</v>
      </c>
      <c r="AA6372" s="14">
        <f t="shared" si="811"/>
        <v>980.39215686274838</v>
      </c>
      <c r="AB6372" s="14">
        <f t="shared" si="812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3274</v>
      </c>
      <c r="AI6372" t="e">
        <v>#N/A</v>
      </c>
    </row>
    <row r="6373" spans="1:35" ht="14.25" hidden="1">
      <c r="A6373" s="7" t="s">
        <v>3722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4119</v>
      </c>
      <c r="S6373" s="14">
        <v>-321860.23</v>
      </c>
      <c r="T6373" s="14">
        <v>50000</v>
      </c>
      <c r="U6373" s="14">
        <v>-271860.23</v>
      </c>
      <c r="V6373" s="14">
        <f t="shared" si="807"/>
        <v>0</v>
      </c>
      <c r="W6373" s="14">
        <f t="shared" si="809"/>
        <v>-263941.97087378637</v>
      </c>
      <c r="X6373" s="14"/>
      <c r="Y6373" s="14">
        <f t="shared" si="810"/>
        <v>7918.259126213612</v>
      </c>
      <c r="Z6373" s="16">
        <f t="shared" si="808"/>
        <v>-263941.97087378637</v>
      </c>
      <c r="AA6373" s="14">
        <f t="shared" si="811"/>
        <v>-7918.259126213612</v>
      </c>
      <c r="AB6373" s="14">
        <f t="shared" si="812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3274</v>
      </c>
      <c r="AI6373" t="e">
        <v>#N/A</v>
      </c>
    </row>
    <row r="6374" spans="1:35" ht="14.25" hidden="1">
      <c r="A6374" s="7" t="s">
        <v>3722</v>
      </c>
      <c r="B6374" s="74" t="s">
        <v>32</v>
      </c>
      <c r="C6374" s="74" t="s">
        <v>1072</v>
      </c>
      <c r="D6374" s="74" t="s">
        <v>1182</v>
      </c>
      <c r="E6374" s="74" t="s">
        <v>3535</v>
      </c>
      <c r="F6374" s="74" t="s">
        <v>3535</v>
      </c>
      <c r="G6374" s="74" t="s">
        <v>3535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807"/>
        <v>9780.34</v>
      </c>
      <c r="W6374" s="14">
        <f t="shared" si="809"/>
        <v>219.65999999999997</v>
      </c>
      <c r="X6374" s="14"/>
      <c r="Y6374" s="14">
        <f t="shared" si="810"/>
        <v>0</v>
      </c>
      <c r="Z6374" s="16">
        <f t="shared" si="808"/>
        <v>219.65999999999997</v>
      </c>
      <c r="AA6374" s="14">
        <f t="shared" si="811"/>
        <v>0</v>
      </c>
      <c r="AB6374" s="14">
        <f t="shared" si="812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3274</v>
      </c>
      <c r="AI6374" t="e">
        <v>#N/A</v>
      </c>
    </row>
    <row r="6375" spans="1:35" ht="14.25" hidden="1">
      <c r="A6375" s="7" t="s">
        <v>3722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807"/>
        <v>758957.35999999987</v>
      </c>
      <c r="W6375" s="14">
        <f t="shared" si="809"/>
        <v>236134.09000000003</v>
      </c>
      <c r="X6375" s="14"/>
      <c r="Y6375" s="14">
        <f t="shared" si="810"/>
        <v>0</v>
      </c>
      <c r="Z6375" s="16">
        <f t="shared" si="808"/>
        <v>236134.09000000003</v>
      </c>
      <c r="AA6375" s="14">
        <f t="shared" si="811"/>
        <v>0</v>
      </c>
      <c r="AB6375" s="14">
        <f t="shared" si="812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3274</v>
      </c>
      <c r="AI6375" t="e">
        <v>#N/A</v>
      </c>
    </row>
    <row r="6376" spans="1:35" ht="14.25" hidden="1">
      <c r="A6376" s="7" t="s">
        <v>3722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807"/>
        <v>68719.03</v>
      </c>
      <c r="W6376" s="14">
        <f t="shared" si="809"/>
        <v>214565.98</v>
      </c>
      <c r="X6376" s="14"/>
      <c r="Y6376" s="14">
        <f t="shared" si="810"/>
        <v>0</v>
      </c>
      <c r="Z6376" s="16">
        <f t="shared" si="808"/>
        <v>214565.98</v>
      </c>
      <c r="AA6376" s="14">
        <f t="shared" si="811"/>
        <v>0</v>
      </c>
      <c r="AB6376" s="14">
        <f t="shared" si="812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3274</v>
      </c>
      <c r="AI6376" t="e">
        <v>#N/A</v>
      </c>
    </row>
    <row r="6377" spans="1:35" ht="14.25" hidden="1">
      <c r="A6377" s="7" t="s">
        <v>3722</v>
      </c>
      <c r="B6377" s="74" t="s">
        <v>32</v>
      </c>
      <c r="C6377" s="74" t="s">
        <v>1072</v>
      </c>
      <c r="D6377" s="74" t="s">
        <v>1182</v>
      </c>
      <c r="E6377" s="74" t="s">
        <v>4121</v>
      </c>
      <c r="F6377" s="74" t="s">
        <v>4121</v>
      </c>
      <c r="G6377" s="74" t="s">
        <v>4121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4052</v>
      </c>
      <c r="S6377" s="14">
        <v>0</v>
      </c>
      <c r="T6377" s="14">
        <v>-12174.18</v>
      </c>
      <c r="U6377" s="14">
        <v>-12174.18</v>
      </c>
      <c r="V6377" s="14">
        <f t="shared" si="807"/>
        <v>0</v>
      </c>
      <c r="W6377" s="14">
        <f t="shared" si="809"/>
        <v>-11935.470588235294</v>
      </c>
      <c r="X6377" s="14"/>
      <c r="Y6377" s="14">
        <f t="shared" si="810"/>
        <v>238.7094117647066</v>
      </c>
      <c r="Z6377" s="16">
        <f t="shared" si="808"/>
        <v>-11935.470588235294</v>
      </c>
      <c r="AA6377" s="14">
        <f t="shared" si="811"/>
        <v>-238.7094117647066</v>
      </c>
      <c r="AB6377" s="14">
        <f t="shared" si="812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3274</v>
      </c>
      <c r="AI6377" t="e">
        <v>#N/A</v>
      </c>
    </row>
    <row r="6378" spans="1:35" ht="14.25" hidden="1">
      <c r="A6378" s="7" t="s">
        <v>3722</v>
      </c>
      <c r="B6378" s="74" t="s">
        <v>32</v>
      </c>
      <c r="C6378" s="74" t="s">
        <v>1072</v>
      </c>
      <c r="D6378" s="74" t="s">
        <v>1182</v>
      </c>
      <c r="E6378" s="74" t="s">
        <v>4121</v>
      </c>
      <c r="F6378" s="74" t="s">
        <v>4121</v>
      </c>
      <c r="G6378" s="74" t="s">
        <v>4121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4052</v>
      </c>
      <c r="S6378" s="14">
        <v>0</v>
      </c>
      <c r="T6378" s="14">
        <v>20000</v>
      </c>
      <c r="U6378" s="14">
        <v>20000</v>
      </c>
      <c r="V6378" s="14">
        <f t="shared" si="807"/>
        <v>0</v>
      </c>
      <c r="W6378" s="14">
        <f t="shared" si="809"/>
        <v>20000</v>
      </c>
      <c r="X6378" s="14"/>
      <c r="Y6378" s="14">
        <f t="shared" si="810"/>
        <v>0</v>
      </c>
      <c r="Z6378" s="16">
        <f t="shared" si="808"/>
        <v>20000</v>
      </c>
      <c r="AA6378" s="14">
        <f t="shared" si="811"/>
        <v>0</v>
      </c>
      <c r="AB6378" s="14">
        <f t="shared" si="812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3274</v>
      </c>
      <c r="AI6378" t="e">
        <v>#N/A</v>
      </c>
    </row>
    <row r="6379" spans="1:35" ht="14.25" hidden="1">
      <c r="A6379" s="7" t="s">
        <v>3722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807"/>
        <v>501353.91000000015</v>
      </c>
      <c r="W6379" s="14">
        <f t="shared" si="809"/>
        <v>2688293.4705882352</v>
      </c>
      <c r="X6379" s="14"/>
      <c r="Y6379" s="14">
        <f t="shared" si="810"/>
        <v>0</v>
      </c>
      <c r="Z6379" s="16">
        <f t="shared" si="808"/>
        <v>2688293.4705882352</v>
      </c>
      <c r="AA6379" s="14">
        <f t="shared" si="811"/>
        <v>53765.869411764666</v>
      </c>
      <c r="AB6379" s="14">
        <f t="shared" si="812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3274</v>
      </c>
      <c r="AI6379" t="e">
        <v>#N/A</v>
      </c>
    </row>
    <row r="6380" spans="1:35" ht="14.25" hidden="1">
      <c r="A6380" s="7" t="s">
        <v>3722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4119</v>
      </c>
      <c r="S6380" s="14">
        <v>0</v>
      </c>
      <c r="T6380" s="14">
        <v>100000</v>
      </c>
      <c r="U6380" s="14">
        <v>100000</v>
      </c>
      <c r="V6380" s="14">
        <f t="shared" si="807"/>
        <v>0</v>
      </c>
      <c r="W6380" s="14">
        <f t="shared" si="809"/>
        <v>99009.900990099006</v>
      </c>
      <c r="X6380" s="14"/>
      <c r="Y6380" s="14">
        <f t="shared" si="810"/>
        <v>0</v>
      </c>
      <c r="Z6380" s="16">
        <f t="shared" si="808"/>
        <v>99009.900990099006</v>
      </c>
      <c r="AA6380" s="14">
        <f t="shared" si="811"/>
        <v>990.09900990099413</v>
      </c>
      <c r="AB6380" s="14">
        <f t="shared" si="812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3274</v>
      </c>
      <c r="AI6380" t="e">
        <v>#N/A</v>
      </c>
    </row>
    <row r="6381" spans="1:35" ht="14.25" hidden="1">
      <c r="A6381" s="7" t="s">
        <v>3722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807"/>
        <v>9137.880000000001</v>
      </c>
      <c r="W6381" s="14">
        <f t="shared" si="809"/>
        <v>10115.019607843136</v>
      </c>
      <c r="X6381" s="14"/>
      <c r="Y6381" s="14">
        <f t="shared" si="810"/>
        <v>0</v>
      </c>
      <c r="Z6381" s="16">
        <f t="shared" si="808"/>
        <v>10115.019607843136</v>
      </c>
      <c r="AA6381" s="14">
        <f t="shared" si="811"/>
        <v>202.30039215686338</v>
      </c>
      <c r="AB6381" s="14">
        <f t="shared" si="812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3274</v>
      </c>
      <c r="AI6381" t="e">
        <v>#N/A</v>
      </c>
    </row>
    <row r="6382" spans="1:35" ht="14.25" hidden="1">
      <c r="A6382" s="7" t="s">
        <v>3722</v>
      </c>
      <c r="B6382" s="74" t="s">
        <v>32</v>
      </c>
      <c r="C6382" s="74" t="s">
        <v>1072</v>
      </c>
      <c r="D6382" s="74" t="s">
        <v>1182</v>
      </c>
      <c r="E6382" s="74" t="s">
        <v>3537</v>
      </c>
      <c r="F6382" s="74" t="s">
        <v>3537</v>
      </c>
      <c r="G6382" s="74" t="s">
        <v>3537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4046</v>
      </c>
      <c r="S6382" s="14">
        <v>0</v>
      </c>
      <c r="T6382" s="14">
        <v>4100000</v>
      </c>
      <c r="U6382" s="14">
        <v>2354565.71</v>
      </c>
      <c r="V6382" s="14">
        <f t="shared" si="807"/>
        <v>1745434.29</v>
      </c>
      <c r="W6382" s="14">
        <f t="shared" si="809"/>
        <v>2308397.7549019605</v>
      </c>
      <c r="X6382" s="14"/>
      <c r="Y6382" s="14">
        <f t="shared" si="810"/>
        <v>0</v>
      </c>
      <c r="Z6382" s="16">
        <f t="shared" si="808"/>
        <v>2308397.7549019605</v>
      </c>
      <c r="AA6382" s="14">
        <f t="shared" si="811"/>
        <v>46167.955098039471</v>
      </c>
      <c r="AB6382" s="14">
        <f t="shared" si="812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3274</v>
      </c>
      <c r="AI6382" t="e">
        <v>#N/A</v>
      </c>
    </row>
    <row r="6383" spans="1:35" ht="14.25" hidden="1">
      <c r="A6383" s="7" t="s">
        <v>3722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807"/>
        <v>94480.72000000003</v>
      </c>
      <c r="W6383" s="14">
        <f t="shared" si="809"/>
        <v>263580.88118811883</v>
      </c>
      <c r="X6383" s="14"/>
      <c r="Y6383" s="14">
        <f t="shared" si="810"/>
        <v>0</v>
      </c>
      <c r="Z6383" s="16">
        <f t="shared" si="808"/>
        <v>263580.88118811883</v>
      </c>
      <c r="AA6383" s="14">
        <f t="shared" si="811"/>
        <v>2635.808811881172</v>
      </c>
      <c r="AB6383" s="14">
        <f t="shared" si="812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3274</v>
      </c>
      <c r="AI6383" t="e">
        <v>#N/A</v>
      </c>
    </row>
    <row r="6384" spans="1:35" ht="14.25" hidden="1">
      <c r="A6384" s="7" t="s">
        <v>3722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9"/>
        <v>0</v>
      </c>
      <c r="X6384" s="14"/>
      <c r="Y6384" s="14">
        <f t="shared" si="810"/>
        <v>0</v>
      </c>
      <c r="Z6384" s="16">
        <f t="shared" si="808"/>
        <v>0</v>
      </c>
      <c r="AA6384" s="14">
        <f t="shared" si="811"/>
        <v>0</v>
      </c>
      <c r="AB6384" s="14">
        <f t="shared" si="812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3274</v>
      </c>
      <c r="AI6384" t="e">
        <v>#N/A</v>
      </c>
    </row>
    <row r="6385" spans="1:35" ht="14.25" hidden="1">
      <c r="A6385" s="7" t="s">
        <v>3722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807"/>
        <v>70579.130000000063</v>
      </c>
      <c r="W6385" s="14">
        <f t="shared" si="809"/>
        <v>369225.57843137247</v>
      </c>
      <c r="X6385" s="14"/>
      <c r="Y6385" s="14">
        <f t="shared" si="810"/>
        <v>0</v>
      </c>
      <c r="Z6385" s="16">
        <f t="shared" si="808"/>
        <v>369225.57843137247</v>
      </c>
      <c r="AA6385" s="14">
        <f t="shared" si="811"/>
        <v>7384.5115686274366</v>
      </c>
      <c r="AB6385" s="14">
        <f t="shared" si="812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3274</v>
      </c>
      <c r="AI6385" t="e">
        <v>#N/A</v>
      </c>
    </row>
    <row r="6386" spans="1:35" ht="14.25" hidden="1">
      <c r="A6386" s="7" t="s">
        <v>3722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807"/>
        <v>2037008.5600000005</v>
      </c>
      <c r="W6386" s="14">
        <f t="shared" si="809"/>
        <v>12127996.58</v>
      </c>
      <c r="X6386" s="14"/>
      <c r="Y6386" s="14">
        <f t="shared" si="810"/>
        <v>0</v>
      </c>
      <c r="Z6386" s="16">
        <f t="shared" si="808"/>
        <v>12127996.58</v>
      </c>
      <c r="AA6386" s="14">
        <f t="shared" si="811"/>
        <v>0</v>
      </c>
      <c r="AB6386" s="14">
        <f t="shared" si="812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3274</v>
      </c>
      <c r="AI6386" t="e">
        <v>#N/A</v>
      </c>
    </row>
    <row r="6387" spans="1:35" ht="14.25" hidden="1">
      <c r="A6387" s="7" t="s">
        <v>3722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13">S6387+T6387-U6387</f>
        <v>1598489.1399999997</v>
      </c>
      <c r="W6387" s="14">
        <f t="shared" si="809"/>
        <v>5079529.5000000009</v>
      </c>
      <c r="X6387" s="14"/>
      <c r="Y6387" s="14">
        <f t="shared" si="810"/>
        <v>0</v>
      </c>
      <c r="Z6387" s="16">
        <f t="shared" ref="Z6387:Z6391" si="814">W6387+X6387</f>
        <v>5079529.5000000009</v>
      </c>
      <c r="AA6387" s="14">
        <f t="shared" si="811"/>
        <v>0</v>
      </c>
      <c r="AB6387" s="14">
        <f t="shared" si="812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3274</v>
      </c>
      <c r="AI6387" t="e">
        <v>#N/A</v>
      </c>
    </row>
    <row r="6388" spans="1:35" ht="14.25" hidden="1">
      <c r="A6388" s="7" t="s">
        <v>3722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13"/>
        <v>364213.07999999996</v>
      </c>
      <c r="W6388" s="14">
        <f t="shared" si="809"/>
        <v>193890.86999999997</v>
      </c>
      <c r="X6388" s="14"/>
      <c r="Y6388" s="14">
        <f t="shared" si="810"/>
        <v>0</v>
      </c>
      <c r="Z6388" s="16">
        <f t="shared" si="814"/>
        <v>193890.86999999997</v>
      </c>
      <c r="AA6388" s="14">
        <f t="shared" si="811"/>
        <v>0</v>
      </c>
      <c r="AB6388" s="14">
        <f t="shared" si="812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3274</v>
      </c>
      <c r="AI6388" t="e">
        <v>#N/A</v>
      </c>
    </row>
    <row r="6389" spans="1:35" ht="14.25" hidden="1">
      <c r="A6389" s="7" t="s">
        <v>3722</v>
      </c>
      <c r="B6389" s="74" t="s">
        <v>32</v>
      </c>
      <c r="C6389" s="74" t="s">
        <v>1330</v>
      </c>
      <c r="D6389" s="74" t="s">
        <v>1441</v>
      </c>
      <c r="E6389" s="74" t="s">
        <v>3539</v>
      </c>
      <c r="F6389" s="74" t="s">
        <v>3539</v>
      </c>
      <c r="G6389" s="74" t="s">
        <v>3539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13"/>
        <v>211462.83000000005</v>
      </c>
      <c r="W6389" s="14">
        <f t="shared" si="809"/>
        <v>108198.19999999998</v>
      </c>
      <c r="X6389" s="14"/>
      <c r="Y6389" s="14">
        <f t="shared" si="810"/>
        <v>0</v>
      </c>
      <c r="Z6389" s="16">
        <f t="shared" si="814"/>
        <v>108198.19999999998</v>
      </c>
      <c r="AA6389" s="14">
        <f t="shared" si="811"/>
        <v>0</v>
      </c>
      <c r="AB6389" s="14">
        <f t="shared" si="812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3274</v>
      </c>
      <c r="AI6389" t="e">
        <v>#N/A</v>
      </c>
    </row>
    <row r="6390" spans="1:35" ht="14.25" hidden="1">
      <c r="A6390" s="7" t="s">
        <v>3722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13"/>
        <v>158238.53000000003</v>
      </c>
      <c r="W6390" s="14">
        <f t="shared" si="809"/>
        <v>558990.91999999993</v>
      </c>
      <c r="X6390" s="14"/>
      <c r="Y6390" s="14">
        <f t="shared" si="810"/>
        <v>0</v>
      </c>
      <c r="Z6390" s="16">
        <f t="shared" si="814"/>
        <v>558990.91999999993</v>
      </c>
      <c r="AA6390" s="14">
        <f t="shared" si="811"/>
        <v>0</v>
      </c>
      <c r="AB6390" s="14">
        <f t="shared" si="812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3274</v>
      </c>
      <c r="AI6390" t="e">
        <v>#N/A</v>
      </c>
    </row>
    <row r="6391" spans="1:35" ht="14.25" hidden="1">
      <c r="A6391" s="7" t="s">
        <v>3722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13"/>
        <v>488924.20999999985</v>
      </c>
      <c r="W6391" s="14">
        <f t="shared" si="809"/>
        <v>361475.29807692324</v>
      </c>
      <c r="X6391" s="14"/>
      <c r="Y6391" s="14">
        <f t="shared" si="810"/>
        <v>0</v>
      </c>
      <c r="Z6391" s="16">
        <f t="shared" si="814"/>
        <v>361475.29807692324</v>
      </c>
      <c r="AA6391" s="14">
        <f t="shared" si="811"/>
        <v>14459.011923076934</v>
      </c>
      <c r="AB6391" s="14">
        <f t="shared" si="812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3274</v>
      </c>
      <c r="AI6391" t="e">
        <v>#N/A</v>
      </c>
    </row>
    <row r="6392" spans="1:35" ht="14.25" hidden="1">
      <c r="A6392" s="7" t="s">
        <v>3722</v>
      </c>
      <c r="B6392" s="74" t="s">
        <v>32</v>
      </c>
      <c r="C6392" s="74" t="s">
        <v>1330</v>
      </c>
      <c r="D6392" s="74" t="s">
        <v>1351</v>
      </c>
      <c r="E6392" s="74" t="s">
        <v>4122</v>
      </c>
      <c r="F6392" s="74" t="s">
        <v>4122</v>
      </c>
      <c r="G6392" s="74" t="s">
        <v>4122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13"/>
        <v>20000</v>
      </c>
      <c r="W6392" s="14">
        <f t="shared" si="809"/>
        <v>0</v>
      </c>
      <c r="X6392" s="14"/>
      <c r="Y6392" s="14">
        <f t="shared" si="810"/>
        <v>0</v>
      </c>
      <c r="Z6392" s="14"/>
      <c r="AA6392" s="14">
        <f t="shared" si="811"/>
        <v>0</v>
      </c>
      <c r="AB6392" s="14">
        <f t="shared" si="812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3274</v>
      </c>
      <c r="AI6392">
        <v>86</v>
      </c>
    </row>
    <row r="6393" spans="1:35" ht="14.25" hidden="1">
      <c r="A6393" s="7" t="s">
        <v>3722</v>
      </c>
      <c r="B6393" s="74" t="s">
        <v>32</v>
      </c>
      <c r="C6393" s="74" t="s">
        <v>1330</v>
      </c>
      <c r="D6393" s="74" t="s">
        <v>1351</v>
      </c>
      <c r="E6393" s="74" t="s">
        <v>3540</v>
      </c>
      <c r="F6393" s="74" t="s">
        <v>3540</v>
      </c>
      <c r="G6393" s="74" t="s">
        <v>3540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13"/>
        <v>0</v>
      </c>
      <c r="W6393" s="14">
        <f t="shared" si="809"/>
        <v>99999.999999999985</v>
      </c>
      <c r="X6393" s="14"/>
      <c r="Y6393" s="14">
        <f t="shared" si="810"/>
        <v>0</v>
      </c>
      <c r="Z6393" s="16">
        <f t="shared" ref="Z6393:Z6456" si="815">W6393+X6393</f>
        <v>99999.999999999985</v>
      </c>
      <c r="AA6393" s="14">
        <f t="shared" si="811"/>
        <v>0</v>
      </c>
      <c r="AB6393" s="14">
        <f t="shared" si="812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3274</v>
      </c>
      <c r="AI6393" t="e">
        <v>#N/A</v>
      </c>
    </row>
    <row r="6394" spans="1:35" ht="14.25" hidden="1">
      <c r="A6394" s="7" t="s">
        <v>3722</v>
      </c>
      <c r="B6394" s="74" t="s">
        <v>32</v>
      </c>
      <c r="C6394" s="74" t="s">
        <v>1330</v>
      </c>
      <c r="D6394" s="74" t="s">
        <v>1351</v>
      </c>
      <c r="E6394" s="74" t="s">
        <v>4123</v>
      </c>
      <c r="F6394" s="74" t="s">
        <v>4123</v>
      </c>
      <c r="G6394" s="74" t="s">
        <v>4123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13"/>
        <v>50000</v>
      </c>
      <c r="W6394" s="14">
        <f t="shared" si="809"/>
        <v>0</v>
      </c>
      <c r="X6394" s="14"/>
      <c r="Y6394" s="14">
        <f t="shared" si="810"/>
        <v>0</v>
      </c>
      <c r="Z6394" s="16">
        <f t="shared" si="815"/>
        <v>0</v>
      </c>
      <c r="AA6394" s="14">
        <f t="shared" si="811"/>
        <v>0</v>
      </c>
      <c r="AB6394" s="14">
        <f t="shared" si="812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3274</v>
      </c>
      <c r="AI6394" t="e">
        <v>#N/A</v>
      </c>
    </row>
    <row r="6395" spans="1:35" ht="14.25" hidden="1">
      <c r="A6395" s="7" t="s">
        <v>3722</v>
      </c>
      <c r="B6395" s="74" t="s">
        <v>32</v>
      </c>
      <c r="C6395" s="74" t="s">
        <v>1330</v>
      </c>
      <c r="D6395" s="74" t="s">
        <v>1351</v>
      </c>
      <c r="E6395" s="74" t="s">
        <v>4124</v>
      </c>
      <c r="F6395" s="74" t="s">
        <v>4124</v>
      </c>
      <c r="G6395" s="74" t="s">
        <v>4124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13"/>
        <v>41595.03</v>
      </c>
      <c r="W6395" s="14">
        <f t="shared" si="809"/>
        <v>8404.9700000000012</v>
      </c>
      <c r="X6395" s="14"/>
      <c r="Y6395" s="14">
        <f t="shared" si="810"/>
        <v>0</v>
      </c>
      <c r="Z6395" s="16">
        <f t="shared" si="815"/>
        <v>8404.9700000000012</v>
      </c>
      <c r="AA6395" s="14">
        <f t="shared" si="811"/>
        <v>0</v>
      </c>
      <c r="AB6395" s="14">
        <f t="shared" si="812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3274</v>
      </c>
      <c r="AI6395" t="e">
        <v>#N/A</v>
      </c>
    </row>
    <row r="6396" spans="1:35" ht="14.25" hidden="1">
      <c r="A6396" s="7" t="s">
        <v>3722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13"/>
        <v>0</v>
      </c>
      <c r="W6396" s="14">
        <f t="shared" si="809"/>
        <v>0</v>
      </c>
      <c r="X6396" s="14"/>
      <c r="Y6396" s="14">
        <f t="shared" si="810"/>
        <v>0</v>
      </c>
      <c r="Z6396" s="16">
        <f t="shared" si="815"/>
        <v>0</v>
      </c>
      <c r="AA6396" s="14">
        <f t="shared" si="811"/>
        <v>0</v>
      </c>
      <c r="AB6396" s="14">
        <f t="shared" si="812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3274</v>
      </c>
      <c r="AI6396" t="e">
        <v>#N/A</v>
      </c>
    </row>
    <row r="6397" spans="1:35" ht="14.25" hidden="1">
      <c r="A6397" s="7" t="s">
        <v>3722</v>
      </c>
      <c r="B6397" s="74" t="s">
        <v>32</v>
      </c>
      <c r="C6397" s="74" t="s">
        <v>1330</v>
      </c>
      <c r="D6397" s="74" t="s">
        <v>1354</v>
      </c>
      <c r="E6397" s="74" t="s">
        <v>3541</v>
      </c>
      <c r="F6397" s="74" t="s">
        <v>3541</v>
      </c>
      <c r="G6397" s="74" t="s">
        <v>3541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13"/>
        <v>9544.5700000000015</v>
      </c>
      <c r="W6397" s="14">
        <f t="shared" si="809"/>
        <v>10500.97</v>
      </c>
      <c r="X6397" s="14"/>
      <c r="Y6397" s="14">
        <f t="shared" si="810"/>
        <v>0</v>
      </c>
      <c r="Z6397" s="16">
        <f t="shared" si="815"/>
        <v>10500.97</v>
      </c>
      <c r="AA6397" s="14">
        <f t="shared" si="811"/>
        <v>0</v>
      </c>
      <c r="AB6397" s="14">
        <f t="shared" si="812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3274</v>
      </c>
      <c r="AI6397" t="e">
        <v>#N/A</v>
      </c>
    </row>
    <row r="6398" spans="1:35" ht="14.25" hidden="1">
      <c r="A6398" s="7" t="s">
        <v>3722</v>
      </c>
      <c r="B6398" s="74" t="s">
        <v>32</v>
      </c>
      <c r="C6398" s="74" t="s">
        <v>1330</v>
      </c>
      <c r="D6398" s="74" t="s">
        <v>1354</v>
      </c>
      <c r="E6398" s="74" t="s">
        <v>4125</v>
      </c>
      <c r="F6398" s="74" t="s">
        <v>4125</v>
      </c>
      <c r="G6398" s="74" t="s">
        <v>4125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13"/>
        <v>175101.21000000002</v>
      </c>
      <c r="W6398" s="14">
        <f t="shared" si="809"/>
        <v>174898.78999999998</v>
      </c>
      <c r="X6398" s="14"/>
      <c r="Y6398" s="14">
        <f t="shared" si="810"/>
        <v>0</v>
      </c>
      <c r="Z6398" s="16">
        <f t="shared" si="815"/>
        <v>174898.78999999998</v>
      </c>
      <c r="AA6398" s="14">
        <f t="shared" si="811"/>
        <v>0</v>
      </c>
      <c r="AB6398" s="14">
        <f t="shared" si="812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3274</v>
      </c>
      <c r="AI6398" t="e">
        <v>#N/A</v>
      </c>
    </row>
    <row r="6399" spans="1:35" ht="14.25" hidden="1">
      <c r="A6399" s="7" t="s">
        <v>3722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13"/>
        <v>74668.829999999958</v>
      </c>
      <c r="W6399" s="14">
        <f t="shared" ref="W6399:W6462" si="816">IF(O6399="返货",U6399/(1+P6399),IF(O6399="返现",U6399,IF(O6399="折扣",U6399*P6399,IF(O6399="无",U6399))))</f>
        <v>451362.88</v>
      </c>
      <c r="X6399" s="14"/>
      <c r="Y6399" s="14">
        <f t="shared" si="810"/>
        <v>0</v>
      </c>
      <c r="Z6399" s="16">
        <f t="shared" si="815"/>
        <v>451362.88</v>
      </c>
      <c r="AA6399" s="14">
        <f t="shared" si="811"/>
        <v>0</v>
      </c>
      <c r="AB6399" s="14">
        <f t="shared" si="812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3274</v>
      </c>
      <c r="AI6399" t="e">
        <v>#N/A</v>
      </c>
    </row>
    <row r="6400" spans="1:35" ht="14.25" hidden="1">
      <c r="A6400" s="7" t="s">
        <v>3722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13"/>
        <v>2825174.15</v>
      </c>
      <c r="W6400" s="14">
        <f t="shared" si="816"/>
        <v>2920494.9801980201</v>
      </c>
      <c r="X6400" s="14"/>
      <c r="Y6400" s="14">
        <f t="shared" si="810"/>
        <v>0</v>
      </c>
      <c r="Z6400" s="16">
        <f t="shared" si="815"/>
        <v>2920494.9801980201</v>
      </c>
      <c r="AA6400" s="14">
        <f t="shared" si="811"/>
        <v>29204.949801980052</v>
      </c>
      <c r="AB6400" s="14">
        <f t="shared" si="812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3274</v>
      </c>
      <c r="AI6400" t="e">
        <v>#N/A</v>
      </c>
    </row>
    <row r="6401" spans="1:35" ht="14.25" hidden="1">
      <c r="A6401" s="7" t="s">
        <v>3722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13"/>
        <v>0</v>
      </c>
      <c r="W6401" s="14">
        <f t="shared" si="816"/>
        <v>0</v>
      </c>
      <c r="X6401" s="14"/>
      <c r="Y6401" s="14">
        <f t="shared" si="810"/>
        <v>0</v>
      </c>
      <c r="Z6401" s="16">
        <f t="shared" si="815"/>
        <v>0</v>
      </c>
      <c r="AA6401" s="14">
        <f t="shared" si="811"/>
        <v>0</v>
      </c>
      <c r="AB6401" s="14">
        <f t="shared" si="812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3274</v>
      </c>
      <c r="AI6401" t="e">
        <v>#N/A</v>
      </c>
    </row>
    <row r="6402" spans="1:35" ht="14.25" hidden="1">
      <c r="A6402" s="7" t="s">
        <v>3722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13"/>
        <v>1291083.9799999997</v>
      </c>
      <c r="W6402" s="14">
        <f t="shared" si="816"/>
        <v>1842084.1700000002</v>
      </c>
      <c r="X6402" s="14"/>
      <c r="Y6402" s="14">
        <f t="shared" si="810"/>
        <v>0</v>
      </c>
      <c r="Z6402" s="16">
        <f t="shared" si="815"/>
        <v>1842084.1700000002</v>
      </c>
      <c r="AA6402" s="14">
        <f t="shared" si="811"/>
        <v>0</v>
      </c>
      <c r="AB6402" s="14">
        <f t="shared" si="812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3274</v>
      </c>
      <c r="AI6402" t="e">
        <v>#N/A</v>
      </c>
    </row>
    <row r="6403" spans="1:35" ht="14.25" hidden="1">
      <c r="A6403" s="7" t="s">
        <v>3722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4126</v>
      </c>
      <c r="S6403" s="14">
        <v>0</v>
      </c>
      <c r="T6403" s="14">
        <v>5630000</v>
      </c>
      <c r="U6403" s="14">
        <v>4826402.54</v>
      </c>
      <c r="V6403" s="14">
        <f t="shared" si="813"/>
        <v>803597.46</v>
      </c>
      <c r="W6403" s="14">
        <f t="shared" si="816"/>
        <v>4826402.54</v>
      </c>
      <c r="X6403" s="14"/>
      <c r="Y6403" s="14">
        <f t="shared" ref="Y6403:Y6466" si="817">IF(W6403-AB6403&lt;=0,0,IF(O6403="返现",MAX(W6403-AA6403-AB6403,0),MAX(W6403-AB6403,0)))</f>
        <v>0</v>
      </c>
      <c r="Z6403" s="16">
        <f t="shared" si="815"/>
        <v>4826402.54</v>
      </c>
      <c r="AA6403" s="14">
        <f t="shared" si="811"/>
        <v>0</v>
      </c>
      <c r="AB6403" s="14">
        <f t="shared" si="812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3274</v>
      </c>
      <c r="AI6403" t="e">
        <v>#N/A</v>
      </c>
    </row>
    <row r="6404" spans="1:35" ht="14.25" hidden="1">
      <c r="A6404" s="7" t="s">
        <v>3722</v>
      </c>
      <c r="B6404" s="74" t="s">
        <v>32</v>
      </c>
      <c r="C6404" s="74" t="s">
        <v>1517</v>
      </c>
      <c r="D6404" s="74" t="s">
        <v>1518</v>
      </c>
      <c r="E6404" s="74" t="s">
        <v>4127</v>
      </c>
      <c r="F6404" s="74" t="s">
        <v>4128</v>
      </c>
      <c r="G6404" s="74" t="s">
        <v>4127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4129</v>
      </c>
      <c r="S6404" s="14">
        <v>0</v>
      </c>
      <c r="T6404" s="14">
        <v>700000</v>
      </c>
      <c r="U6404" s="14">
        <v>0</v>
      </c>
      <c r="V6404" s="14">
        <f t="shared" si="813"/>
        <v>700000</v>
      </c>
      <c r="W6404" s="14">
        <f t="shared" si="816"/>
        <v>0</v>
      </c>
      <c r="X6404" s="14"/>
      <c r="Y6404" s="14">
        <f t="shared" si="817"/>
        <v>0</v>
      </c>
      <c r="Z6404" s="16">
        <f t="shared" si="815"/>
        <v>0</v>
      </c>
      <c r="AA6404" s="14">
        <f t="shared" si="811"/>
        <v>0</v>
      </c>
      <c r="AB6404" s="14">
        <f t="shared" si="812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3274</v>
      </c>
      <c r="AI6404" t="e">
        <v>#N/A</v>
      </c>
    </row>
    <row r="6405" spans="1:35" ht="14.25" hidden="1">
      <c r="A6405" s="7" t="s">
        <v>3722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13"/>
        <v>457700.49000000022</v>
      </c>
      <c r="W6405" s="14">
        <f t="shared" si="816"/>
        <v>4604287.3899999997</v>
      </c>
      <c r="X6405" s="14"/>
      <c r="Y6405" s="14">
        <f t="shared" si="817"/>
        <v>0</v>
      </c>
      <c r="Z6405" s="16">
        <f t="shared" si="815"/>
        <v>4604287.3899999997</v>
      </c>
      <c r="AA6405" s="14">
        <f t="shared" si="811"/>
        <v>0</v>
      </c>
      <c r="AB6405" s="14">
        <f t="shared" si="812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3274</v>
      </c>
      <c r="AI6405" t="e">
        <v>#N/A</v>
      </c>
    </row>
    <row r="6406" spans="1:35" ht="14.25" hidden="1">
      <c r="A6406" s="7" t="s">
        <v>3722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13"/>
        <v>207105.16999999969</v>
      </c>
      <c r="W6406" s="14">
        <f t="shared" si="816"/>
        <v>1182958.1800000004</v>
      </c>
      <c r="X6406" s="14"/>
      <c r="Y6406" s="14">
        <f t="shared" si="817"/>
        <v>0</v>
      </c>
      <c r="Z6406" s="16">
        <f t="shared" si="815"/>
        <v>1182958.1800000004</v>
      </c>
      <c r="AA6406" s="14">
        <f t="shared" si="811"/>
        <v>0</v>
      </c>
      <c r="AB6406" s="14">
        <f t="shared" si="812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3274</v>
      </c>
      <c r="AI6406" t="e">
        <v>#N/A</v>
      </c>
    </row>
    <row r="6407" spans="1:35" ht="14.25" hidden="1">
      <c r="A6407" s="7" t="s">
        <v>3722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13"/>
        <v>1010742.0400000005</v>
      </c>
      <c r="W6407" s="14">
        <f t="shared" si="816"/>
        <v>1647921.0679611648</v>
      </c>
      <c r="X6407" s="14"/>
      <c r="Y6407" s="14">
        <f t="shared" si="817"/>
        <v>0</v>
      </c>
      <c r="Z6407" s="16">
        <f t="shared" si="815"/>
        <v>1647921.0679611648</v>
      </c>
      <c r="AA6407" s="14">
        <f t="shared" si="811"/>
        <v>49437.63203883497</v>
      </c>
      <c r="AB6407" s="14">
        <f t="shared" si="812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3274</v>
      </c>
      <c r="AI6407" t="e">
        <v>#N/A</v>
      </c>
    </row>
    <row r="6408" spans="1:35" ht="14.25" hidden="1">
      <c r="A6408" s="7" t="s">
        <v>3722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4130</v>
      </c>
      <c r="S6408" s="14">
        <v>1746994.23</v>
      </c>
      <c r="T6408" s="14">
        <v>-4200000</v>
      </c>
      <c r="U6408" s="14">
        <v>-2453005.77</v>
      </c>
      <c r="V6408" s="14">
        <f t="shared" si="813"/>
        <v>0</v>
      </c>
      <c r="W6408" s="14">
        <f t="shared" si="816"/>
        <v>-2453005.77</v>
      </c>
      <c r="X6408" s="14"/>
      <c r="Y6408" s="14">
        <f t="shared" si="817"/>
        <v>0</v>
      </c>
      <c r="Z6408" s="16">
        <f t="shared" si="815"/>
        <v>-2453005.77</v>
      </c>
      <c r="AA6408" s="14">
        <f t="shared" si="811"/>
        <v>0</v>
      </c>
      <c r="AB6408" s="14">
        <f t="shared" si="812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3274</v>
      </c>
      <c r="AI6408" t="e">
        <v>#N/A</v>
      </c>
    </row>
    <row r="6409" spans="1:35" ht="14.25" hidden="1">
      <c r="A6409" s="7" t="s">
        <v>3722</v>
      </c>
      <c r="B6409" s="74" t="s">
        <v>32</v>
      </c>
      <c r="C6409" s="74" t="s">
        <v>1517</v>
      </c>
      <c r="D6409" s="74" t="s">
        <v>1518</v>
      </c>
      <c r="E6409" s="74" t="s">
        <v>2892</v>
      </c>
      <c r="F6409" s="74" t="s">
        <v>2893</v>
      </c>
      <c r="G6409" s="74" t="s">
        <v>2892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13"/>
        <v>8485.2699999999895</v>
      </c>
      <c r="W6409" s="14">
        <f t="shared" si="816"/>
        <v>80374.040000000008</v>
      </c>
      <c r="X6409" s="14"/>
      <c r="Y6409" s="14">
        <f t="shared" si="817"/>
        <v>0</v>
      </c>
      <c r="Z6409" s="16">
        <f t="shared" si="815"/>
        <v>80374.040000000008</v>
      </c>
      <c r="AA6409" s="14">
        <f t="shared" si="811"/>
        <v>0</v>
      </c>
      <c r="AB6409" s="14">
        <f t="shared" si="812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3274</v>
      </c>
      <c r="AI6409" t="e">
        <v>#N/A</v>
      </c>
    </row>
    <row r="6410" spans="1:35" ht="14.25" hidden="1">
      <c r="A6410" s="7" t="s">
        <v>3722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13"/>
        <v>1309887.7800000003</v>
      </c>
      <c r="W6410" s="14">
        <f t="shared" si="816"/>
        <v>4335124.8599999994</v>
      </c>
      <c r="X6410" s="14"/>
      <c r="Y6410" s="14">
        <f t="shared" si="817"/>
        <v>0</v>
      </c>
      <c r="Z6410" s="16">
        <f t="shared" si="815"/>
        <v>4335124.8599999994</v>
      </c>
      <c r="AA6410" s="14">
        <f t="shared" ref="AA6410:AA6473" si="818">U6410-W6410</f>
        <v>0</v>
      </c>
      <c r="AB6410" s="14">
        <f t="shared" si="812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3274</v>
      </c>
      <c r="AI6410" t="e">
        <v>#N/A</v>
      </c>
    </row>
    <row r="6411" spans="1:35" ht="14.25" hidden="1">
      <c r="A6411" s="7" t="s">
        <v>3722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13"/>
        <v>60512.429999999702</v>
      </c>
      <c r="W6411" s="14">
        <f t="shared" si="816"/>
        <v>1465815.2900000003</v>
      </c>
      <c r="X6411" s="14"/>
      <c r="Y6411" s="14">
        <f t="shared" si="817"/>
        <v>0</v>
      </c>
      <c r="Z6411" s="16">
        <f t="shared" si="815"/>
        <v>1465815.2900000003</v>
      </c>
      <c r="AA6411" s="14">
        <f t="shared" si="818"/>
        <v>0</v>
      </c>
      <c r="AB6411" s="14">
        <f t="shared" si="812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3274</v>
      </c>
      <c r="AI6411" t="e">
        <v>#N/A</v>
      </c>
    </row>
    <row r="6412" spans="1:35" ht="14.25" hidden="1">
      <c r="A6412" s="7" t="s">
        <v>3722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4129</v>
      </c>
      <c r="S6412" s="14">
        <v>4065695.53</v>
      </c>
      <c r="T6412" s="14">
        <v>-3067805.7</v>
      </c>
      <c r="U6412" s="14">
        <v>0</v>
      </c>
      <c r="V6412" s="14">
        <f t="shared" si="813"/>
        <v>997889.82999999961</v>
      </c>
      <c r="W6412" s="14">
        <f t="shared" si="816"/>
        <v>0</v>
      </c>
      <c r="X6412" s="14"/>
      <c r="Y6412" s="14">
        <f t="shared" si="817"/>
        <v>0</v>
      </c>
      <c r="Z6412" s="16">
        <f t="shared" si="815"/>
        <v>0</v>
      </c>
      <c r="AA6412" s="14">
        <f t="shared" si="818"/>
        <v>0</v>
      </c>
      <c r="AB6412" s="14">
        <f t="shared" si="812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3274</v>
      </c>
      <c r="AI6412" t="e">
        <v>#N/A</v>
      </c>
    </row>
    <row r="6413" spans="1:35" ht="14.25" hidden="1">
      <c r="A6413" s="7" t="s">
        <v>3722</v>
      </c>
      <c r="B6413" s="74" t="s">
        <v>32</v>
      </c>
      <c r="C6413" s="74" t="s">
        <v>1517</v>
      </c>
      <c r="D6413" s="74" t="s">
        <v>1518</v>
      </c>
      <c r="E6413" s="74" t="s">
        <v>4131</v>
      </c>
      <c r="F6413" s="74" t="s">
        <v>4131</v>
      </c>
      <c r="G6413" s="74" t="s">
        <v>4131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4130</v>
      </c>
      <c r="S6413" s="14">
        <v>0</v>
      </c>
      <c r="T6413" s="14">
        <v>15880000</v>
      </c>
      <c r="U6413" s="14">
        <v>13207770.700000001</v>
      </c>
      <c r="V6413" s="14">
        <f t="shared" si="813"/>
        <v>2672229.2999999989</v>
      </c>
      <c r="W6413" s="14">
        <f t="shared" si="816"/>
        <v>13207770.700000001</v>
      </c>
      <c r="X6413" s="14"/>
      <c r="Y6413" s="14">
        <f t="shared" si="817"/>
        <v>0</v>
      </c>
      <c r="Z6413" s="16">
        <f t="shared" si="815"/>
        <v>13207770.700000001</v>
      </c>
      <c r="AA6413" s="14">
        <f t="shared" si="818"/>
        <v>0</v>
      </c>
      <c r="AB6413" s="14">
        <f t="shared" si="812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3274</v>
      </c>
      <c r="AI6413" t="e">
        <v>#N/A</v>
      </c>
    </row>
    <row r="6414" spans="1:35" ht="14.25" hidden="1">
      <c r="A6414" s="7" t="s">
        <v>3722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13"/>
        <v>2136237.3000000091</v>
      </c>
      <c r="W6414" s="14">
        <f t="shared" si="816"/>
        <v>6548882.0399999907</v>
      </c>
      <c r="X6414" s="14"/>
      <c r="Y6414" s="14">
        <f t="shared" si="817"/>
        <v>0</v>
      </c>
      <c r="Z6414" s="16">
        <f t="shared" si="815"/>
        <v>6548882.0399999907</v>
      </c>
      <c r="AA6414" s="14">
        <f t="shared" si="818"/>
        <v>0</v>
      </c>
      <c r="AB6414" s="14">
        <f t="shared" si="812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3274</v>
      </c>
      <c r="AI6414" t="e">
        <v>#N/A</v>
      </c>
    </row>
    <row r="6415" spans="1:35" ht="14.25" hidden="1">
      <c r="A6415" s="7" t="s">
        <v>3722</v>
      </c>
      <c r="B6415" s="74" t="s">
        <v>32</v>
      </c>
      <c r="C6415" s="74" t="s">
        <v>1517</v>
      </c>
      <c r="D6415" s="74" t="s">
        <v>1518</v>
      </c>
      <c r="E6415" s="74" t="s">
        <v>4132</v>
      </c>
      <c r="F6415" s="74" t="s">
        <v>4132</v>
      </c>
      <c r="G6415" s="74" t="s">
        <v>4132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4130</v>
      </c>
      <c r="S6415" s="14">
        <v>0</v>
      </c>
      <c r="T6415" s="14">
        <v>700000</v>
      </c>
      <c r="U6415" s="14">
        <v>700000</v>
      </c>
      <c r="V6415" s="14">
        <f t="shared" si="813"/>
        <v>0</v>
      </c>
      <c r="W6415" s="14">
        <f t="shared" si="816"/>
        <v>700000</v>
      </c>
      <c r="X6415" s="14"/>
      <c r="Y6415" s="14">
        <f t="shared" si="817"/>
        <v>0</v>
      </c>
      <c r="Z6415" s="16">
        <f t="shared" si="815"/>
        <v>700000</v>
      </c>
      <c r="AA6415" s="14">
        <f t="shared" si="818"/>
        <v>0</v>
      </c>
      <c r="AB6415" s="14">
        <f t="shared" si="812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3274</v>
      </c>
      <c r="AI6415" t="e">
        <v>#N/A</v>
      </c>
    </row>
    <row r="6416" spans="1:35" ht="14.25" hidden="1">
      <c r="A6416" s="7" t="s">
        <v>3722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13"/>
        <v>230788.0399999998</v>
      </c>
      <c r="W6416" s="14">
        <f t="shared" si="816"/>
        <v>1090184.2800000003</v>
      </c>
      <c r="X6416" s="14"/>
      <c r="Y6416" s="14">
        <f t="shared" si="817"/>
        <v>0</v>
      </c>
      <c r="Z6416" s="16">
        <f t="shared" si="815"/>
        <v>1090184.2800000003</v>
      </c>
      <c r="AA6416" s="14">
        <f t="shared" si="818"/>
        <v>0</v>
      </c>
      <c r="AB6416" s="14">
        <f t="shared" si="812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3274</v>
      </c>
      <c r="AI6416" t="e">
        <v>#N/A</v>
      </c>
    </row>
    <row r="6417" spans="1:35" ht="14.25" hidden="1">
      <c r="A6417" s="7" t="s">
        <v>3722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13"/>
        <v>360507.38</v>
      </c>
      <c r="W6417" s="14">
        <f t="shared" si="816"/>
        <v>156455.35999999999</v>
      </c>
      <c r="X6417" s="14"/>
      <c r="Y6417" s="14">
        <f t="shared" si="817"/>
        <v>0</v>
      </c>
      <c r="Z6417" s="16">
        <f t="shared" si="815"/>
        <v>156455.35999999999</v>
      </c>
      <c r="AA6417" s="14">
        <f t="shared" si="818"/>
        <v>0</v>
      </c>
      <c r="AB6417" s="14">
        <f t="shared" si="812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3274</v>
      </c>
      <c r="AI6417" t="e">
        <v>#N/A</v>
      </c>
    </row>
    <row r="6418" spans="1:35" ht="14.25" hidden="1">
      <c r="A6418" s="7" t="s">
        <v>3722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13"/>
        <v>946827.43000000017</v>
      </c>
      <c r="W6418" s="14">
        <f t="shared" si="816"/>
        <v>2241819.71</v>
      </c>
      <c r="X6418" s="14"/>
      <c r="Y6418" s="14">
        <f t="shared" si="817"/>
        <v>0</v>
      </c>
      <c r="Z6418" s="16">
        <f t="shared" si="815"/>
        <v>2241819.71</v>
      </c>
      <c r="AA6418" s="14">
        <f t="shared" si="818"/>
        <v>0</v>
      </c>
      <c r="AB6418" s="14">
        <f t="shared" si="812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3274</v>
      </c>
      <c r="AI6418" t="e">
        <v>#N/A</v>
      </c>
    </row>
    <row r="6419" spans="1:35" ht="14.25" hidden="1">
      <c r="A6419" s="7" t="s">
        <v>3722</v>
      </c>
      <c r="B6419" s="74" t="s">
        <v>32</v>
      </c>
      <c r="C6419" s="74" t="s">
        <v>1517</v>
      </c>
      <c r="D6419" s="74" t="s">
        <v>1518</v>
      </c>
      <c r="E6419" s="74" t="s">
        <v>2924</v>
      </c>
      <c r="F6419" s="74" t="s">
        <v>2924</v>
      </c>
      <c r="G6419" s="74" t="s">
        <v>2924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13"/>
        <v>3473878.3499999996</v>
      </c>
      <c r="W6419" s="14">
        <f t="shared" si="816"/>
        <v>3315196.6000000006</v>
      </c>
      <c r="X6419" s="14"/>
      <c r="Y6419" s="14">
        <f t="shared" si="817"/>
        <v>0</v>
      </c>
      <c r="Z6419" s="16">
        <f t="shared" si="815"/>
        <v>3315196.6000000006</v>
      </c>
      <c r="AA6419" s="14">
        <f t="shared" si="818"/>
        <v>0</v>
      </c>
      <c r="AB6419" s="14">
        <f t="shared" si="812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3274</v>
      </c>
      <c r="AI6419" t="e">
        <v>#N/A</v>
      </c>
    </row>
    <row r="6420" spans="1:35" ht="14.25" hidden="1">
      <c r="A6420" s="7" t="s">
        <v>3722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13"/>
        <v>1471137.1</v>
      </c>
      <c r="W6420" s="14">
        <f t="shared" si="816"/>
        <v>649027.01941747568</v>
      </c>
      <c r="X6420" s="14"/>
      <c r="Y6420" s="14">
        <f t="shared" si="817"/>
        <v>0</v>
      </c>
      <c r="Z6420" s="16">
        <f t="shared" si="815"/>
        <v>649027.01941747568</v>
      </c>
      <c r="AA6420" s="14">
        <f t="shared" si="818"/>
        <v>19470.810582524282</v>
      </c>
      <c r="AB6420" s="14">
        <f t="shared" si="812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3274</v>
      </c>
      <c r="AI6420" t="e">
        <v>#N/A</v>
      </c>
    </row>
    <row r="6421" spans="1:35" ht="14.25" hidden="1">
      <c r="A6421" s="7" t="s">
        <v>3722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3758</v>
      </c>
      <c r="S6421" s="14">
        <v>18780.91</v>
      </c>
      <c r="T6421" s="14">
        <v>50000</v>
      </c>
      <c r="U6421" s="14">
        <v>52138.610000000008</v>
      </c>
      <c r="V6421" s="14">
        <f t="shared" si="813"/>
        <v>16642.299999999996</v>
      </c>
      <c r="W6421" s="14">
        <f t="shared" si="816"/>
        <v>52138.610000000008</v>
      </c>
      <c r="X6421" s="14"/>
      <c r="Y6421" s="14">
        <f t="shared" si="817"/>
        <v>0</v>
      </c>
      <c r="Z6421" s="16">
        <f t="shared" si="815"/>
        <v>52138.610000000008</v>
      </c>
      <c r="AA6421" s="14">
        <f t="shared" si="818"/>
        <v>0</v>
      </c>
      <c r="AB6421" s="14">
        <f t="shared" si="812"/>
        <v>52138.610000000008</v>
      </c>
      <c r="AC6421" s="9">
        <v>5.5E-2</v>
      </c>
      <c r="AD6421" s="14"/>
      <c r="AE6421" s="74"/>
      <c r="AF6421" s="74"/>
      <c r="AG6421" s="74" t="s">
        <v>42</v>
      </c>
      <c r="AH6421" s="10" t="s">
        <v>3274</v>
      </c>
      <c r="AI6421" t="e">
        <v>#N/A</v>
      </c>
    </row>
    <row r="6422" spans="1:35" ht="14.25" hidden="1">
      <c r="A6422" s="7" t="s">
        <v>3722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13"/>
        <v>0</v>
      </c>
      <c r="W6422" s="14">
        <f t="shared" si="816"/>
        <v>-162984.48076923177</v>
      </c>
      <c r="X6422" s="14"/>
      <c r="Y6422" s="14">
        <f t="shared" si="817"/>
        <v>6519.3792307692638</v>
      </c>
      <c r="Z6422" s="16">
        <f t="shared" si="815"/>
        <v>-162984.48076923177</v>
      </c>
      <c r="AA6422" s="14">
        <f t="shared" si="818"/>
        <v>-6519.3792307692638</v>
      </c>
      <c r="AB6422" s="14">
        <f t="shared" si="812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3274</v>
      </c>
      <c r="AI6422" t="e">
        <v>#N/A</v>
      </c>
    </row>
    <row r="6423" spans="1:35" ht="14.25" hidden="1">
      <c r="A6423" s="7" t="s">
        <v>3722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13"/>
        <v>795000000</v>
      </c>
      <c r="W6423" s="14">
        <f t="shared" si="816"/>
        <v>0</v>
      </c>
      <c r="X6423" s="14"/>
      <c r="Y6423" s="14">
        <f t="shared" si="817"/>
        <v>0</v>
      </c>
      <c r="Z6423" s="16">
        <f t="shared" si="815"/>
        <v>0</v>
      </c>
      <c r="AA6423" s="14">
        <f t="shared" si="818"/>
        <v>0</v>
      </c>
      <c r="AB6423" s="14">
        <f t="shared" si="812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3274</v>
      </c>
      <c r="AI6423" t="e">
        <v>#N/A</v>
      </c>
    </row>
    <row r="6424" spans="1:35" ht="14.25" hidden="1">
      <c r="A6424" s="7" t="s">
        <v>3722</v>
      </c>
      <c r="B6424" s="74" t="s">
        <v>32</v>
      </c>
      <c r="C6424" s="74" t="s">
        <v>1517</v>
      </c>
      <c r="D6424" s="74" t="s">
        <v>1556</v>
      </c>
      <c r="E6424" s="74" t="s">
        <v>4133</v>
      </c>
      <c r="F6424" s="74" t="s">
        <v>4133</v>
      </c>
      <c r="G6424" s="74" t="s">
        <v>4133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13"/>
        <v>294834.69</v>
      </c>
      <c r="W6424" s="14">
        <f t="shared" si="816"/>
        <v>55165.31</v>
      </c>
      <c r="X6424" s="14"/>
      <c r="Y6424" s="14">
        <f t="shared" si="817"/>
        <v>0</v>
      </c>
      <c r="Z6424" s="16">
        <f t="shared" si="815"/>
        <v>55165.31</v>
      </c>
      <c r="AA6424" s="14">
        <f t="shared" si="818"/>
        <v>0</v>
      </c>
      <c r="AB6424" s="14">
        <f t="shared" si="812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3274</v>
      </c>
      <c r="AI6424" t="e">
        <v>#N/A</v>
      </c>
    </row>
    <row r="6425" spans="1:35" ht="14.25" hidden="1">
      <c r="A6425" s="7" t="s">
        <v>3722</v>
      </c>
      <c r="B6425" s="74" t="s">
        <v>32</v>
      </c>
      <c r="C6425" s="74" t="s">
        <v>1517</v>
      </c>
      <c r="D6425" s="74" t="s">
        <v>1556</v>
      </c>
      <c r="E6425" s="74" t="s">
        <v>4134</v>
      </c>
      <c r="F6425" s="74" t="s">
        <v>4134</v>
      </c>
      <c r="G6425" s="74" t="s">
        <v>4134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13"/>
        <v>66332.640000000014</v>
      </c>
      <c r="W6425" s="14">
        <f t="shared" si="816"/>
        <v>315599.37864077667</v>
      </c>
      <c r="X6425" s="14"/>
      <c r="Y6425" s="14">
        <f t="shared" si="817"/>
        <v>0</v>
      </c>
      <c r="Z6425" s="16">
        <f t="shared" si="815"/>
        <v>315599.37864077667</v>
      </c>
      <c r="AA6425" s="14">
        <f t="shared" si="818"/>
        <v>9467.9813592233113</v>
      </c>
      <c r="AB6425" s="14">
        <f t="shared" ref="AB6425:AB6488" si="819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3274</v>
      </c>
      <c r="AI6425" t="e">
        <v>#N/A</v>
      </c>
    </row>
    <row r="6426" spans="1:35" ht="14.25" hidden="1">
      <c r="A6426" s="7" t="s">
        <v>3722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13"/>
        <v>303803.38000000035</v>
      </c>
      <c r="W6426" s="14">
        <f t="shared" si="816"/>
        <v>2226737.7900000005</v>
      </c>
      <c r="X6426" s="14"/>
      <c r="Y6426" s="14">
        <f t="shared" si="817"/>
        <v>0</v>
      </c>
      <c r="Z6426" s="16">
        <f t="shared" si="815"/>
        <v>2226737.7900000005</v>
      </c>
      <c r="AA6426" s="14">
        <f t="shared" si="818"/>
        <v>0</v>
      </c>
      <c r="AB6426" s="14">
        <f t="shared" si="819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3274</v>
      </c>
      <c r="AI6426" t="e">
        <v>#N/A</v>
      </c>
    </row>
    <row r="6427" spans="1:35" ht="14.25" hidden="1">
      <c r="A6427" s="7" t="s">
        <v>3722</v>
      </c>
      <c r="B6427" s="74" t="s">
        <v>32</v>
      </c>
      <c r="C6427" s="74" t="s">
        <v>1517</v>
      </c>
      <c r="D6427" s="74" t="s">
        <v>1556</v>
      </c>
      <c r="E6427" s="74" t="s">
        <v>4135</v>
      </c>
      <c r="F6427" s="74" t="s">
        <v>4135</v>
      </c>
      <c r="G6427" s="74" t="s">
        <v>4135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13"/>
        <v>84413.28</v>
      </c>
      <c r="W6427" s="14">
        <f t="shared" si="816"/>
        <v>115586.72</v>
      </c>
      <c r="X6427" s="14"/>
      <c r="Y6427" s="14">
        <f t="shared" si="817"/>
        <v>0</v>
      </c>
      <c r="Z6427" s="16">
        <f t="shared" si="815"/>
        <v>115586.72</v>
      </c>
      <c r="AA6427" s="14">
        <f t="shared" si="818"/>
        <v>0</v>
      </c>
      <c r="AB6427" s="14">
        <f t="shared" si="819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3274</v>
      </c>
      <c r="AI6427" t="e">
        <v>#N/A</v>
      </c>
    </row>
    <row r="6428" spans="1:35" ht="14.25" hidden="1">
      <c r="A6428" s="7" t="s">
        <v>3722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13"/>
        <v>137116.93999999983</v>
      </c>
      <c r="W6428" s="14">
        <f t="shared" si="816"/>
        <v>682167.66000000015</v>
      </c>
      <c r="X6428" s="14"/>
      <c r="Y6428" s="14">
        <f t="shared" si="817"/>
        <v>0</v>
      </c>
      <c r="Z6428" s="16">
        <f t="shared" si="815"/>
        <v>682167.66000000015</v>
      </c>
      <c r="AA6428" s="14">
        <f t="shared" si="818"/>
        <v>0</v>
      </c>
      <c r="AB6428" s="14">
        <f t="shared" si="819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3274</v>
      </c>
      <c r="AI6428" t="e">
        <v>#N/A</v>
      </c>
    </row>
    <row r="6429" spans="1:35" ht="14.25" hidden="1">
      <c r="A6429" s="7" t="s">
        <v>3722</v>
      </c>
      <c r="B6429" s="74" t="s">
        <v>32</v>
      </c>
      <c r="C6429" s="74" t="s">
        <v>1517</v>
      </c>
      <c r="D6429" s="74" t="s">
        <v>1556</v>
      </c>
      <c r="E6429" s="74" t="s">
        <v>3542</v>
      </c>
      <c r="F6429" s="74" t="s">
        <v>3542</v>
      </c>
      <c r="G6429" s="74" t="s">
        <v>3542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13"/>
        <v>724830.2699999999</v>
      </c>
      <c r="W6429" s="14">
        <f t="shared" si="816"/>
        <v>1046062.7000000001</v>
      </c>
      <c r="X6429" s="14"/>
      <c r="Y6429" s="14">
        <f t="shared" si="817"/>
        <v>0</v>
      </c>
      <c r="Z6429" s="16">
        <f t="shared" si="815"/>
        <v>1046062.7000000001</v>
      </c>
      <c r="AA6429" s="14">
        <f t="shared" si="818"/>
        <v>0</v>
      </c>
      <c r="AB6429" s="14">
        <f t="shared" si="819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3274</v>
      </c>
      <c r="AI6429" t="e">
        <v>#N/A</v>
      </c>
    </row>
    <row r="6430" spans="1:35" ht="14.25" hidden="1">
      <c r="A6430" s="7" t="s">
        <v>3722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13"/>
        <v>2350779.4500000067</v>
      </c>
      <c r="W6430" s="14">
        <f t="shared" si="816"/>
        <v>16037760.969999995</v>
      </c>
      <c r="X6430" s="14"/>
      <c r="Y6430" s="14">
        <f t="shared" si="817"/>
        <v>0</v>
      </c>
      <c r="Z6430" s="16">
        <f t="shared" si="815"/>
        <v>16037760.969999995</v>
      </c>
      <c r="AA6430" s="14">
        <f t="shared" si="818"/>
        <v>0</v>
      </c>
      <c r="AB6430" s="14">
        <f t="shared" si="819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3274</v>
      </c>
      <c r="AI6430" t="e">
        <v>#N/A</v>
      </c>
    </row>
    <row r="6431" spans="1:35" ht="14.25" hidden="1">
      <c r="A6431" s="7" t="s">
        <v>3722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13"/>
        <v>0</v>
      </c>
      <c r="W6431" s="14">
        <f t="shared" si="816"/>
        <v>100000</v>
      </c>
      <c r="X6431" s="14"/>
      <c r="Y6431" s="14">
        <f t="shared" si="817"/>
        <v>0</v>
      </c>
      <c r="Z6431" s="16">
        <f t="shared" si="815"/>
        <v>100000</v>
      </c>
      <c r="AA6431" s="14">
        <f t="shared" si="818"/>
        <v>0</v>
      </c>
      <c r="AB6431" s="14">
        <f t="shared" si="819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3274</v>
      </c>
      <c r="AI6431" t="e">
        <v>#N/A</v>
      </c>
    </row>
    <row r="6432" spans="1:35" ht="14.25" hidden="1">
      <c r="A6432" s="7" t="s">
        <v>3722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4136</v>
      </c>
      <c r="S6432" s="14">
        <v>394876.6</v>
      </c>
      <c r="T6432" s="14">
        <v>640000</v>
      </c>
      <c r="U6432" s="14">
        <v>1128909.9299999997</v>
      </c>
      <c r="V6432" s="14">
        <f t="shared" si="813"/>
        <v>-94033.329999999725</v>
      </c>
      <c r="W6432" s="14">
        <f t="shared" si="816"/>
        <v>1128909.9299999997</v>
      </c>
      <c r="X6432" s="14"/>
      <c r="Y6432" s="14">
        <f t="shared" si="817"/>
        <v>0</v>
      </c>
      <c r="Z6432" s="16">
        <f t="shared" si="815"/>
        <v>1128909.9299999997</v>
      </c>
      <c r="AA6432" s="14">
        <f t="shared" si="818"/>
        <v>0</v>
      </c>
      <c r="AB6432" s="14">
        <f t="shared" si="819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3274</v>
      </c>
      <c r="AI6432" t="e">
        <v>#N/A</v>
      </c>
    </row>
    <row r="6433" spans="1:35" ht="14.25" hidden="1">
      <c r="A6433" s="7" t="s">
        <v>3722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13"/>
        <v>3137518.4099999834</v>
      </c>
      <c r="W6433" s="14">
        <f t="shared" si="816"/>
        <v>13247222.490000008</v>
      </c>
      <c r="X6433" s="14"/>
      <c r="Y6433" s="14">
        <f t="shared" si="817"/>
        <v>0</v>
      </c>
      <c r="Z6433" s="16">
        <f t="shared" si="815"/>
        <v>13247222.490000008</v>
      </c>
      <c r="AA6433" s="14">
        <f t="shared" si="818"/>
        <v>0</v>
      </c>
      <c r="AB6433" s="14">
        <f t="shared" si="819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3274</v>
      </c>
      <c r="AI6433" t="e">
        <v>#N/A</v>
      </c>
    </row>
    <row r="6434" spans="1:35" ht="14.25" hidden="1">
      <c r="A6434" s="7" t="s">
        <v>3722</v>
      </c>
      <c r="B6434" s="74" t="s">
        <v>32</v>
      </c>
      <c r="C6434" s="74" t="s">
        <v>1517</v>
      </c>
      <c r="D6434" s="74" t="s">
        <v>1556</v>
      </c>
      <c r="E6434" s="74" t="s">
        <v>4137</v>
      </c>
      <c r="F6434" s="74" t="s">
        <v>4137</v>
      </c>
      <c r="G6434" s="74" t="s">
        <v>4137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4138</v>
      </c>
      <c r="S6434" s="14">
        <v>0</v>
      </c>
      <c r="T6434" s="14">
        <v>240000</v>
      </c>
      <c r="U6434" s="14">
        <v>12991.630000000001</v>
      </c>
      <c r="V6434" s="14">
        <f t="shared" si="813"/>
        <v>227008.37</v>
      </c>
      <c r="W6434" s="14">
        <f t="shared" si="816"/>
        <v>12991.630000000001</v>
      </c>
      <c r="X6434" s="14"/>
      <c r="Y6434" s="14">
        <f t="shared" si="817"/>
        <v>0</v>
      </c>
      <c r="Z6434" s="16">
        <f t="shared" si="815"/>
        <v>12991.630000000001</v>
      </c>
      <c r="AA6434" s="14">
        <f t="shared" si="818"/>
        <v>0</v>
      </c>
      <c r="AB6434" s="14">
        <f t="shared" si="819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3274</v>
      </c>
      <c r="AI6434" t="e">
        <v>#N/A</v>
      </c>
    </row>
    <row r="6435" spans="1:35" ht="14.25" hidden="1">
      <c r="A6435" s="7" t="s">
        <v>3722</v>
      </c>
      <c r="B6435" s="74" t="s">
        <v>32</v>
      </c>
      <c r="C6435" s="74" t="s">
        <v>1517</v>
      </c>
      <c r="D6435" s="74" t="s">
        <v>1556</v>
      </c>
      <c r="E6435" s="74" t="s">
        <v>2938</v>
      </c>
      <c r="F6435" s="74" t="s">
        <v>4139</v>
      </c>
      <c r="G6435" s="74" t="s">
        <v>2938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4138</v>
      </c>
      <c r="S6435" s="14">
        <v>0</v>
      </c>
      <c r="T6435" s="14">
        <v>30000</v>
      </c>
      <c r="U6435" s="14">
        <v>0</v>
      </c>
      <c r="V6435" s="14">
        <f t="shared" si="813"/>
        <v>30000</v>
      </c>
      <c r="W6435" s="14">
        <f t="shared" si="816"/>
        <v>0</v>
      </c>
      <c r="X6435" s="14"/>
      <c r="Y6435" s="14">
        <f t="shared" si="817"/>
        <v>0</v>
      </c>
      <c r="Z6435" s="16">
        <f t="shared" si="815"/>
        <v>0</v>
      </c>
      <c r="AA6435" s="14">
        <f t="shared" si="818"/>
        <v>0</v>
      </c>
      <c r="AB6435" s="14">
        <f t="shared" si="819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3274</v>
      </c>
      <c r="AI6435" t="e">
        <v>#N/A</v>
      </c>
    </row>
    <row r="6436" spans="1:35" ht="14.25" hidden="1">
      <c r="A6436" s="7" t="s">
        <v>3722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4129</v>
      </c>
      <c r="S6436" s="14">
        <v>0</v>
      </c>
      <c r="T6436" s="14">
        <v>2000000</v>
      </c>
      <c r="U6436" s="14">
        <v>0</v>
      </c>
      <c r="V6436" s="14">
        <f t="shared" si="813"/>
        <v>2000000</v>
      </c>
      <c r="W6436" s="14">
        <f t="shared" si="816"/>
        <v>0</v>
      </c>
      <c r="X6436" s="14"/>
      <c r="Y6436" s="14">
        <f t="shared" si="817"/>
        <v>0</v>
      </c>
      <c r="Z6436" s="16">
        <f t="shared" si="815"/>
        <v>0</v>
      </c>
      <c r="AA6436" s="14">
        <f t="shared" si="818"/>
        <v>0</v>
      </c>
      <c r="AB6436" s="14">
        <f t="shared" si="819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3274</v>
      </c>
      <c r="AI6436" t="e">
        <v>#N/A</v>
      </c>
    </row>
    <row r="6437" spans="1:35" ht="14.25" hidden="1">
      <c r="A6437" s="7" t="s">
        <v>3722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13"/>
        <v>1814044.629999999</v>
      </c>
      <c r="W6437" s="14">
        <f t="shared" si="816"/>
        <v>2874843.3900000006</v>
      </c>
      <c r="X6437" s="14"/>
      <c r="Y6437" s="14">
        <f t="shared" si="817"/>
        <v>0</v>
      </c>
      <c r="Z6437" s="16">
        <f t="shared" si="815"/>
        <v>2874843.3900000006</v>
      </c>
      <c r="AA6437" s="14">
        <f t="shared" si="818"/>
        <v>0</v>
      </c>
      <c r="AB6437" s="14">
        <f t="shared" si="819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3274</v>
      </c>
      <c r="AI6437" t="e">
        <v>#N/A</v>
      </c>
    </row>
    <row r="6438" spans="1:35" ht="14.25" hidden="1">
      <c r="A6438" s="7" t="s">
        <v>3722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13"/>
        <v>44880.4</v>
      </c>
      <c r="W6438" s="14">
        <f t="shared" si="816"/>
        <v>9240.8700000000008</v>
      </c>
      <c r="X6438" s="14"/>
      <c r="Y6438" s="14">
        <f t="shared" si="817"/>
        <v>0</v>
      </c>
      <c r="Z6438" s="16">
        <f t="shared" si="815"/>
        <v>9240.8700000000008</v>
      </c>
      <c r="AA6438" s="14">
        <f t="shared" si="818"/>
        <v>0</v>
      </c>
      <c r="AB6438" s="14">
        <f t="shared" si="819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3274</v>
      </c>
      <c r="AI6438" t="e">
        <v>#N/A</v>
      </c>
    </row>
    <row r="6439" spans="1:35" ht="14.25" hidden="1">
      <c r="A6439" s="7" t="s">
        <v>3722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13"/>
        <v>319622.23</v>
      </c>
      <c r="W6439" s="14">
        <f t="shared" si="816"/>
        <v>76.89</v>
      </c>
      <c r="X6439" s="14"/>
      <c r="Y6439" s="14">
        <f t="shared" si="817"/>
        <v>0</v>
      </c>
      <c r="Z6439" s="16">
        <f t="shared" si="815"/>
        <v>76.89</v>
      </c>
      <c r="AA6439" s="14">
        <f t="shared" si="818"/>
        <v>0</v>
      </c>
      <c r="AB6439" s="14">
        <f t="shared" si="819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 hidden="1">
      <c r="A6440" s="7" t="s">
        <v>3722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13"/>
        <v>-2348543.4</v>
      </c>
      <c r="W6440" s="14">
        <f t="shared" si="816"/>
        <v>62686.165048543691</v>
      </c>
      <c r="X6440" s="14"/>
      <c r="Y6440" s="14">
        <f t="shared" si="817"/>
        <v>0</v>
      </c>
      <c r="Z6440" s="16">
        <f t="shared" si="815"/>
        <v>62686.165048543691</v>
      </c>
      <c r="AA6440" s="14">
        <f t="shared" si="818"/>
        <v>1880.5849514563088</v>
      </c>
      <c r="AB6440" s="14">
        <f t="shared" si="819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 hidden="1">
      <c r="A6441" s="7" t="s">
        <v>3722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13"/>
        <v>-12503567.91</v>
      </c>
      <c r="W6441" s="14">
        <f t="shared" si="816"/>
        <v>0</v>
      </c>
      <c r="X6441" s="14"/>
      <c r="Y6441" s="14">
        <f t="shared" si="817"/>
        <v>0</v>
      </c>
      <c r="Z6441" s="16">
        <f t="shared" si="815"/>
        <v>0</v>
      </c>
      <c r="AA6441" s="14">
        <f t="shared" si="818"/>
        <v>0</v>
      </c>
      <c r="AB6441" s="14">
        <f t="shared" si="819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 hidden="1">
      <c r="A6442" s="7" t="s">
        <v>3722</v>
      </c>
      <c r="B6442" s="74" t="s">
        <v>32</v>
      </c>
      <c r="C6442" s="74" t="s">
        <v>648</v>
      </c>
      <c r="D6442" s="74" t="s">
        <v>857</v>
      </c>
      <c r="E6442" s="74" t="s">
        <v>3416</v>
      </c>
      <c r="F6442" s="74" t="s">
        <v>3416</v>
      </c>
      <c r="G6442" s="74" t="s">
        <v>3416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13"/>
        <v>78033.61</v>
      </c>
      <c r="W6442" s="14">
        <f t="shared" si="816"/>
        <v>0</v>
      </c>
      <c r="X6442" s="14"/>
      <c r="Y6442" s="14">
        <f t="shared" si="817"/>
        <v>0</v>
      </c>
      <c r="Z6442" s="16">
        <f t="shared" si="815"/>
        <v>0</v>
      </c>
      <c r="AA6442" s="14">
        <f t="shared" si="818"/>
        <v>0</v>
      </c>
      <c r="AB6442" s="14">
        <f t="shared" si="819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 hidden="1">
      <c r="A6443" s="7" t="s">
        <v>3722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13"/>
        <v>76855.42</v>
      </c>
      <c r="W6443" s="14">
        <f t="shared" si="816"/>
        <v>0</v>
      </c>
      <c r="X6443" s="14"/>
      <c r="Y6443" s="14">
        <f t="shared" si="817"/>
        <v>0</v>
      </c>
      <c r="Z6443" s="16">
        <f t="shared" si="815"/>
        <v>0</v>
      </c>
      <c r="AA6443" s="14">
        <f t="shared" si="818"/>
        <v>0</v>
      </c>
      <c r="AB6443" s="14">
        <f t="shared" si="819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 hidden="1">
      <c r="A6444" s="7" t="s">
        <v>3722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13"/>
        <v>0</v>
      </c>
      <c r="W6444" s="14">
        <f t="shared" si="816"/>
        <v>8775.68</v>
      </c>
      <c r="X6444" s="14"/>
      <c r="Y6444" s="14">
        <f t="shared" si="817"/>
        <v>0</v>
      </c>
      <c r="Z6444" s="16">
        <f t="shared" si="815"/>
        <v>8775.68</v>
      </c>
      <c r="AA6444" s="14">
        <f t="shared" si="818"/>
        <v>0</v>
      </c>
      <c r="AB6444" s="14">
        <f t="shared" si="819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 hidden="1">
      <c r="A6445" s="7" t="s">
        <v>3722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13"/>
        <v>191083.94</v>
      </c>
      <c r="W6445" s="14">
        <f t="shared" si="816"/>
        <v>0</v>
      </c>
      <c r="X6445" s="14"/>
      <c r="Y6445" s="14">
        <f t="shared" si="817"/>
        <v>0</v>
      </c>
      <c r="Z6445" s="16">
        <f t="shared" si="815"/>
        <v>0</v>
      </c>
      <c r="AA6445" s="14">
        <f t="shared" si="818"/>
        <v>0</v>
      </c>
      <c r="AB6445" s="14">
        <f t="shared" si="819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 hidden="1">
      <c r="A6446" s="7" t="s">
        <v>3722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13"/>
        <v>-75076.55</v>
      </c>
      <c r="W6446" s="14">
        <f t="shared" si="816"/>
        <v>0</v>
      </c>
      <c r="X6446" s="14"/>
      <c r="Y6446" s="14">
        <f t="shared" si="817"/>
        <v>0</v>
      </c>
      <c r="Z6446" s="16">
        <f t="shared" si="815"/>
        <v>0</v>
      </c>
      <c r="AA6446" s="14">
        <f t="shared" si="818"/>
        <v>0</v>
      </c>
      <c r="AB6446" s="14">
        <f t="shared" si="819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 hidden="1">
      <c r="A6447" s="7" t="s">
        <v>3722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2867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13"/>
        <v>85784.44</v>
      </c>
      <c r="W6447" s="14">
        <f t="shared" si="816"/>
        <v>0</v>
      </c>
      <c r="X6447" s="14"/>
      <c r="Y6447" s="14">
        <f t="shared" si="817"/>
        <v>0</v>
      </c>
      <c r="Z6447" s="16">
        <f t="shared" si="815"/>
        <v>0</v>
      </c>
      <c r="AA6447" s="14">
        <f t="shared" si="818"/>
        <v>0</v>
      </c>
      <c r="AB6447" s="14">
        <f t="shared" si="819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 hidden="1">
      <c r="A6448" s="7" t="s">
        <v>3722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13"/>
        <v>18910.199999999997</v>
      </c>
      <c r="W6448" s="14">
        <f t="shared" si="816"/>
        <v>7685.7400000000007</v>
      </c>
      <c r="X6448" s="14"/>
      <c r="Y6448" s="14">
        <f t="shared" si="817"/>
        <v>0</v>
      </c>
      <c r="Z6448" s="16">
        <f t="shared" si="815"/>
        <v>7685.7400000000007</v>
      </c>
      <c r="AA6448" s="14">
        <f t="shared" si="818"/>
        <v>0</v>
      </c>
      <c r="AB6448" s="14">
        <f t="shared" si="819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 hidden="1">
      <c r="A6449" s="7" t="s">
        <v>3722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4119</v>
      </c>
      <c r="S6449" s="139">
        <v>326973.36</v>
      </c>
      <c r="T6449" s="14"/>
      <c r="U6449" s="139">
        <v>326973.36</v>
      </c>
      <c r="V6449" s="14">
        <f t="shared" si="813"/>
        <v>0</v>
      </c>
      <c r="W6449" s="14">
        <f t="shared" si="816"/>
        <v>317449.86407766986</v>
      </c>
      <c r="X6449" s="14"/>
      <c r="Y6449" s="14">
        <f t="shared" si="817"/>
        <v>0</v>
      </c>
      <c r="Z6449" s="16">
        <f t="shared" si="815"/>
        <v>317449.86407766986</v>
      </c>
      <c r="AA6449" s="14">
        <f t="shared" si="818"/>
        <v>9523.4959223301266</v>
      </c>
      <c r="AB6449" s="14">
        <f t="shared" si="819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 hidden="1">
      <c r="A6450" s="7" t="s">
        <v>3722</v>
      </c>
      <c r="B6450" s="74" t="s">
        <v>32</v>
      </c>
      <c r="C6450" s="74" t="s">
        <v>1072</v>
      </c>
      <c r="D6450" s="74" t="s">
        <v>1182</v>
      </c>
      <c r="E6450" s="74" t="s">
        <v>3534</v>
      </c>
      <c r="F6450" s="74" t="s">
        <v>3534</v>
      </c>
      <c r="G6450" s="74" t="s">
        <v>3534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13"/>
        <v>3000</v>
      </c>
      <c r="W6450" s="14">
        <f t="shared" si="816"/>
        <v>3000</v>
      </c>
      <c r="X6450" s="14"/>
      <c r="Y6450" s="14">
        <f t="shared" si="817"/>
        <v>0</v>
      </c>
      <c r="Z6450" s="16">
        <f t="shared" si="815"/>
        <v>3000</v>
      </c>
      <c r="AA6450" s="14">
        <f t="shared" si="818"/>
        <v>0</v>
      </c>
      <c r="AB6450" s="14">
        <f t="shared" si="819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 hidden="1">
      <c r="A6451" s="7" t="s">
        <v>3722</v>
      </c>
      <c r="B6451" s="74" t="s">
        <v>32</v>
      </c>
      <c r="C6451" s="74" t="s">
        <v>1072</v>
      </c>
      <c r="D6451" s="74" t="s">
        <v>1182</v>
      </c>
      <c r="E6451" s="74" t="s">
        <v>3536</v>
      </c>
      <c r="F6451" s="74" t="s">
        <v>3536</v>
      </c>
      <c r="G6451" s="74" t="s">
        <v>3536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20">S6451+T6451-U6451</f>
        <v>16999.96</v>
      </c>
      <c r="W6451" s="14">
        <f t="shared" si="816"/>
        <v>0</v>
      </c>
      <c r="X6451" s="14"/>
      <c r="Y6451" s="14">
        <f t="shared" si="817"/>
        <v>0</v>
      </c>
      <c r="Z6451" s="16">
        <f t="shared" si="815"/>
        <v>0</v>
      </c>
      <c r="AA6451" s="14">
        <f t="shared" si="818"/>
        <v>0</v>
      </c>
      <c r="AB6451" s="14">
        <f t="shared" si="819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 hidden="1">
      <c r="A6452" s="7" t="s">
        <v>3722</v>
      </c>
      <c r="B6452" s="74" t="s">
        <v>32</v>
      </c>
      <c r="C6452" s="74" t="s">
        <v>1072</v>
      </c>
      <c r="D6452" s="74" t="s">
        <v>1182</v>
      </c>
      <c r="E6452" s="74" t="s">
        <v>3537</v>
      </c>
      <c r="F6452" s="74" t="s">
        <v>3538</v>
      </c>
      <c r="G6452" s="74" t="s">
        <v>3537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3738</v>
      </c>
      <c r="S6452" s="139">
        <v>199981.38</v>
      </c>
      <c r="T6452" s="14"/>
      <c r="U6452" s="139">
        <v>199981.38</v>
      </c>
      <c r="V6452" s="14">
        <f t="shared" si="820"/>
        <v>0</v>
      </c>
      <c r="W6452" s="14">
        <f t="shared" si="816"/>
        <v>196060.17647058822</v>
      </c>
      <c r="X6452" s="14"/>
      <c r="Y6452" s="14">
        <f t="shared" si="817"/>
        <v>0</v>
      </c>
      <c r="Z6452" s="16">
        <f t="shared" si="815"/>
        <v>196060.17647058822</v>
      </c>
      <c r="AA6452" s="14">
        <f t="shared" si="818"/>
        <v>3921.2035294117813</v>
      </c>
      <c r="AB6452" s="14">
        <f t="shared" si="819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 hidden="1">
      <c r="A6453" s="7" t="s">
        <v>3722</v>
      </c>
      <c r="B6453" s="108" t="s">
        <v>32</v>
      </c>
      <c r="C6453" s="108" t="s">
        <v>1517</v>
      </c>
      <c r="D6453" s="108" t="s">
        <v>1518</v>
      </c>
      <c r="E6453" s="108" t="s">
        <v>4140</v>
      </c>
      <c r="F6453" s="108" t="s">
        <v>4140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4485</v>
      </c>
      <c r="P6453" s="109">
        <v>0</v>
      </c>
      <c r="Q6453" s="110"/>
      <c r="R6453" s="108" t="s">
        <v>4499</v>
      </c>
      <c r="S6453" s="142">
        <v>560608.98000000103</v>
      </c>
      <c r="T6453" s="112"/>
      <c r="U6453" s="142">
        <v>560608.98000000103</v>
      </c>
      <c r="V6453" s="112">
        <f t="shared" si="820"/>
        <v>0</v>
      </c>
      <c r="W6453" s="112">
        <f>U6453/(1+P6453)</f>
        <v>560608.98000000103</v>
      </c>
      <c r="X6453" s="112"/>
      <c r="Y6453" s="14">
        <f t="shared" si="817"/>
        <v>0</v>
      </c>
      <c r="Z6453" s="16">
        <f t="shared" si="815"/>
        <v>560608.98000000103</v>
      </c>
      <c r="AA6453" s="14">
        <f>U6453-W6453+W6453*2%</f>
        <v>11212.179600000021</v>
      </c>
      <c r="AB6453" s="112">
        <f t="shared" si="819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 hidden="1">
      <c r="A6454" s="7" t="s">
        <v>3722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20"/>
        <v>0</v>
      </c>
      <c r="W6454" s="14">
        <f t="shared" si="816"/>
        <v>-120680.01886792453</v>
      </c>
      <c r="X6454" s="14"/>
      <c r="Y6454" s="14">
        <f t="shared" si="817"/>
        <v>7240.801132075474</v>
      </c>
      <c r="Z6454" s="16">
        <f t="shared" si="815"/>
        <v>-120680.01886792453</v>
      </c>
      <c r="AA6454" s="14">
        <f t="shared" si="818"/>
        <v>-7240.801132075474</v>
      </c>
      <c r="AB6454" s="14">
        <f t="shared" si="819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 hidden="1">
      <c r="A6455" s="7" t="s">
        <v>3722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4142</v>
      </c>
      <c r="G6455" s="108" t="s">
        <v>4142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4094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20"/>
        <v>0</v>
      </c>
      <c r="W6455" s="112">
        <f t="shared" si="816"/>
        <v>1368527.57</v>
      </c>
      <c r="X6455" s="112"/>
      <c r="Y6455" s="14">
        <f t="shared" si="817"/>
        <v>0</v>
      </c>
      <c r="Z6455" s="16">
        <f t="shared" si="815"/>
        <v>1368527.57</v>
      </c>
      <c r="AA6455" s="112">
        <f t="shared" ref="AA6455:AA6463" si="821">W6455*P6455</f>
        <v>68426.378500000006</v>
      </c>
      <c r="AB6455" s="112">
        <f t="shared" si="819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 hidden="1">
      <c r="A6456" s="7" t="s">
        <v>3722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22">F6456</f>
        <v>北京鹏泰互动广告有限公司</v>
      </c>
      <c r="F6456" s="108" t="s">
        <v>4140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4485</v>
      </c>
      <c r="P6456" s="109">
        <v>0</v>
      </c>
      <c r="Q6456" s="110"/>
      <c r="R6456" s="108" t="s">
        <v>4499</v>
      </c>
      <c r="S6456" s="142">
        <v>1302968.53</v>
      </c>
      <c r="T6456" s="112"/>
      <c r="U6456" s="142">
        <v>1302968.53</v>
      </c>
      <c r="V6456" s="112">
        <f t="shared" si="820"/>
        <v>0</v>
      </c>
      <c r="W6456" s="112">
        <f t="shared" ref="W6456:W6458" si="823">U6456/(1+P6456)</f>
        <v>1302968.53</v>
      </c>
      <c r="X6456" s="112"/>
      <c r="Y6456" s="14">
        <f t="shared" si="817"/>
        <v>0</v>
      </c>
      <c r="Z6456" s="16">
        <f t="shared" si="815"/>
        <v>1302968.53</v>
      </c>
      <c r="AA6456" s="14">
        <f t="shared" ref="AA6456:AA6458" si="824">U6456-W6456+W6456*2%</f>
        <v>26059.370600000002</v>
      </c>
      <c r="AB6456" s="112">
        <f t="shared" si="819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 hidden="1">
      <c r="A6457" s="7" t="s">
        <v>3722</v>
      </c>
      <c r="B6457" s="108" t="s">
        <v>32</v>
      </c>
      <c r="C6457" s="108" t="s">
        <v>1517</v>
      </c>
      <c r="D6457" s="108" t="s">
        <v>1556</v>
      </c>
      <c r="E6457" s="108" t="str">
        <f t="shared" si="822"/>
        <v>北京鹏泰互动广告有限公司</v>
      </c>
      <c r="F6457" s="108" t="s">
        <v>4140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4485</v>
      </c>
      <c r="P6457" s="109">
        <v>0</v>
      </c>
      <c r="Q6457" s="110"/>
      <c r="R6457" s="108" t="s">
        <v>4499</v>
      </c>
      <c r="S6457" s="142">
        <v>328061.19</v>
      </c>
      <c r="T6457" s="112"/>
      <c r="U6457" s="142">
        <v>328061.19</v>
      </c>
      <c r="V6457" s="112">
        <f t="shared" si="820"/>
        <v>0</v>
      </c>
      <c r="W6457" s="112">
        <f t="shared" si="823"/>
        <v>328061.19</v>
      </c>
      <c r="X6457" s="112"/>
      <c r="Y6457" s="14">
        <f t="shared" si="817"/>
        <v>0</v>
      </c>
      <c r="Z6457" s="16">
        <f t="shared" ref="Z6457:Z6496" si="825">W6457+X6457</f>
        <v>328061.19</v>
      </c>
      <c r="AA6457" s="14">
        <f t="shared" si="824"/>
        <v>6561.2237999999998</v>
      </c>
      <c r="AB6457" s="112">
        <f t="shared" si="819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 hidden="1">
      <c r="A6458" s="7" t="s">
        <v>3722</v>
      </c>
      <c r="B6458" s="108" t="s">
        <v>32</v>
      </c>
      <c r="C6458" s="108" t="s">
        <v>1517</v>
      </c>
      <c r="D6458" s="108" t="s">
        <v>1556</v>
      </c>
      <c r="E6458" s="108" t="str">
        <f t="shared" si="822"/>
        <v>北京鹏泰互动广告有限公司</v>
      </c>
      <c r="F6458" s="108" t="s">
        <v>4140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4485</v>
      </c>
      <c r="P6458" s="109">
        <v>0</v>
      </c>
      <c r="Q6458" s="110"/>
      <c r="R6458" s="108" t="s">
        <v>4499</v>
      </c>
      <c r="S6458" s="142">
        <v>0</v>
      </c>
      <c r="T6458" s="112"/>
      <c r="U6458" s="112">
        <v>0</v>
      </c>
      <c r="V6458" s="112">
        <f t="shared" si="820"/>
        <v>0</v>
      </c>
      <c r="W6458" s="112">
        <f t="shared" si="823"/>
        <v>0</v>
      </c>
      <c r="X6458" s="112"/>
      <c r="Y6458" s="14">
        <f t="shared" si="817"/>
        <v>0</v>
      </c>
      <c r="Z6458" s="16">
        <f t="shared" si="825"/>
        <v>0</v>
      </c>
      <c r="AA6458" s="14">
        <f t="shared" si="824"/>
        <v>0</v>
      </c>
      <c r="AB6458" s="112">
        <f t="shared" si="819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 hidden="1">
      <c r="A6459" s="7" t="s">
        <v>3722</v>
      </c>
      <c r="B6459" s="108" t="s">
        <v>32</v>
      </c>
      <c r="C6459" s="108" t="s">
        <v>1517</v>
      </c>
      <c r="D6459" s="108" t="s">
        <v>1556</v>
      </c>
      <c r="E6459" s="108" t="str">
        <f t="shared" si="822"/>
        <v>天津金芽科技有限公司</v>
      </c>
      <c r="F6459" s="108" t="s">
        <v>4142</v>
      </c>
      <c r="G6459" s="108" t="s">
        <v>4143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4117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20"/>
        <v>0</v>
      </c>
      <c r="W6459" s="112">
        <f t="shared" si="816"/>
        <v>50568.75</v>
      </c>
      <c r="X6459" s="112"/>
      <c r="Y6459" s="14">
        <f t="shared" si="817"/>
        <v>0</v>
      </c>
      <c r="Z6459" s="16">
        <f t="shared" si="825"/>
        <v>50568.75</v>
      </c>
      <c r="AA6459" s="112">
        <f t="shared" si="821"/>
        <v>2528.4375</v>
      </c>
      <c r="AB6459" s="112">
        <f t="shared" si="819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 hidden="1">
      <c r="A6460" s="7" t="s">
        <v>3722</v>
      </c>
      <c r="B6460" s="108" t="s">
        <v>32</v>
      </c>
      <c r="C6460" s="108" t="s">
        <v>1517</v>
      </c>
      <c r="D6460" s="108" t="s">
        <v>1556</v>
      </c>
      <c r="E6460" s="108" t="str">
        <f t="shared" si="822"/>
        <v>北京鹏泰互动广告有限公司</v>
      </c>
      <c r="F6460" s="108" t="s">
        <v>4144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4485</v>
      </c>
      <c r="P6460" s="109">
        <v>0</v>
      </c>
      <c r="Q6460" s="110"/>
      <c r="R6460" s="108" t="s">
        <v>4499</v>
      </c>
      <c r="S6460" s="142">
        <v>0</v>
      </c>
      <c r="T6460" s="112"/>
      <c r="U6460" s="112">
        <v>0</v>
      </c>
      <c r="V6460" s="112">
        <f t="shared" si="820"/>
        <v>0</v>
      </c>
      <c r="W6460" s="112">
        <f t="shared" ref="W6460:W6461" si="826">U6460/(1+P6460)</f>
        <v>0</v>
      </c>
      <c r="X6460" s="112"/>
      <c r="Y6460" s="14">
        <f t="shared" si="817"/>
        <v>0</v>
      </c>
      <c r="Z6460" s="16">
        <f t="shared" si="825"/>
        <v>0</v>
      </c>
      <c r="AA6460" s="14">
        <f t="shared" ref="AA6460:AA6461" si="827">U6460-W6460+W6460*2%</f>
        <v>0</v>
      </c>
      <c r="AB6460" s="112">
        <f t="shared" si="819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 hidden="1">
      <c r="A6461" s="7" t="s">
        <v>3722</v>
      </c>
      <c r="B6461" s="108" t="s">
        <v>32</v>
      </c>
      <c r="C6461" s="108" t="s">
        <v>1517</v>
      </c>
      <c r="D6461" s="108" t="s">
        <v>1556</v>
      </c>
      <c r="E6461" s="108" t="str">
        <f t="shared" si="822"/>
        <v>北京鹏泰互动广告有限公司</v>
      </c>
      <c r="F6461" s="108" t="s">
        <v>4140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4485</v>
      </c>
      <c r="P6461" s="109">
        <v>0.04</v>
      </c>
      <c r="Q6461" s="110"/>
      <c r="R6461" s="108" t="s">
        <v>4499</v>
      </c>
      <c r="S6461" s="142">
        <v>0</v>
      </c>
      <c r="T6461" s="112"/>
      <c r="U6461" s="112">
        <v>0</v>
      </c>
      <c r="V6461" s="112">
        <f t="shared" si="820"/>
        <v>0</v>
      </c>
      <c r="W6461" s="112">
        <f t="shared" si="826"/>
        <v>0</v>
      </c>
      <c r="X6461" s="112"/>
      <c r="Y6461" s="14">
        <f t="shared" si="817"/>
        <v>0</v>
      </c>
      <c r="Z6461" s="16">
        <f t="shared" si="825"/>
        <v>0</v>
      </c>
      <c r="AA6461" s="14">
        <f t="shared" si="827"/>
        <v>0</v>
      </c>
      <c r="AB6461" s="112">
        <f t="shared" si="819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 hidden="1">
      <c r="A6462" s="7" t="s">
        <v>3722</v>
      </c>
      <c r="B6462" s="108" t="s">
        <v>32</v>
      </c>
      <c r="C6462" s="108" t="s">
        <v>1517</v>
      </c>
      <c r="D6462" s="108" t="s">
        <v>1556</v>
      </c>
      <c r="E6462" s="108" t="str">
        <f t="shared" si="822"/>
        <v>天津金芽科技有限公司</v>
      </c>
      <c r="F6462" s="108" t="s">
        <v>4142</v>
      </c>
      <c r="G6462" s="108" t="s">
        <v>4142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4117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20"/>
        <v>0</v>
      </c>
      <c r="W6462" s="112">
        <f t="shared" si="816"/>
        <v>99.230000000010477</v>
      </c>
      <c r="X6462" s="112"/>
      <c r="Y6462" s="14">
        <f t="shared" si="817"/>
        <v>0</v>
      </c>
      <c r="Z6462" s="16">
        <f t="shared" si="825"/>
        <v>99.230000000010477</v>
      </c>
      <c r="AA6462" s="112">
        <f t="shared" si="821"/>
        <v>4.961500000000524</v>
      </c>
      <c r="AB6462" s="112">
        <f t="shared" si="819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 hidden="1">
      <c r="A6463" s="7" t="s">
        <v>3722</v>
      </c>
      <c r="B6463" s="108" t="s">
        <v>32</v>
      </c>
      <c r="C6463" s="108" t="s">
        <v>1517</v>
      </c>
      <c r="D6463" s="108" t="s">
        <v>1556</v>
      </c>
      <c r="E6463" s="108" t="str">
        <f t="shared" si="822"/>
        <v>北京文华凌一科技有限公司</v>
      </c>
      <c r="F6463" s="108" t="s">
        <v>4145</v>
      </c>
      <c r="G6463" s="108" t="s">
        <v>4146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4117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20"/>
        <v>0</v>
      </c>
      <c r="W6463" s="112">
        <f t="shared" ref="W6463:W6526" si="828">IF(O6463="返货",U6463/(1+P6463),IF(O6463="返现",U6463,IF(O6463="折扣",U6463*P6463,IF(O6463="无",U6463))))</f>
        <v>0</v>
      </c>
      <c r="X6463" s="112"/>
      <c r="Y6463" s="14">
        <f t="shared" si="817"/>
        <v>0</v>
      </c>
      <c r="Z6463" s="16">
        <f t="shared" si="825"/>
        <v>0</v>
      </c>
      <c r="AA6463" s="112">
        <f t="shared" si="821"/>
        <v>0</v>
      </c>
      <c r="AB6463" s="112">
        <f t="shared" si="819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 hidden="1">
      <c r="A6464" s="7" t="s">
        <v>3722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20"/>
        <v>8514.39</v>
      </c>
      <c r="W6464" s="14">
        <f t="shared" si="828"/>
        <v>0</v>
      </c>
      <c r="X6464" s="14"/>
      <c r="Y6464" s="14">
        <f t="shared" si="817"/>
        <v>0</v>
      </c>
      <c r="Z6464" s="16">
        <f t="shared" si="825"/>
        <v>0</v>
      </c>
      <c r="AA6464" s="14">
        <f t="shared" si="818"/>
        <v>0</v>
      </c>
      <c r="AB6464" s="14">
        <f t="shared" si="819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 hidden="1">
      <c r="A6465" s="7" t="s">
        <v>3722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20"/>
        <v>667196.85</v>
      </c>
      <c r="W6465" s="14">
        <f t="shared" si="828"/>
        <v>0</v>
      </c>
      <c r="X6465" s="14"/>
      <c r="Y6465" s="14">
        <f t="shared" si="817"/>
        <v>0</v>
      </c>
      <c r="Z6465" s="16">
        <f t="shared" si="825"/>
        <v>0</v>
      </c>
      <c r="AA6465" s="14">
        <f t="shared" si="818"/>
        <v>0</v>
      </c>
      <c r="AB6465" s="14">
        <f t="shared" si="819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 hidden="1">
      <c r="A6466" s="7" t="s">
        <v>3722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20"/>
        <v>6946.6599999999698</v>
      </c>
      <c r="W6466" s="14">
        <f t="shared" si="828"/>
        <v>0</v>
      </c>
      <c r="X6466" s="14"/>
      <c r="Y6466" s="14">
        <f t="shared" si="817"/>
        <v>0</v>
      </c>
      <c r="Z6466" s="16">
        <f t="shared" si="825"/>
        <v>0</v>
      </c>
      <c r="AA6466" s="14">
        <f t="shared" si="818"/>
        <v>0</v>
      </c>
      <c r="AB6466" s="14">
        <f t="shared" si="819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 hidden="1">
      <c r="A6467" s="7" t="s">
        <v>3722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20"/>
        <v>250000</v>
      </c>
      <c r="W6467" s="14">
        <f t="shared" si="828"/>
        <v>0</v>
      </c>
      <c r="X6467" s="14"/>
      <c r="Y6467" s="14">
        <f t="shared" ref="Y6467:Y6530" si="829">IF(W6467-AB6467&lt;=0,0,IF(O6467="返现",MAX(W6467-AA6467-AB6467,0),MAX(W6467-AB6467,0)))</f>
        <v>0</v>
      </c>
      <c r="Z6467" s="16">
        <f t="shared" si="825"/>
        <v>0</v>
      </c>
      <c r="AA6467" s="14">
        <f t="shared" si="818"/>
        <v>0</v>
      </c>
      <c r="AB6467" s="14">
        <f t="shared" si="819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 hidden="1">
      <c r="A6468" s="7" t="s">
        <v>3722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20"/>
        <v>47444.26</v>
      </c>
      <c r="W6468" s="14">
        <f t="shared" si="828"/>
        <v>0</v>
      </c>
      <c r="X6468" s="14"/>
      <c r="Y6468" s="14">
        <f t="shared" si="829"/>
        <v>0</v>
      </c>
      <c r="Z6468" s="16">
        <f t="shared" si="825"/>
        <v>0</v>
      </c>
      <c r="AA6468" s="14">
        <f t="shared" si="818"/>
        <v>0</v>
      </c>
      <c r="AB6468" s="14">
        <f t="shared" si="819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 hidden="1">
      <c r="A6469" s="7" t="s">
        <v>3722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20"/>
        <v>9.9999999998544795E-2</v>
      </c>
      <c r="W6469" s="14">
        <f t="shared" si="828"/>
        <v>0</v>
      </c>
      <c r="X6469" s="14"/>
      <c r="Y6469" s="14">
        <f t="shared" si="829"/>
        <v>0</v>
      </c>
      <c r="Z6469" s="16">
        <f t="shared" si="825"/>
        <v>0</v>
      </c>
      <c r="AA6469" s="14">
        <f t="shared" si="818"/>
        <v>0</v>
      </c>
      <c r="AB6469" s="14">
        <f t="shared" si="819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 hidden="1">
      <c r="A6470" s="7" t="s">
        <v>3722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20"/>
        <v>53361.72</v>
      </c>
      <c r="W6470" s="14">
        <f t="shared" si="828"/>
        <v>0</v>
      </c>
      <c r="X6470" s="14"/>
      <c r="Y6470" s="14">
        <f t="shared" si="829"/>
        <v>0</v>
      </c>
      <c r="Z6470" s="16">
        <f t="shared" si="825"/>
        <v>0</v>
      </c>
      <c r="AA6470" s="14">
        <f t="shared" si="818"/>
        <v>0</v>
      </c>
      <c r="AB6470" s="14">
        <f t="shared" si="819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 hidden="1">
      <c r="A6471" s="7" t="s">
        <v>3722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20"/>
        <v>1889.01999999999</v>
      </c>
      <c r="W6471" s="14">
        <f t="shared" si="828"/>
        <v>0</v>
      </c>
      <c r="X6471" s="14"/>
      <c r="Y6471" s="14">
        <f t="shared" si="829"/>
        <v>0</v>
      </c>
      <c r="Z6471" s="16">
        <f t="shared" si="825"/>
        <v>0</v>
      </c>
      <c r="AA6471" s="14">
        <f t="shared" si="818"/>
        <v>0</v>
      </c>
      <c r="AB6471" s="14">
        <f t="shared" si="819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 hidden="1">
      <c r="A6472" s="7" t="s">
        <v>3722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20"/>
        <v>381938.34</v>
      </c>
      <c r="W6472" s="14">
        <f t="shared" si="828"/>
        <v>9722.4699999999993</v>
      </c>
      <c r="X6472" s="14"/>
      <c r="Y6472" s="14">
        <f t="shared" si="829"/>
        <v>0</v>
      </c>
      <c r="Z6472" s="16">
        <f t="shared" si="825"/>
        <v>9722.4699999999993</v>
      </c>
      <c r="AA6472" s="14">
        <f t="shared" si="818"/>
        <v>0</v>
      </c>
      <c r="AB6472" s="14">
        <f t="shared" si="819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 hidden="1">
      <c r="A6473" s="7" t="s">
        <v>3722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20"/>
        <v>0</v>
      </c>
      <c r="W6473" s="14">
        <f t="shared" si="828"/>
        <v>28067.71</v>
      </c>
      <c r="X6473" s="14"/>
      <c r="Y6473" s="14">
        <f t="shared" si="829"/>
        <v>0</v>
      </c>
      <c r="Z6473" s="16">
        <f t="shared" si="825"/>
        <v>28067.71</v>
      </c>
      <c r="AA6473" s="14">
        <f t="shared" si="818"/>
        <v>0</v>
      </c>
      <c r="AB6473" s="14">
        <f t="shared" si="819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 hidden="1">
      <c r="A6474" s="7" t="s">
        <v>3722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20"/>
        <v>0</v>
      </c>
      <c r="W6474" s="14">
        <f t="shared" si="828"/>
        <v>0</v>
      </c>
      <c r="X6474" s="14"/>
      <c r="Y6474" s="14">
        <f t="shared" si="829"/>
        <v>0</v>
      </c>
      <c r="Z6474" s="16">
        <f t="shared" si="825"/>
        <v>0</v>
      </c>
      <c r="AA6474" s="14">
        <f t="shared" ref="AA6474:AA6511" si="830">U6474-W6474</f>
        <v>0</v>
      </c>
      <c r="AB6474" s="14">
        <f t="shared" si="819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 hidden="1">
      <c r="A6475" s="7" t="s">
        <v>3722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74" t="s">
        <v>80</v>
      </c>
      <c r="P6475" s="10">
        <v>0</v>
      </c>
      <c r="Q6475" s="12"/>
      <c r="R6475" s="74"/>
      <c r="S6475" s="139">
        <v>62742.95</v>
      </c>
      <c r="T6475" s="14"/>
      <c r="U6475" s="14">
        <v>0</v>
      </c>
      <c r="V6475" s="14">
        <f t="shared" si="820"/>
        <v>62742.95</v>
      </c>
      <c r="W6475" s="14">
        <f t="shared" si="828"/>
        <v>0</v>
      </c>
      <c r="X6475" s="14"/>
      <c r="Y6475" s="14">
        <f t="shared" si="829"/>
        <v>0</v>
      </c>
      <c r="Z6475" s="16">
        <f t="shared" si="825"/>
        <v>0</v>
      </c>
      <c r="AA6475" s="14">
        <f t="shared" si="830"/>
        <v>0</v>
      </c>
      <c r="AB6475" s="14">
        <f t="shared" si="819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 hidden="1">
      <c r="A6476" s="7" t="s">
        <v>3722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20"/>
        <v>102219.16</v>
      </c>
      <c r="W6476" s="14">
        <f t="shared" si="828"/>
        <v>9.48</v>
      </c>
      <c r="X6476" s="14"/>
      <c r="Y6476" s="14">
        <f t="shared" si="829"/>
        <v>0</v>
      </c>
      <c r="Z6476" s="16">
        <f t="shared" si="825"/>
        <v>9.48</v>
      </c>
      <c r="AA6476" s="14">
        <f t="shared" si="830"/>
        <v>0</v>
      </c>
      <c r="AB6476" s="14">
        <f t="shared" si="819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 hidden="1">
      <c r="A6477" s="7" t="s">
        <v>3722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20"/>
        <v>0.60999999998603005</v>
      </c>
      <c r="W6477" s="14">
        <f t="shared" si="828"/>
        <v>0</v>
      </c>
      <c r="X6477" s="14"/>
      <c r="Y6477" s="14">
        <f t="shared" si="829"/>
        <v>0</v>
      </c>
      <c r="Z6477" s="16">
        <f t="shared" si="825"/>
        <v>0</v>
      </c>
      <c r="AA6477" s="14">
        <f t="shared" si="830"/>
        <v>0</v>
      </c>
      <c r="AB6477" s="14">
        <f t="shared" si="819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 hidden="1">
      <c r="A6478" s="7" t="s">
        <v>3722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20"/>
        <v>12955.129999999899</v>
      </c>
      <c r="W6478" s="14">
        <f t="shared" si="828"/>
        <v>0</v>
      </c>
      <c r="X6478" s="14"/>
      <c r="Y6478" s="14">
        <f t="shared" si="829"/>
        <v>0</v>
      </c>
      <c r="Z6478" s="16">
        <f t="shared" si="825"/>
        <v>0</v>
      </c>
      <c r="AA6478" s="14">
        <f t="shared" si="830"/>
        <v>0</v>
      </c>
      <c r="AB6478" s="14">
        <f t="shared" si="819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 hidden="1">
      <c r="A6479" s="7" t="s">
        <v>3722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28"/>
        <v>8040.8543689320386</v>
      </c>
      <c r="X6479" s="14"/>
      <c r="Y6479" s="14">
        <f t="shared" si="829"/>
        <v>0</v>
      </c>
      <c r="Z6479" s="16">
        <f t="shared" si="825"/>
        <v>8040.8543689320386</v>
      </c>
      <c r="AA6479" s="14">
        <f t="shared" si="830"/>
        <v>241.22563106796133</v>
      </c>
      <c r="AB6479" s="14">
        <f t="shared" si="819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 hidden="1">
      <c r="A6480" s="7" t="s">
        <v>3722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20"/>
        <v>46636.04</v>
      </c>
      <c r="W6480" s="14">
        <f t="shared" si="828"/>
        <v>0</v>
      </c>
      <c r="X6480" s="14"/>
      <c r="Y6480" s="14">
        <f t="shared" si="829"/>
        <v>0</v>
      </c>
      <c r="Z6480" s="16">
        <f t="shared" si="825"/>
        <v>0</v>
      </c>
      <c r="AA6480" s="14">
        <f t="shared" si="830"/>
        <v>0</v>
      </c>
      <c r="AB6480" s="14">
        <f t="shared" si="819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 hidden="1">
      <c r="A6481" s="7" t="s">
        <v>3722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20"/>
        <v>4208.8599999999997</v>
      </c>
      <c r="W6481" s="14">
        <f t="shared" si="828"/>
        <v>0</v>
      </c>
      <c r="X6481" s="14"/>
      <c r="Y6481" s="14">
        <f t="shared" si="829"/>
        <v>0</v>
      </c>
      <c r="Z6481" s="16">
        <f t="shared" si="825"/>
        <v>0</v>
      </c>
      <c r="AA6481" s="14">
        <f t="shared" si="830"/>
        <v>0</v>
      </c>
      <c r="AB6481" s="14">
        <f t="shared" si="819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 hidden="1">
      <c r="A6482" s="7" t="s">
        <v>3722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20"/>
        <v>164204.98000000001</v>
      </c>
      <c r="W6482" s="14">
        <f t="shared" si="828"/>
        <v>0</v>
      </c>
      <c r="X6482" s="14"/>
      <c r="Y6482" s="14">
        <f t="shared" si="829"/>
        <v>0</v>
      </c>
      <c r="Z6482" s="16">
        <f t="shared" si="825"/>
        <v>0</v>
      </c>
      <c r="AA6482" s="14">
        <f t="shared" si="830"/>
        <v>0</v>
      </c>
      <c r="AB6482" s="14">
        <f t="shared" si="819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 hidden="1">
      <c r="A6483" s="7" t="s">
        <v>3722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4052</v>
      </c>
      <c r="S6483" s="139">
        <v>142953.32</v>
      </c>
      <c r="T6483" s="14"/>
      <c r="U6483" s="139">
        <v>142953.32</v>
      </c>
      <c r="V6483" s="14">
        <f t="shared" si="820"/>
        <v>0</v>
      </c>
      <c r="W6483" s="14">
        <f t="shared" si="828"/>
        <v>138789.63106796116</v>
      </c>
      <c r="X6483" s="14"/>
      <c r="Y6483" s="14">
        <f t="shared" si="829"/>
        <v>0</v>
      </c>
      <c r="Z6483" s="16">
        <f t="shared" si="825"/>
        <v>138789.63106796116</v>
      </c>
      <c r="AA6483" s="14">
        <f t="shared" si="830"/>
        <v>4163.6889320388436</v>
      </c>
      <c r="AB6483" s="14">
        <f t="shared" si="819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 hidden="1">
      <c r="A6484" s="7" t="s">
        <v>3722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20"/>
        <v>21919.17</v>
      </c>
      <c r="W6484" s="14">
        <f t="shared" si="828"/>
        <v>0</v>
      </c>
      <c r="X6484" s="14"/>
      <c r="Y6484" s="14">
        <f t="shared" si="829"/>
        <v>0</v>
      </c>
      <c r="Z6484" s="16">
        <f t="shared" si="825"/>
        <v>0</v>
      </c>
      <c r="AA6484" s="14">
        <f t="shared" si="830"/>
        <v>0</v>
      </c>
      <c r="AB6484" s="14">
        <f t="shared" si="819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 hidden="1">
      <c r="A6485" s="7" t="s">
        <v>3722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3758</v>
      </c>
      <c r="S6485" s="139">
        <v>6221.3800000001002</v>
      </c>
      <c r="T6485" s="14"/>
      <c r="U6485" s="139">
        <v>6221.3800000001002</v>
      </c>
      <c r="V6485" s="14">
        <f t="shared" si="820"/>
        <v>0</v>
      </c>
      <c r="W6485" s="14">
        <f t="shared" si="828"/>
        <v>6040.1747572816503</v>
      </c>
      <c r="X6485" s="14"/>
      <c r="Y6485" s="14">
        <f t="shared" si="829"/>
        <v>0</v>
      </c>
      <c r="Z6485" s="16">
        <f t="shared" si="825"/>
        <v>6040.1747572816503</v>
      </c>
      <c r="AA6485" s="14">
        <f t="shared" si="830"/>
        <v>181.20524271844988</v>
      </c>
      <c r="AB6485" s="14">
        <f t="shared" si="819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 hidden="1">
      <c r="A6486" s="7" t="s">
        <v>3722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20"/>
        <v>18345.28</v>
      </c>
      <c r="W6486" s="14">
        <f t="shared" si="828"/>
        <v>0</v>
      </c>
      <c r="X6486" s="14"/>
      <c r="Y6486" s="14">
        <f t="shared" si="829"/>
        <v>0</v>
      </c>
      <c r="Z6486" s="16">
        <f t="shared" si="825"/>
        <v>0</v>
      </c>
      <c r="AA6486" s="14">
        <f t="shared" si="830"/>
        <v>0</v>
      </c>
      <c r="AB6486" s="14">
        <f t="shared" si="819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 hidden="1">
      <c r="A6487" s="7" t="s">
        <v>3722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4046</v>
      </c>
      <c r="S6487" s="139">
        <v>11820.87</v>
      </c>
      <c r="T6487" s="14"/>
      <c r="U6487" s="139">
        <v>11820.87</v>
      </c>
      <c r="V6487" s="14">
        <f t="shared" si="820"/>
        <v>0</v>
      </c>
      <c r="W6487" s="14">
        <f t="shared" si="828"/>
        <v>11820.87</v>
      </c>
      <c r="X6487" s="14"/>
      <c r="Y6487" s="14">
        <f t="shared" si="829"/>
        <v>0</v>
      </c>
      <c r="Z6487" s="16">
        <f t="shared" si="825"/>
        <v>11820.87</v>
      </c>
      <c r="AA6487" s="14">
        <f t="shared" si="830"/>
        <v>0</v>
      </c>
      <c r="AB6487" s="14">
        <f t="shared" si="819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 hidden="1">
      <c r="A6488" s="7" t="s">
        <v>3722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3758</v>
      </c>
      <c r="S6488" s="139">
        <v>8582.75</v>
      </c>
      <c r="T6488" s="14"/>
      <c r="U6488" s="139">
        <v>8582.75</v>
      </c>
      <c r="V6488" s="14">
        <f t="shared" si="820"/>
        <v>0</v>
      </c>
      <c r="W6488" s="14">
        <f t="shared" si="828"/>
        <v>8332.7669902912621</v>
      </c>
      <c r="X6488" s="14"/>
      <c r="Y6488" s="14">
        <f t="shared" si="829"/>
        <v>0</v>
      </c>
      <c r="Z6488" s="16">
        <f t="shared" si="825"/>
        <v>8332.7669902912621</v>
      </c>
      <c r="AA6488" s="14">
        <f t="shared" si="830"/>
        <v>249.98300970873788</v>
      </c>
      <c r="AB6488" s="14">
        <f t="shared" si="819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 hidden="1">
      <c r="A6489" s="7" t="s">
        <v>3722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3758</v>
      </c>
      <c r="S6489" s="139">
        <v>1688390.08</v>
      </c>
      <c r="T6489" s="14"/>
      <c r="U6489" s="14">
        <v>726424.8899999999</v>
      </c>
      <c r="V6489" s="14">
        <f t="shared" si="820"/>
        <v>961965.19000000018</v>
      </c>
      <c r="W6489" s="14">
        <f t="shared" si="828"/>
        <v>705266.88349514548</v>
      </c>
      <c r="X6489" s="14"/>
      <c r="Y6489" s="14">
        <f t="shared" si="829"/>
        <v>0</v>
      </c>
      <c r="Z6489" s="16">
        <f t="shared" si="825"/>
        <v>705266.88349514548</v>
      </c>
      <c r="AA6489" s="14">
        <f t="shared" si="830"/>
        <v>21158.00650485442</v>
      </c>
      <c r="AB6489" s="14">
        <f t="shared" ref="AB6489:AB6515" si="831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 hidden="1">
      <c r="A6490" s="7" t="s">
        <v>3722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0.05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20"/>
        <v>6979.3699999999899</v>
      </c>
      <c r="W6490" s="14">
        <f t="shared" si="828"/>
        <v>0</v>
      </c>
      <c r="X6490" s="14"/>
      <c r="Y6490" s="14">
        <f t="shared" si="829"/>
        <v>0</v>
      </c>
      <c r="Z6490" s="16">
        <f t="shared" si="825"/>
        <v>0</v>
      </c>
      <c r="AA6490" s="14">
        <f t="shared" si="830"/>
        <v>0</v>
      </c>
      <c r="AB6490" s="14">
        <f t="shared" si="831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 hidden="1">
      <c r="A6491" s="7" t="s">
        <v>3722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v>82250.990000000005</v>
      </c>
      <c r="T6491" s="14"/>
      <c r="U6491" s="14">
        <v>0</v>
      </c>
      <c r="V6491" s="14">
        <f t="shared" si="820"/>
        <v>82250.990000000005</v>
      </c>
      <c r="W6491" s="14">
        <f t="shared" si="828"/>
        <v>0</v>
      </c>
      <c r="X6491" s="14"/>
      <c r="Y6491" s="14">
        <f t="shared" si="829"/>
        <v>0</v>
      </c>
      <c r="Z6491" s="16">
        <f t="shared" si="825"/>
        <v>0</v>
      </c>
      <c r="AA6491" s="14">
        <f t="shared" si="830"/>
        <v>0</v>
      </c>
      <c r="AB6491" s="14">
        <f t="shared" si="831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 hidden="1">
      <c r="A6492" s="7" t="s">
        <v>3722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20"/>
        <v>9660.0799999999908</v>
      </c>
      <c r="W6492" s="14">
        <f t="shared" si="828"/>
        <v>0</v>
      </c>
      <c r="X6492" s="14"/>
      <c r="Y6492" s="14">
        <f t="shared" si="829"/>
        <v>0</v>
      </c>
      <c r="Z6492" s="16">
        <f t="shared" si="825"/>
        <v>0</v>
      </c>
      <c r="AA6492" s="14">
        <f t="shared" si="830"/>
        <v>0</v>
      </c>
      <c r="AB6492" s="14">
        <f t="shared" si="831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 hidden="1">
      <c r="A6493" s="7" t="s">
        <v>3722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20"/>
        <v>1000</v>
      </c>
      <c r="W6493" s="14">
        <f t="shared" si="828"/>
        <v>0</v>
      </c>
      <c r="X6493" s="14"/>
      <c r="Y6493" s="14">
        <f t="shared" si="829"/>
        <v>0</v>
      </c>
      <c r="Z6493" s="16">
        <f t="shared" si="825"/>
        <v>0</v>
      </c>
      <c r="AA6493" s="14">
        <f t="shared" si="830"/>
        <v>0</v>
      </c>
      <c r="AB6493" s="14">
        <f t="shared" si="831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 hidden="1">
      <c r="A6494" s="7" t="s">
        <v>3722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4119</v>
      </c>
      <c r="S6494" s="139">
        <v>30000</v>
      </c>
      <c r="T6494" s="14"/>
      <c r="U6494" s="139">
        <v>30000</v>
      </c>
      <c r="V6494" s="14">
        <f t="shared" si="820"/>
        <v>0</v>
      </c>
      <c r="W6494" s="14">
        <f t="shared" si="828"/>
        <v>29126.213592233009</v>
      </c>
      <c r="X6494" s="14"/>
      <c r="Y6494" s="14">
        <f t="shared" si="829"/>
        <v>0</v>
      </c>
      <c r="Z6494" s="16">
        <f t="shared" si="825"/>
        <v>29126.213592233009</v>
      </c>
      <c r="AA6494" s="14">
        <f t="shared" si="830"/>
        <v>873.78640776699103</v>
      </c>
      <c r="AB6494" s="14">
        <f t="shared" si="831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 hidden="1">
      <c r="A6495" s="7" t="s">
        <v>3722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20"/>
        <v>0</v>
      </c>
      <c r="W6495" s="14">
        <f t="shared" si="828"/>
        <v>-142730.00970873787</v>
      </c>
      <c r="X6495" s="14"/>
      <c r="Y6495" s="14">
        <f t="shared" si="829"/>
        <v>4281.9002912621363</v>
      </c>
      <c r="Z6495" s="16">
        <f t="shared" si="825"/>
        <v>-142730.00970873787</v>
      </c>
      <c r="AA6495" s="14">
        <f t="shared" si="830"/>
        <v>-4281.9002912621363</v>
      </c>
      <c r="AB6495" s="14">
        <f t="shared" si="831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 hidden="1">
      <c r="A6496" s="7" t="s">
        <v>3722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20"/>
        <v>600000</v>
      </c>
      <c r="W6496" s="14">
        <f t="shared" si="828"/>
        <v>0</v>
      </c>
      <c r="X6496" s="14"/>
      <c r="Y6496" s="14">
        <f t="shared" si="829"/>
        <v>0</v>
      </c>
      <c r="Z6496" s="16">
        <f t="shared" si="825"/>
        <v>0</v>
      </c>
      <c r="AA6496" s="14">
        <f t="shared" si="830"/>
        <v>0</v>
      </c>
      <c r="AB6496" s="14">
        <f t="shared" si="831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 hidden="1">
      <c r="A6497" s="7" t="s">
        <v>3722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20"/>
        <v>1035.29</v>
      </c>
      <c r="W6497" s="14">
        <f t="shared" si="828"/>
        <v>28.844660194174757</v>
      </c>
      <c r="X6497" s="14"/>
      <c r="Y6497" s="14">
        <f t="shared" si="829"/>
        <v>0</v>
      </c>
      <c r="Z6497" s="14"/>
      <c r="AA6497" s="14">
        <f t="shared" si="830"/>
        <v>0.8653398058252435</v>
      </c>
      <c r="AB6497" s="14">
        <f t="shared" si="831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 hidden="1">
      <c r="A6498" s="7" t="s">
        <v>3722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20"/>
        <v>-4.00000000081491E-2</v>
      </c>
      <c r="W6498" s="14">
        <f t="shared" si="828"/>
        <v>0</v>
      </c>
      <c r="X6498" s="14"/>
      <c r="Y6498" s="14">
        <f t="shared" si="829"/>
        <v>0</v>
      </c>
      <c r="Z6498" s="16">
        <f>W6498+X6498</f>
        <v>0</v>
      </c>
      <c r="AA6498" s="14">
        <f t="shared" si="830"/>
        <v>0</v>
      </c>
      <c r="AB6498" s="14">
        <f t="shared" si="831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 hidden="1">
      <c r="A6499" s="7" t="s">
        <v>3722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20"/>
        <v>3723.67</v>
      </c>
      <c r="W6499" s="14">
        <f t="shared" si="828"/>
        <v>0</v>
      </c>
      <c r="X6499" s="14"/>
      <c r="Y6499" s="14">
        <f t="shared" si="829"/>
        <v>0</v>
      </c>
      <c r="Z6499" s="14"/>
      <c r="AA6499" s="14">
        <f t="shared" si="830"/>
        <v>0</v>
      </c>
      <c r="AB6499" s="14">
        <f t="shared" si="831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 hidden="1">
      <c r="A6500" s="7" t="s">
        <v>3722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20"/>
        <v>9</v>
      </c>
      <c r="W6500" s="14">
        <f t="shared" si="828"/>
        <v>0</v>
      </c>
      <c r="X6500" s="14"/>
      <c r="Y6500" s="14">
        <f t="shared" si="829"/>
        <v>0</v>
      </c>
      <c r="Z6500" s="16">
        <f t="shared" ref="Z6500:Z6517" si="832">W6500+X6500</f>
        <v>0</v>
      </c>
      <c r="AA6500" s="14">
        <f t="shared" si="830"/>
        <v>0</v>
      </c>
      <c r="AB6500" s="14">
        <f t="shared" si="831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 hidden="1">
      <c r="A6501" s="7" t="s">
        <v>3722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4140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4485</v>
      </c>
      <c r="P6501" s="109">
        <v>0</v>
      </c>
      <c r="Q6501" s="110"/>
      <c r="R6501" s="108" t="s">
        <v>4499</v>
      </c>
      <c r="S6501" s="142">
        <v>0</v>
      </c>
      <c r="T6501" s="112"/>
      <c r="U6501" s="112">
        <v>0</v>
      </c>
      <c r="V6501" s="112">
        <f t="shared" si="820"/>
        <v>0</v>
      </c>
      <c r="W6501" s="112">
        <f>U6501/(1+P6501)</f>
        <v>0</v>
      </c>
      <c r="X6501" s="112"/>
      <c r="Y6501" s="14">
        <f t="shared" si="829"/>
        <v>0</v>
      </c>
      <c r="Z6501" s="16">
        <f t="shared" si="832"/>
        <v>0</v>
      </c>
      <c r="AA6501" s="14">
        <f>U6501-W6501+W6501*2%</f>
        <v>0</v>
      </c>
      <c r="AB6501" s="112">
        <f t="shared" si="831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 hidden="1">
      <c r="A6502" s="7" t="s">
        <v>3722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20"/>
        <v>2380.5200000023501</v>
      </c>
      <c r="W6502" s="14">
        <f t="shared" si="828"/>
        <v>0</v>
      </c>
      <c r="X6502" s="14"/>
      <c r="Y6502" s="14">
        <f t="shared" si="829"/>
        <v>0</v>
      </c>
      <c r="Z6502" s="16">
        <f t="shared" si="832"/>
        <v>0</v>
      </c>
      <c r="AA6502" s="14">
        <f t="shared" si="830"/>
        <v>0</v>
      </c>
      <c r="AB6502" s="14">
        <f t="shared" si="831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 hidden="1">
      <c r="A6503" s="7" t="s">
        <v>3722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3758</v>
      </c>
      <c r="S6503" s="139">
        <v>15916.63</v>
      </c>
      <c r="T6503" s="14"/>
      <c r="U6503" s="139">
        <v>15916.63</v>
      </c>
      <c r="V6503" s="14">
        <f t="shared" si="820"/>
        <v>0</v>
      </c>
      <c r="W6503" s="14">
        <f t="shared" si="828"/>
        <v>15015.688679245282</v>
      </c>
      <c r="X6503" s="14"/>
      <c r="Y6503" s="14">
        <f t="shared" si="829"/>
        <v>0</v>
      </c>
      <c r="Z6503" s="16">
        <f t="shared" si="832"/>
        <v>15015.688679245282</v>
      </c>
      <c r="AA6503" s="14">
        <f t="shared" si="830"/>
        <v>900.9413207547168</v>
      </c>
      <c r="AB6503" s="14">
        <f t="shared" si="831"/>
        <v>15916.63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 hidden="1">
      <c r="A6504" s="7" t="s">
        <v>3722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20"/>
        <v>892.54</v>
      </c>
      <c r="W6504" s="14">
        <f t="shared" si="828"/>
        <v>0</v>
      </c>
      <c r="X6504" s="14"/>
      <c r="Y6504" s="14">
        <f t="shared" si="829"/>
        <v>0</v>
      </c>
      <c r="Z6504" s="16">
        <f t="shared" si="832"/>
        <v>0</v>
      </c>
      <c r="AA6504" s="14">
        <f t="shared" si="830"/>
        <v>0</v>
      </c>
      <c r="AB6504" s="14">
        <f t="shared" si="831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 hidden="1">
      <c r="A6505" s="7" t="s">
        <v>3722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20"/>
        <v>156.66</v>
      </c>
      <c r="W6505" s="14">
        <f t="shared" si="828"/>
        <v>0</v>
      </c>
      <c r="X6505" s="14"/>
      <c r="Y6505" s="14">
        <f t="shared" si="829"/>
        <v>0</v>
      </c>
      <c r="Z6505" s="16">
        <f t="shared" si="832"/>
        <v>0</v>
      </c>
      <c r="AA6505" s="14">
        <f t="shared" si="830"/>
        <v>0</v>
      </c>
      <c r="AB6505" s="14">
        <f t="shared" si="831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 hidden="1">
      <c r="A6506" s="7" t="s">
        <v>3722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33">F6506</f>
        <v>北京鹏泰互动广告有限公司</v>
      </c>
      <c r="F6506" s="108" t="s">
        <v>4140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4485</v>
      </c>
      <c r="P6506" s="109">
        <v>0.05</v>
      </c>
      <c r="Q6506" s="110"/>
      <c r="R6506" s="108" t="s">
        <v>4499</v>
      </c>
      <c r="S6506" s="142">
        <v>0</v>
      </c>
      <c r="T6506" s="112"/>
      <c r="U6506" s="112">
        <v>0</v>
      </c>
      <c r="V6506" s="112">
        <f t="shared" si="820"/>
        <v>0</v>
      </c>
      <c r="W6506" s="112">
        <f t="shared" ref="W6506:W6508" si="834">U6506/(1+P6506)</f>
        <v>0</v>
      </c>
      <c r="X6506" s="112"/>
      <c r="Y6506" s="14">
        <f t="shared" si="829"/>
        <v>0</v>
      </c>
      <c r="Z6506" s="16">
        <f t="shared" si="832"/>
        <v>0</v>
      </c>
      <c r="AA6506" s="14">
        <f t="shared" ref="AA6506:AA6508" si="835">U6506-W6506+W6506*2%</f>
        <v>0</v>
      </c>
      <c r="AB6506" s="112">
        <f t="shared" si="831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 hidden="1">
      <c r="A6507" s="7" t="s">
        <v>3722</v>
      </c>
      <c r="B6507" s="108" t="s">
        <v>32</v>
      </c>
      <c r="C6507" s="108" t="s">
        <v>1517</v>
      </c>
      <c r="D6507" s="108" t="s">
        <v>1556</v>
      </c>
      <c r="E6507" s="108" t="str">
        <f t="shared" si="833"/>
        <v>北京鹏泰互动广告有限公司</v>
      </c>
      <c r="F6507" s="108" t="s">
        <v>4140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4485</v>
      </c>
      <c r="P6507" s="109">
        <v>0.05</v>
      </c>
      <c r="Q6507" s="110"/>
      <c r="R6507" s="108" t="s">
        <v>4499</v>
      </c>
      <c r="S6507" s="142">
        <v>0</v>
      </c>
      <c r="T6507" s="112"/>
      <c r="U6507" s="112">
        <v>0</v>
      </c>
      <c r="V6507" s="112">
        <f t="shared" si="820"/>
        <v>0</v>
      </c>
      <c r="W6507" s="112">
        <f t="shared" si="834"/>
        <v>0</v>
      </c>
      <c r="X6507" s="112"/>
      <c r="Y6507" s="14">
        <f t="shared" si="829"/>
        <v>0</v>
      </c>
      <c r="Z6507" s="16">
        <f t="shared" si="832"/>
        <v>0</v>
      </c>
      <c r="AA6507" s="14">
        <f t="shared" si="835"/>
        <v>0</v>
      </c>
      <c r="AB6507" s="112">
        <f t="shared" si="831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 hidden="1">
      <c r="A6508" s="7" t="s">
        <v>3722</v>
      </c>
      <c r="B6508" s="108" t="s">
        <v>32</v>
      </c>
      <c r="C6508" s="108" t="s">
        <v>1517</v>
      </c>
      <c r="D6508" s="108" t="s">
        <v>1556</v>
      </c>
      <c r="E6508" s="108" t="str">
        <f t="shared" si="833"/>
        <v>北京鹏泰互动广告有限公司</v>
      </c>
      <c r="F6508" s="108" t="s">
        <v>4140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4485</v>
      </c>
      <c r="P6508" s="109">
        <v>0.04</v>
      </c>
      <c r="Q6508" s="110"/>
      <c r="R6508" s="108" t="s">
        <v>4499</v>
      </c>
      <c r="S6508" s="142">
        <v>0</v>
      </c>
      <c r="T6508" s="112"/>
      <c r="U6508" s="112"/>
      <c r="V6508" s="112">
        <f t="shared" si="820"/>
        <v>0</v>
      </c>
      <c r="W6508" s="112">
        <f t="shared" si="834"/>
        <v>0</v>
      </c>
      <c r="X6508" s="112"/>
      <c r="Y6508" s="14">
        <f t="shared" si="829"/>
        <v>0</v>
      </c>
      <c r="Z6508" s="16">
        <f t="shared" si="832"/>
        <v>0</v>
      </c>
      <c r="AA6508" s="14">
        <f t="shared" si="835"/>
        <v>0</v>
      </c>
      <c r="AB6508" s="112">
        <f t="shared" si="831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 hidden="1">
      <c r="A6509" s="7" t="s">
        <v>3722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20"/>
        <v>29797.640000000003</v>
      </c>
      <c r="W6509" s="14">
        <f t="shared" si="828"/>
        <v>23952.23</v>
      </c>
      <c r="X6509" s="14"/>
      <c r="Y6509" s="14">
        <f t="shared" si="829"/>
        <v>0</v>
      </c>
      <c r="Z6509" s="16">
        <f t="shared" si="832"/>
        <v>23952.23</v>
      </c>
      <c r="AA6509" s="14">
        <f t="shared" si="830"/>
        <v>0</v>
      </c>
      <c r="AB6509" s="14">
        <f t="shared" si="831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 hidden="1">
      <c r="A6510" s="7" t="s">
        <v>3722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4144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4485</v>
      </c>
      <c r="P6510" s="109">
        <v>0</v>
      </c>
      <c r="Q6510" s="110"/>
      <c r="R6510" s="108" t="s">
        <v>4499</v>
      </c>
      <c r="S6510" s="142">
        <v>0</v>
      </c>
      <c r="T6510" s="112"/>
      <c r="U6510" s="112">
        <v>0</v>
      </c>
      <c r="V6510" s="112">
        <f t="shared" si="820"/>
        <v>0</v>
      </c>
      <c r="W6510" s="112">
        <f>U6510/(1+P6510)</f>
        <v>0</v>
      </c>
      <c r="X6510" s="112"/>
      <c r="Y6510" s="14">
        <f t="shared" si="829"/>
        <v>0</v>
      </c>
      <c r="Z6510" s="16">
        <f t="shared" si="832"/>
        <v>0</v>
      </c>
      <c r="AA6510" s="14">
        <f>U6510-W6510+W6510*2%</f>
        <v>0</v>
      </c>
      <c r="AB6510" s="112">
        <f t="shared" si="831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 hidden="1">
      <c r="A6511" s="7" t="s">
        <v>3722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20"/>
        <v>1446.59</v>
      </c>
      <c r="W6511" s="14">
        <f t="shared" si="828"/>
        <v>0</v>
      </c>
      <c r="X6511" s="14"/>
      <c r="Y6511" s="14">
        <f t="shared" si="829"/>
        <v>0</v>
      </c>
      <c r="Z6511" s="16">
        <f t="shared" si="832"/>
        <v>0</v>
      </c>
      <c r="AA6511" s="14">
        <f t="shared" si="830"/>
        <v>0</v>
      </c>
      <c r="AB6511" s="14">
        <f t="shared" si="831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 hidden="1">
      <c r="A6512" s="7" t="s">
        <v>3722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4144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4485</v>
      </c>
      <c r="P6512" s="109">
        <v>0.05</v>
      </c>
      <c r="Q6512" s="110"/>
      <c r="R6512" s="108" t="s">
        <v>4499</v>
      </c>
      <c r="S6512" s="142">
        <v>0</v>
      </c>
      <c r="T6512" s="112"/>
      <c r="U6512" s="112">
        <v>0</v>
      </c>
      <c r="V6512" s="112">
        <f t="shared" si="820"/>
        <v>0</v>
      </c>
      <c r="W6512" s="112">
        <f>U6512/(1+P6512)</f>
        <v>0</v>
      </c>
      <c r="X6512" s="112"/>
      <c r="Y6512" s="14">
        <f t="shared" si="829"/>
        <v>0</v>
      </c>
      <c r="Z6512" s="16">
        <f t="shared" si="832"/>
        <v>0</v>
      </c>
      <c r="AA6512" s="14">
        <f>U6512-W6512+W6512*2%</f>
        <v>0</v>
      </c>
      <c r="AB6512" s="112">
        <f t="shared" si="831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 hidden="1">
      <c r="A6513" s="7" t="s">
        <v>3722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20"/>
        <v>190773.08999999939</v>
      </c>
      <c r="W6513" s="14">
        <f t="shared" si="828"/>
        <v>1882766.3133640559</v>
      </c>
      <c r="X6513" s="14"/>
      <c r="Y6513" s="14">
        <f t="shared" si="829"/>
        <v>0</v>
      </c>
      <c r="Z6513" s="16">
        <f t="shared" si="832"/>
        <v>1882766.3133640559</v>
      </c>
      <c r="AA6513" s="14">
        <f t="shared" ref="AA6513:AA6576" si="836">U6513-W6513</f>
        <v>160035.13663594471</v>
      </c>
      <c r="AB6513" s="14">
        <f t="shared" si="831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 hidden="1">
      <c r="A6514" s="7" t="s">
        <v>3722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20"/>
        <v>0</v>
      </c>
      <c r="W6514" s="14">
        <f t="shared" si="828"/>
        <v>11749.611650485436</v>
      </c>
      <c r="X6514" s="14"/>
      <c r="Y6514" s="14">
        <f t="shared" si="829"/>
        <v>0</v>
      </c>
      <c r="Z6514" s="16">
        <f t="shared" si="832"/>
        <v>11749.611650485436</v>
      </c>
      <c r="AA6514" s="14">
        <f t="shared" si="836"/>
        <v>352.48834951456411</v>
      </c>
      <c r="AB6514" s="14">
        <f t="shared" si="831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 hidden="1">
      <c r="A6515" s="7" t="s">
        <v>3722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37">S6515+T6515-U6515</f>
        <v>78.56</v>
      </c>
      <c r="W6515" s="14">
        <f t="shared" si="828"/>
        <v>0</v>
      </c>
      <c r="X6515" s="14"/>
      <c r="Y6515" s="14">
        <f t="shared" si="829"/>
        <v>0</v>
      </c>
      <c r="Z6515" s="16">
        <f t="shared" si="832"/>
        <v>0</v>
      </c>
      <c r="AA6515" s="14">
        <f t="shared" si="836"/>
        <v>0</v>
      </c>
      <c r="AB6515" s="14">
        <f t="shared" si="831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 hidden="1">
      <c r="A6516" s="7" t="s">
        <v>3722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4147</v>
      </c>
      <c r="M6516" s="74"/>
      <c r="N6516" s="74" t="s">
        <v>57</v>
      </c>
      <c r="O6516" s="74" t="s">
        <v>41</v>
      </c>
      <c r="P6516" s="10">
        <v>0.12</v>
      </c>
      <c r="Q6516" s="12" t="s">
        <v>4148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37"/>
        <v>5600.0039999999999</v>
      </c>
      <c r="W6516" s="14">
        <f t="shared" si="828"/>
        <v>0</v>
      </c>
      <c r="X6516" s="14"/>
      <c r="Y6516" s="14">
        <f t="shared" si="829"/>
        <v>0</v>
      </c>
      <c r="Z6516" s="16">
        <f t="shared" si="832"/>
        <v>0</v>
      </c>
      <c r="AA6516" s="14">
        <f t="shared" si="83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3274</v>
      </c>
      <c r="AI6516" t="e">
        <v>#N/A</v>
      </c>
    </row>
    <row r="6517" spans="1:35" ht="14.25" hidden="1">
      <c r="A6517" s="7" t="s">
        <v>3722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4149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28"/>
        <v>0</v>
      </c>
      <c r="X6517" s="14"/>
      <c r="Y6517" s="14">
        <f t="shared" si="829"/>
        <v>0</v>
      </c>
      <c r="Z6517" s="16">
        <f t="shared" si="832"/>
        <v>0</v>
      </c>
      <c r="AA6517" s="14">
        <f t="shared" si="83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3274</v>
      </c>
      <c r="AI6517" t="e">
        <v>#N/A</v>
      </c>
    </row>
    <row r="6518" spans="1:35" ht="14.25" hidden="1">
      <c r="A6518" s="7" t="s">
        <v>3722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37"/>
        <v>-25.4800000000978</v>
      </c>
      <c r="W6518" s="14">
        <f t="shared" si="828"/>
        <v>0</v>
      </c>
      <c r="X6518" s="14"/>
      <c r="Y6518" s="14">
        <f t="shared" si="829"/>
        <v>0</v>
      </c>
      <c r="Z6518" s="14"/>
      <c r="AA6518" s="14">
        <f t="shared" si="83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 hidden="1">
      <c r="A6519" s="7" t="s">
        <v>3722</v>
      </c>
      <c r="B6519" s="74" t="s">
        <v>32</v>
      </c>
      <c r="C6519" s="74" t="s">
        <v>908</v>
      </c>
      <c r="D6519" s="74" t="s">
        <v>909</v>
      </c>
      <c r="E6519" s="74" t="s">
        <v>3547</v>
      </c>
      <c r="F6519" s="74" t="s">
        <v>3547</v>
      </c>
      <c r="G6519" s="74" t="s">
        <v>3547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3548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37"/>
        <v>16210.56</v>
      </c>
      <c r="W6519" s="14">
        <f t="shared" si="828"/>
        <v>422.21428571428567</v>
      </c>
      <c r="X6519" s="14"/>
      <c r="Y6519" s="14">
        <f t="shared" si="829"/>
        <v>185.77428571428567</v>
      </c>
      <c r="Z6519" s="16">
        <f>W6519+X6519</f>
        <v>422.21428571428567</v>
      </c>
      <c r="AA6519" s="14">
        <f t="shared" si="83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 hidden="1">
      <c r="A6520" s="7" t="s">
        <v>3722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37"/>
        <v>-0.80000000000291005</v>
      </c>
      <c r="W6520" s="14">
        <f t="shared" si="828"/>
        <v>0</v>
      </c>
      <c r="X6520" s="14"/>
      <c r="Y6520" s="14">
        <f t="shared" si="829"/>
        <v>0</v>
      </c>
      <c r="Z6520" s="14"/>
      <c r="AA6520" s="14">
        <f t="shared" si="83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 hidden="1">
      <c r="A6521" s="7" t="s">
        <v>3722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37"/>
        <v>-1.81600000004983</v>
      </c>
      <c r="W6521" s="14">
        <f t="shared" si="828"/>
        <v>0</v>
      </c>
      <c r="X6521" s="14"/>
      <c r="Y6521" s="14">
        <f t="shared" si="829"/>
        <v>0</v>
      </c>
      <c r="Z6521" s="14"/>
      <c r="AA6521" s="14">
        <f t="shared" si="83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 hidden="1">
      <c r="A6522" s="7" t="s">
        <v>3722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37"/>
        <v>-0.80799999999499095</v>
      </c>
      <c r="W6522" s="14">
        <f t="shared" si="828"/>
        <v>0</v>
      </c>
      <c r="X6522" s="14"/>
      <c r="Y6522" s="14">
        <f t="shared" si="829"/>
        <v>0</v>
      </c>
      <c r="Z6522" s="14"/>
      <c r="AA6522" s="14">
        <f t="shared" si="83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 hidden="1">
      <c r="A6523" s="7" t="s">
        <v>3722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37"/>
        <v>0.57800000000042895</v>
      </c>
      <c r="W6523" s="14">
        <f t="shared" si="828"/>
        <v>0</v>
      </c>
      <c r="X6523" s="14"/>
      <c r="Y6523" s="14">
        <f t="shared" si="829"/>
        <v>0</v>
      </c>
      <c r="Z6523" s="14"/>
      <c r="AA6523" s="14">
        <f t="shared" si="83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 hidden="1">
      <c r="A6524" s="7" t="s">
        <v>3722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37"/>
        <v>3.1479999999992301</v>
      </c>
      <c r="W6524" s="14">
        <f t="shared" si="828"/>
        <v>0</v>
      </c>
      <c r="X6524" s="14"/>
      <c r="Y6524" s="14">
        <f t="shared" si="829"/>
        <v>0</v>
      </c>
      <c r="Z6524" s="16">
        <f t="shared" ref="Z6524:Z6526" si="838">W6524+X6524</f>
        <v>0</v>
      </c>
      <c r="AA6524" s="14">
        <f t="shared" si="83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 hidden="1">
      <c r="A6525" s="7" t="s">
        <v>3722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37"/>
        <v>0.63200000000142598</v>
      </c>
      <c r="W6525" s="14">
        <f t="shared" si="828"/>
        <v>0</v>
      </c>
      <c r="X6525" s="14"/>
      <c r="Y6525" s="14">
        <f t="shared" si="829"/>
        <v>0</v>
      </c>
      <c r="Z6525" s="16">
        <f t="shared" si="838"/>
        <v>0</v>
      </c>
      <c r="AA6525" s="14">
        <f t="shared" si="83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 hidden="1">
      <c r="A6526" s="7" t="s">
        <v>3722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37"/>
        <v>-8.40000000002874E-2</v>
      </c>
      <c r="W6526" s="14">
        <f t="shared" si="828"/>
        <v>0</v>
      </c>
      <c r="X6526" s="14"/>
      <c r="Y6526" s="14">
        <f t="shared" si="829"/>
        <v>0</v>
      </c>
      <c r="Z6526" s="16">
        <f t="shared" si="838"/>
        <v>0</v>
      </c>
      <c r="AA6526" s="14">
        <f t="shared" si="83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 hidden="1">
      <c r="A6527" s="7" t="s">
        <v>3722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37"/>
        <v>0.19999999998981399</v>
      </c>
      <c r="W6527" s="14">
        <f t="shared" ref="W6527:W6590" si="839">IF(O6527="返货",U6527/(1+P6527),IF(O6527="返现",U6527,IF(O6527="折扣",U6527*P6527,IF(O6527="无",U6527))))</f>
        <v>0</v>
      </c>
      <c r="X6527" s="14"/>
      <c r="Y6527" s="14">
        <f t="shared" si="829"/>
        <v>0</v>
      </c>
      <c r="Z6527" s="14"/>
      <c r="AA6527" s="14">
        <f t="shared" si="83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 hidden="1">
      <c r="A6528" s="7" t="s">
        <v>3722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37"/>
        <v>-3.9780000001331901</v>
      </c>
      <c r="W6528" s="14">
        <f t="shared" si="839"/>
        <v>0</v>
      </c>
      <c r="X6528" s="14"/>
      <c r="Y6528" s="14">
        <f t="shared" si="829"/>
        <v>0</v>
      </c>
      <c r="Z6528" s="14"/>
      <c r="AA6528" s="14">
        <f t="shared" si="83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 hidden="1">
      <c r="A6529" s="7" t="s">
        <v>3722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37"/>
        <v>-0.97999999998137399</v>
      </c>
      <c r="W6529" s="14">
        <f t="shared" si="839"/>
        <v>0</v>
      </c>
      <c r="X6529" s="14"/>
      <c r="Y6529" s="14">
        <f t="shared" si="829"/>
        <v>0</v>
      </c>
      <c r="Z6529" s="14"/>
      <c r="AA6529" s="14">
        <f t="shared" si="83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 hidden="1">
      <c r="A6530" s="7" t="s">
        <v>3722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37"/>
        <v>2.4000000001251499E-2</v>
      </c>
      <c r="W6530" s="14">
        <f t="shared" si="839"/>
        <v>0</v>
      </c>
      <c r="X6530" s="14"/>
      <c r="Y6530" s="14">
        <f t="shared" si="829"/>
        <v>0</v>
      </c>
      <c r="Z6530" s="14"/>
      <c r="AA6530" s="14">
        <f t="shared" si="83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 hidden="1">
      <c r="A6531" s="7" t="s">
        <v>3722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4082</v>
      </c>
      <c r="J6531" s="74"/>
      <c r="K6531" s="74"/>
      <c r="L6531" s="74" t="s">
        <v>4150</v>
      </c>
      <c r="M6531" s="74"/>
      <c r="N6531" s="74" t="s">
        <v>57</v>
      </c>
      <c r="O6531" s="74" t="s">
        <v>80</v>
      </c>
      <c r="P6531" s="10">
        <v>0</v>
      </c>
      <c r="Q6531" s="12" t="s">
        <v>4151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39"/>
        <v>0</v>
      </c>
      <c r="X6531" s="14"/>
      <c r="Y6531" s="14">
        <f t="shared" ref="Y6531:Y6594" si="840">IF(W6531-AB6531&lt;=0,0,IF(O6531="返现",MAX(W6531-AA6531-AB6531,0),MAX(W6531-AB6531,0)))</f>
        <v>0</v>
      </c>
      <c r="Z6531" s="16">
        <f t="shared" ref="Z6531:Z6568" si="841">W6531+X6531</f>
        <v>0</v>
      </c>
      <c r="AA6531" s="14">
        <f t="shared" si="83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3274</v>
      </c>
      <c r="AI6531" t="e">
        <v>#N/A</v>
      </c>
    </row>
    <row r="6532" spans="1:35" ht="14.25" hidden="1">
      <c r="A6532" s="7" t="s">
        <v>3722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4049</v>
      </c>
      <c r="J6532" s="74"/>
      <c r="K6532" s="74"/>
      <c r="L6532" s="74" t="s">
        <v>4152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39"/>
        <v>0</v>
      </c>
      <c r="X6532" s="14"/>
      <c r="Y6532" s="14">
        <f t="shared" si="840"/>
        <v>0</v>
      </c>
      <c r="Z6532" s="16">
        <f t="shared" si="841"/>
        <v>0</v>
      </c>
      <c r="AA6532" s="14">
        <f t="shared" si="83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3274</v>
      </c>
      <c r="AI6532" t="e">
        <v>#N/A</v>
      </c>
    </row>
    <row r="6533" spans="1:35" ht="14.25" hidden="1">
      <c r="A6533" s="7" t="s">
        <v>3722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3549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4153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42">S6533+T6533-U6533</f>
        <v>4051.5299999999988</v>
      </c>
      <c r="W6533" s="14">
        <f t="shared" si="839"/>
        <v>40953.360000000001</v>
      </c>
      <c r="X6533" s="14"/>
      <c r="Y6533" s="14">
        <f t="shared" si="840"/>
        <v>0</v>
      </c>
      <c r="Z6533" s="16">
        <f t="shared" si="841"/>
        <v>40953.360000000001</v>
      </c>
      <c r="AA6533" s="14">
        <f t="shared" si="83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3274</v>
      </c>
      <c r="AI6533" t="e">
        <v>#N/A</v>
      </c>
    </row>
    <row r="6534" spans="1:35" ht="14.25" hidden="1">
      <c r="A6534" s="7" t="s">
        <v>3722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4154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42"/>
        <v>16464.43</v>
      </c>
      <c r="W6534" s="14">
        <f t="shared" si="839"/>
        <v>25656.9</v>
      </c>
      <c r="X6534" s="14"/>
      <c r="Y6534" s="14">
        <f t="shared" si="840"/>
        <v>0</v>
      </c>
      <c r="Z6534" s="16">
        <f t="shared" si="841"/>
        <v>25656.9</v>
      </c>
      <c r="AA6534" s="14">
        <f t="shared" si="836"/>
        <v>0</v>
      </c>
      <c r="AB6534" s="14">
        <f t="shared" ref="AB6534:AB6597" si="84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3274</v>
      </c>
      <c r="AI6534" t="e">
        <v>#N/A</v>
      </c>
    </row>
    <row r="6535" spans="1:35" ht="14.25" hidden="1">
      <c r="A6535" s="7" t="s">
        <v>3722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4155</v>
      </c>
      <c r="R6535" s="74" t="s">
        <v>4052</v>
      </c>
      <c r="S6535" s="14">
        <v>11773.1</v>
      </c>
      <c r="T6535" s="14">
        <v>81600</v>
      </c>
      <c r="U6535" s="14">
        <v>54393.570000000007</v>
      </c>
      <c r="V6535" s="14">
        <f t="shared" si="842"/>
        <v>38979.53</v>
      </c>
      <c r="W6535" s="14">
        <f t="shared" si="839"/>
        <v>53327.029411764714</v>
      </c>
      <c r="X6535" s="14"/>
      <c r="Y6535" s="14">
        <f t="shared" si="840"/>
        <v>0</v>
      </c>
      <c r="Z6535" s="16">
        <f t="shared" si="841"/>
        <v>53327.029411764714</v>
      </c>
      <c r="AA6535" s="14">
        <f t="shared" si="836"/>
        <v>1066.5405882352934</v>
      </c>
      <c r="AB6535" s="14">
        <f t="shared" si="84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3274</v>
      </c>
      <c r="AI6535" t="e">
        <v>#N/A</v>
      </c>
    </row>
    <row r="6536" spans="1:35" ht="14.25" hidden="1">
      <c r="A6536" s="7" t="s">
        <v>3722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4156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42"/>
        <v>14762.919999999998</v>
      </c>
      <c r="W6536" s="14">
        <f t="shared" si="839"/>
        <v>75424.38</v>
      </c>
      <c r="X6536" s="14"/>
      <c r="Y6536" s="14">
        <f t="shared" si="840"/>
        <v>0</v>
      </c>
      <c r="Z6536" s="16">
        <f t="shared" si="841"/>
        <v>75424.38</v>
      </c>
      <c r="AA6536" s="14">
        <f t="shared" si="836"/>
        <v>0</v>
      </c>
      <c r="AB6536" s="14">
        <f t="shared" si="84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3274</v>
      </c>
      <c r="AI6536" t="e">
        <v>#N/A</v>
      </c>
    </row>
    <row r="6537" spans="1:35" ht="14.25" hidden="1">
      <c r="A6537" s="7" t="s">
        <v>3722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4157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42"/>
        <v>8482.5200000000041</v>
      </c>
      <c r="W6537" s="14">
        <f t="shared" si="839"/>
        <v>87677.15</v>
      </c>
      <c r="X6537" s="14"/>
      <c r="Y6537" s="14">
        <f t="shared" si="840"/>
        <v>0</v>
      </c>
      <c r="Z6537" s="16">
        <f t="shared" si="841"/>
        <v>87677.15</v>
      </c>
      <c r="AA6537" s="14">
        <f t="shared" si="836"/>
        <v>0</v>
      </c>
      <c r="AB6537" s="14">
        <f t="shared" si="84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3274</v>
      </c>
      <c r="AI6537" t="e">
        <v>#N/A</v>
      </c>
    </row>
    <row r="6538" spans="1:35" ht="14.25" hidden="1">
      <c r="A6538" s="7" t="s">
        <v>3722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4158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42"/>
        <v>106214.67000000004</v>
      </c>
      <c r="W6538" s="14">
        <f t="shared" si="839"/>
        <v>599638.6</v>
      </c>
      <c r="X6538" s="14"/>
      <c r="Y6538" s="14">
        <f t="shared" si="840"/>
        <v>0</v>
      </c>
      <c r="Z6538" s="16">
        <f t="shared" si="841"/>
        <v>599638.6</v>
      </c>
      <c r="AA6538" s="14">
        <f t="shared" si="836"/>
        <v>0</v>
      </c>
      <c r="AB6538" s="14">
        <f t="shared" si="84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3274</v>
      </c>
      <c r="AI6538" t="e">
        <v>#N/A</v>
      </c>
    </row>
    <row r="6539" spans="1:35" ht="14.25" hidden="1">
      <c r="A6539" s="7" t="s">
        <v>3722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4159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42"/>
        <v>5640.4599999999991</v>
      </c>
      <c r="W6539" s="14">
        <f t="shared" si="839"/>
        <v>50578.35</v>
      </c>
      <c r="X6539" s="14"/>
      <c r="Y6539" s="14">
        <f t="shared" si="840"/>
        <v>0</v>
      </c>
      <c r="Z6539" s="16">
        <f t="shared" si="841"/>
        <v>50578.35</v>
      </c>
      <c r="AA6539" s="14">
        <f t="shared" si="836"/>
        <v>0</v>
      </c>
      <c r="AB6539" s="14">
        <f t="shared" si="84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3274</v>
      </c>
      <c r="AI6539" t="e">
        <v>#N/A</v>
      </c>
    </row>
    <row r="6540" spans="1:35" ht="14.25" hidden="1">
      <c r="A6540" s="7" t="s">
        <v>3722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4160</v>
      </c>
      <c r="R6540" s="74" t="s">
        <v>3758</v>
      </c>
      <c r="S6540" s="14">
        <v>0</v>
      </c>
      <c r="T6540" s="14">
        <v>30000</v>
      </c>
      <c r="U6540" s="14">
        <v>0</v>
      </c>
      <c r="V6540" s="14">
        <f t="shared" si="842"/>
        <v>30000</v>
      </c>
      <c r="W6540" s="14">
        <f t="shared" si="839"/>
        <v>0</v>
      </c>
      <c r="X6540" s="14"/>
      <c r="Y6540" s="14">
        <f t="shared" si="840"/>
        <v>0</v>
      </c>
      <c r="Z6540" s="16">
        <f t="shared" si="841"/>
        <v>0</v>
      </c>
      <c r="AA6540" s="14">
        <f t="shared" si="836"/>
        <v>0</v>
      </c>
      <c r="AB6540" s="14">
        <f t="shared" si="84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3274</v>
      </c>
      <c r="AI6540" t="e">
        <v>#N/A</v>
      </c>
    </row>
    <row r="6541" spans="1:35" ht="14.25" hidden="1">
      <c r="A6541" s="7" t="s">
        <v>3722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4160</v>
      </c>
      <c r="R6541" s="74" t="s">
        <v>4052</v>
      </c>
      <c r="S6541" s="14">
        <v>13721.07</v>
      </c>
      <c r="T6541" s="14">
        <v>80000</v>
      </c>
      <c r="U6541" s="14">
        <v>91200.65</v>
      </c>
      <c r="V6541" s="14">
        <f t="shared" si="842"/>
        <v>2520.4200000000128</v>
      </c>
      <c r="W6541" s="14">
        <f t="shared" si="839"/>
        <v>91200.65</v>
      </c>
      <c r="X6541" s="14"/>
      <c r="Y6541" s="14">
        <f t="shared" si="840"/>
        <v>0</v>
      </c>
      <c r="Z6541" s="16">
        <f t="shared" si="841"/>
        <v>91200.65</v>
      </c>
      <c r="AA6541" s="14">
        <f t="shared" si="836"/>
        <v>0</v>
      </c>
      <c r="AB6541" s="14">
        <f t="shared" si="84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3274</v>
      </c>
      <c r="AI6541" t="e">
        <v>#N/A</v>
      </c>
    </row>
    <row r="6542" spans="1:35" ht="14.25" hidden="1">
      <c r="A6542" s="7" t="s">
        <v>3722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4161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42"/>
        <v>16849.789999999994</v>
      </c>
      <c r="W6542" s="14">
        <f t="shared" si="839"/>
        <v>63250.2</v>
      </c>
      <c r="X6542" s="14"/>
      <c r="Y6542" s="14">
        <f t="shared" si="840"/>
        <v>0</v>
      </c>
      <c r="Z6542" s="16">
        <f t="shared" si="841"/>
        <v>63250.2</v>
      </c>
      <c r="AA6542" s="14">
        <f t="shared" si="836"/>
        <v>0</v>
      </c>
      <c r="AB6542" s="14">
        <f t="shared" si="84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3274</v>
      </c>
      <c r="AI6542" t="e">
        <v>#N/A</v>
      </c>
    </row>
    <row r="6543" spans="1:35" ht="14.25" hidden="1">
      <c r="A6543" s="7" t="s">
        <v>3722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4162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42"/>
        <v>92868.390000000014</v>
      </c>
      <c r="W6543" s="14">
        <f t="shared" si="839"/>
        <v>168260</v>
      </c>
      <c r="X6543" s="14"/>
      <c r="Y6543" s="14">
        <f t="shared" si="840"/>
        <v>0</v>
      </c>
      <c r="Z6543" s="16">
        <f t="shared" si="841"/>
        <v>168260</v>
      </c>
      <c r="AA6543" s="14">
        <f t="shared" si="836"/>
        <v>0</v>
      </c>
      <c r="AB6543" s="14">
        <f t="shared" si="84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3274</v>
      </c>
      <c r="AI6543" t="e">
        <v>#N/A</v>
      </c>
    </row>
    <row r="6544" spans="1:35" ht="14.25" hidden="1">
      <c r="A6544" s="7" t="s">
        <v>3722</v>
      </c>
      <c r="B6544" s="74" t="s">
        <v>32</v>
      </c>
      <c r="C6544" s="74" t="s">
        <v>908</v>
      </c>
      <c r="D6544" s="74" t="s">
        <v>1017</v>
      </c>
      <c r="E6544" s="74" t="s">
        <v>4023</v>
      </c>
      <c r="F6544" s="74" t="s">
        <v>4163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4164</v>
      </c>
      <c r="R6544" s="74" t="s">
        <v>4046</v>
      </c>
      <c r="S6544" s="14">
        <v>0</v>
      </c>
      <c r="T6544" s="14">
        <v>30600</v>
      </c>
      <c r="U6544" s="14">
        <v>23305</v>
      </c>
      <c r="V6544" s="14">
        <f t="shared" si="842"/>
        <v>7295</v>
      </c>
      <c r="W6544" s="14">
        <f t="shared" si="839"/>
        <v>22848.039215686273</v>
      </c>
      <c r="X6544" s="14"/>
      <c r="Y6544" s="14">
        <f t="shared" si="840"/>
        <v>0</v>
      </c>
      <c r="Z6544" s="16">
        <f t="shared" si="841"/>
        <v>22848.039215686273</v>
      </c>
      <c r="AA6544" s="14">
        <f t="shared" si="836"/>
        <v>456.96078431372734</v>
      </c>
      <c r="AB6544" s="14">
        <f t="shared" si="84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3274</v>
      </c>
      <c r="AI6544" t="e">
        <v>#N/A</v>
      </c>
    </row>
    <row r="6545" spans="1:35" ht="14.25" hidden="1">
      <c r="A6545" s="7" t="s">
        <v>3722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4165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4166</v>
      </c>
      <c r="R6545" s="74" t="s">
        <v>4046</v>
      </c>
      <c r="S6545" s="14">
        <v>0</v>
      </c>
      <c r="T6545" s="14">
        <v>115000</v>
      </c>
      <c r="U6545" s="14">
        <v>93041.29</v>
      </c>
      <c r="V6545" s="14">
        <f t="shared" si="842"/>
        <v>21958.710000000006</v>
      </c>
      <c r="W6545" s="14">
        <f t="shared" si="839"/>
        <v>93041.29</v>
      </c>
      <c r="X6545" s="14"/>
      <c r="Y6545" s="14">
        <f t="shared" si="840"/>
        <v>0</v>
      </c>
      <c r="Z6545" s="16">
        <f t="shared" si="841"/>
        <v>93041.29</v>
      </c>
      <c r="AA6545" s="14">
        <f t="shared" si="836"/>
        <v>0</v>
      </c>
      <c r="AB6545" s="14">
        <f t="shared" si="84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3274</v>
      </c>
      <c r="AI6545" t="e">
        <v>#N/A</v>
      </c>
    </row>
    <row r="6546" spans="1:35" ht="14.25" hidden="1">
      <c r="A6546" s="7" t="s">
        <v>3722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4167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4168</v>
      </c>
      <c r="R6546" s="74" t="s">
        <v>4046</v>
      </c>
      <c r="S6546" s="14">
        <v>0</v>
      </c>
      <c r="T6546" s="14">
        <v>5000</v>
      </c>
      <c r="U6546" s="14">
        <v>1255.2400000000002</v>
      </c>
      <c r="V6546" s="14">
        <f t="shared" si="842"/>
        <v>3744.7599999999998</v>
      </c>
      <c r="W6546" s="14">
        <f t="shared" si="839"/>
        <v>1255.2400000000002</v>
      </c>
      <c r="X6546" s="14"/>
      <c r="Y6546" s="14">
        <f t="shared" si="840"/>
        <v>0</v>
      </c>
      <c r="Z6546" s="16">
        <f t="shared" si="841"/>
        <v>1255.2400000000002</v>
      </c>
      <c r="AA6546" s="14">
        <f t="shared" si="836"/>
        <v>0</v>
      </c>
      <c r="AB6546" s="14">
        <f t="shared" si="84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3274</v>
      </c>
      <c r="AI6546" t="e">
        <v>#N/A</v>
      </c>
    </row>
    <row r="6547" spans="1:35" ht="14.25" hidden="1">
      <c r="A6547" s="7" t="s">
        <v>3722</v>
      </c>
      <c r="B6547" s="74" t="s">
        <v>32</v>
      </c>
      <c r="C6547" s="74" t="s">
        <v>908</v>
      </c>
      <c r="D6547" s="74" t="s">
        <v>1037</v>
      </c>
      <c r="E6547" s="74" t="s">
        <v>4169</v>
      </c>
      <c r="F6547" s="74" t="s">
        <v>4170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4171</v>
      </c>
      <c r="M6547" s="74"/>
      <c r="N6547" s="74" t="s">
        <v>40</v>
      </c>
      <c r="O6547" s="74" t="s">
        <v>80</v>
      </c>
      <c r="P6547" s="10">
        <v>0</v>
      </c>
      <c r="Q6547" s="12" t="s">
        <v>4172</v>
      </c>
      <c r="R6547" s="74"/>
      <c r="S6547" s="14">
        <v>0</v>
      </c>
      <c r="T6547" s="14">
        <v>25000</v>
      </c>
      <c r="U6547" s="14">
        <v>7826</v>
      </c>
      <c r="V6547" s="14">
        <f t="shared" si="842"/>
        <v>17174</v>
      </c>
      <c r="W6547" s="14">
        <f t="shared" si="839"/>
        <v>7826</v>
      </c>
      <c r="X6547" s="14"/>
      <c r="Y6547" s="14">
        <f t="shared" si="840"/>
        <v>0</v>
      </c>
      <c r="Z6547" s="16">
        <f t="shared" si="841"/>
        <v>7826</v>
      </c>
      <c r="AA6547" s="14">
        <f t="shared" si="836"/>
        <v>0</v>
      </c>
      <c r="AB6547" s="14">
        <f t="shared" si="84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3274</v>
      </c>
      <c r="AI6547" t="e">
        <v>#N/A</v>
      </c>
    </row>
    <row r="6548" spans="1:35" ht="14.25" hidden="1">
      <c r="A6548" s="7" t="s">
        <v>3722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3553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4173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42"/>
        <v>12340.650000000001</v>
      </c>
      <c r="W6548" s="14">
        <f t="shared" si="839"/>
        <v>60896.558823529405</v>
      </c>
      <c r="X6548" s="14"/>
      <c r="Y6548" s="14">
        <f t="shared" si="840"/>
        <v>0</v>
      </c>
      <c r="Z6548" s="16">
        <f t="shared" si="841"/>
        <v>60896.558823529405</v>
      </c>
      <c r="AA6548" s="14">
        <f t="shared" si="836"/>
        <v>1217.9311764705926</v>
      </c>
      <c r="AB6548" s="14">
        <f t="shared" si="84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3274</v>
      </c>
      <c r="AI6548" t="e">
        <v>#N/A</v>
      </c>
    </row>
    <row r="6549" spans="1:35" ht="14.25" hidden="1">
      <c r="A6549" s="7" t="s">
        <v>3722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4174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42"/>
        <v>42318.149999999994</v>
      </c>
      <c r="W6549" s="14">
        <f t="shared" si="839"/>
        <v>232541.9</v>
      </c>
      <c r="X6549" s="14"/>
      <c r="Y6549" s="14">
        <f t="shared" si="840"/>
        <v>0</v>
      </c>
      <c r="Z6549" s="16">
        <f t="shared" si="841"/>
        <v>232541.9</v>
      </c>
      <c r="AA6549" s="14">
        <f t="shared" si="836"/>
        <v>0</v>
      </c>
      <c r="AB6549" s="14">
        <f t="shared" si="84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3274</v>
      </c>
      <c r="AI6549" t="e">
        <v>#N/A</v>
      </c>
    </row>
    <row r="6550" spans="1:35" ht="14.25" hidden="1">
      <c r="A6550" s="7" t="s">
        <v>3722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4175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42"/>
        <v>9739.3000000000029</v>
      </c>
      <c r="W6550" s="14">
        <f t="shared" si="839"/>
        <v>90755.4</v>
      </c>
      <c r="X6550" s="14"/>
      <c r="Y6550" s="14">
        <f t="shared" si="840"/>
        <v>0</v>
      </c>
      <c r="Z6550" s="16">
        <f t="shared" si="841"/>
        <v>90755.4</v>
      </c>
      <c r="AA6550" s="14">
        <f t="shared" si="836"/>
        <v>0</v>
      </c>
      <c r="AB6550" s="14">
        <f t="shared" si="84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3274</v>
      </c>
      <c r="AI6550" t="e">
        <v>#N/A</v>
      </c>
    </row>
    <row r="6551" spans="1:35" ht="14.25" hidden="1">
      <c r="A6551" s="7" t="s">
        <v>3722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4176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42"/>
        <v>41571.950000000012</v>
      </c>
      <c r="W6551" s="14">
        <f t="shared" si="839"/>
        <v>107427.4</v>
      </c>
      <c r="X6551" s="14"/>
      <c r="Y6551" s="14">
        <f t="shared" si="840"/>
        <v>0</v>
      </c>
      <c r="Z6551" s="16">
        <f t="shared" si="841"/>
        <v>107427.4</v>
      </c>
      <c r="AA6551" s="14">
        <f t="shared" si="836"/>
        <v>0</v>
      </c>
      <c r="AB6551" s="14">
        <f t="shared" si="84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3274</v>
      </c>
      <c r="AI6551" t="e">
        <v>#N/A</v>
      </c>
    </row>
    <row r="6552" spans="1:35" ht="14.25" hidden="1">
      <c r="A6552" s="7" t="s">
        <v>3722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4177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4178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42"/>
        <v>37812.259999999995</v>
      </c>
      <c r="W6552" s="14">
        <f t="shared" si="839"/>
        <v>3988.3238095238107</v>
      </c>
      <c r="X6552" s="14"/>
      <c r="Y6552" s="14">
        <f t="shared" si="840"/>
        <v>0</v>
      </c>
      <c r="Z6552" s="16">
        <f t="shared" si="841"/>
        <v>3988.3238095238107</v>
      </c>
      <c r="AA6552" s="14">
        <f t="shared" si="836"/>
        <v>199.41619047619088</v>
      </c>
      <c r="AB6552" s="14">
        <f t="shared" si="84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3274</v>
      </c>
      <c r="AI6552" t="e">
        <v>#N/A</v>
      </c>
    </row>
    <row r="6553" spans="1:35" ht="14.25" hidden="1">
      <c r="A6553" s="7" t="s">
        <v>3722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4179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4180</v>
      </c>
      <c r="R6553" s="74" t="s">
        <v>4046</v>
      </c>
      <c r="S6553" s="14">
        <v>0</v>
      </c>
      <c r="T6553" s="14">
        <v>90000</v>
      </c>
      <c r="U6553" s="14">
        <v>57807.199999999997</v>
      </c>
      <c r="V6553" s="14">
        <f t="shared" si="842"/>
        <v>32192.800000000003</v>
      </c>
      <c r="W6553" s="14">
        <f t="shared" si="839"/>
        <v>57807.199999999997</v>
      </c>
      <c r="X6553" s="14"/>
      <c r="Y6553" s="14">
        <f t="shared" si="840"/>
        <v>0</v>
      </c>
      <c r="Z6553" s="16">
        <f t="shared" si="841"/>
        <v>57807.199999999997</v>
      </c>
      <c r="AA6553" s="14">
        <f t="shared" si="836"/>
        <v>0</v>
      </c>
      <c r="AB6553" s="14">
        <f t="shared" si="84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3274</v>
      </c>
      <c r="AI6553" t="e">
        <v>#N/A</v>
      </c>
    </row>
    <row r="6554" spans="1:35" ht="14.25" hidden="1">
      <c r="A6554" s="7" t="s">
        <v>3722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4179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4181</v>
      </c>
      <c r="R6554" s="74" t="s">
        <v>4046</v>
      </c>
      <c r="S6554" s="14">
        <v>0</v>
      </c>
      <c r="T6554" s="14">
        <v>170000</v>
      </c>
      <c r="U6554" s="14">
        <v>118147.1</v>
      </c>
      <c r="V6554" s="14">
        <f t="shared" si="842"/>
        <v>51852.899999999994</v>
      </c>
      <c r="W6554" s="14">
        <f t="shared" si="839"/>
        <v>118147.1</v>
      </c>
      <c r="X6554" s="14"/>
      <c r="Y6554" s="14">
        <f t="shared" si="840"/>
        <v>0</v>
      </c>
      <c r="Z6554" s="16">
        <f t="shared" si="841"/>
        <v>118147.1</v>
      </c>
      <c r="AA6554" s="14">
        <f t="shared" si="836"/>
        <v>0</v>
      </c>
      <c r="AB6554" s="14">
        <f t="shared" si="84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3274</v>
      </c>
      <c r="AI6554" t="e">
        <v>#N/A</v>
      </c>
    </row>
    <row r="6555" spans="1:35" ht="14.25" hidden="1">
      <c r="A6555" s="7" t="s">
        <v>3722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4182</v>
      </c>
      <c r="R6555" s="74" t="s">
        <v>3758</v>
      </c>
      <c r="S6555" s="14">
        <v>0</v>
      </c>
      <c r="T6555" s="14">
        <v>4188.8999999999996</v>
      </c>
      <c r="U6555" s="14">
        <v>4188.8999999999978</v>
      </c>
      <c r="V6555" s="14">
        <f t="shared" si="842"/>
        <v>0</v>
      </c>
      <c r="W6555" s="14">
        <f t="shared" si="839"/>
        <v>3560.5649999999982</v>
      </c>
      <c r="X6555" s="14"/>
      <c r="Y6555" s="14">
        <f t="shared" si="840"/>
        <v>0</v>
      </c>
      <c r="Z6555" s="16">
        <f t="shared" si="841"/>
        <v>3560.5649999999982</v>
      </c>
      <c r="AA6555" s="14">
        <f t="shared" si="836"/>
        <v>628.33499999999958</v>
      </c>
      <c r="AB6555" s="14">
        <f t="shared" si="84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 hidden="1">
      <c r="A6556" s="7" t="s">
        <v>3722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4182</v>
      </c>
      <c r="R6556" s="74" t="s">
        <v>3758</v>
      </c>
      <c r="S6556" s="14">
        <v>11946.2</v>
      </c>
      <c r="T6556" s="14">
        <v>25811.1</v>
      </c>
      <c r="U6556" s="14">
        <v>29086.2</v>
      </c>
      <c r="V6556" s="14">
        <f t="shared" si="842"/>
        <v>8671.1000000000022</v>
      </c>
      <c r="W6556" s="14">
        <f t="shared" si="839"/>
        <v>26177.58</v>
      </c>
      <c r="X6556" s="14"/>
      <c r="Y6556" s="14">
        <f t="shared" si="840"/>
        <v>0</v>
      </c>
      <c r="Z6556" s="16">
        <f t="shared" si="841"/>
        <v>26177.58</v>
      </c>
      <c r="AA6556" s="14">
        <f t="shared" si="836"/>
        <v>2908.619999999999</v>
      </c>
      <c r="AB6556" s="14">
        <f t="shared" si="84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3274</v>
      </c>
      <c r="AI6556" t="e">
        <v>#N/A</v>
      </c>
    </row>
    <row r="6557" spans="1:35" ht="14.25" hidden="1">
      <c r="A6557" s="7" t="s">
        <v>3722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4183</v>
      </c>
      <c r="R6557" s="74" t="s">
        <v>3758</v>
      </c>
      <c r="S6557" s="14">
        <v>0</v>
      </c>
      <c r="T6557" s="14">
        <v>15000</v>
      </c>
      <c r="U6557" s="14">
        <v>13889.960000000001</v>
      </c>
      <c r="V6557" s="14">
        <f t="shared" si="842"/>
        <v>1110.0399999999991</v>
      </c>
      <c r="W6557" s="14">
        <f t="shared" si="839"/>
        <v>11806.466</v>
      </c>
      <c r="X6557" s="14"/>
      <c r="Y6557" s="14">
        <f t="shared" si="840"/>
        <v>0</v>
      </c>
      <c r="Z6557" s="16">
        <f t="shared" si="841"/>
        <v>11806.466</v>
      </c>
      <c r="AA6557" s="14">
        <f t="shared" si="836"/>
        <v>2083.4940000000006</v>
      </c>
      <c r="AB6557" s="14">
        <f t="shared" si="84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 hidden="1">
      <c r="A6558" s="7" t="s">
        <v>3722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4183</v>
      </c>
      <c r="R6558" s="74" t="s">
        <v>4052</v>
      </c>
      <c r="S6558" s="14">
        <v>3272.92</v>
      </c>
      <c r="T6558" s="14">
        <v>5000</v>
      </c>
      <c r="U6558" s="14">
        <v>8272.92</v>
      </c>
      <c r="V6558" s="14">
        <f t="shared" si="842"/>
        <v>0</v>
      </c>
      <c r="W6558" s="14">
        <f t="shared" si="839"/>
        <v>7445.6280000000006</v>
      </c>
      <c r="X6558" s="14"/>
      <c r="Y6558" s="14">
        <f t="shared" si="840"/>
        <v>0</v>
      </c>
      <c r="Z6558" s="16">
        <f t="shared" si="841"/>
        <v>7445.6280000000006</v>
      </c>
      <c r="AA6558" s="14">
        <f t="shared" si="836"/>
        <v>827.29199999999946</v>
      </c>
      <c r="AB6558" s="14">
        <f t="shared" si="84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3274</v>
      </c>
      <c r="AI6558" t="e">
        <v>#N/A</v>
      </c>
    </row>
    <row r="6559" spans="1:35" ht="14.25" hidden="1">
      <c r="A6559" s="7" t="s">
        <v>3722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4184</v>
      </c>
      <c r="R6559" s="74"/>
      <c r="S6559" s="14">
        <v>5370.17</v>
      </c>
      <c r="T6559" s="14">
        <v>45000</v>
      </c>
      <c r="U6559" s="14">
        <v>44551.5</v>
      </c>
      <c r="V6559" s="14">
        <f t="shared" si="842"/>
        <v>5818.6699999999983</v>
      </c>
      <c r="W6559" s="14">
        <f t="shared" si="839"/>
        <v>40096.35</v>
      </c>
      <c r="X6559" s="14"/>
      <c r="Y6559" s="14">
        <f t="shared" si="840"/>
        <v>0</v>
      </c>
      <c r="Z6559" s="16">
        <f t="shared" si="841"/>
        <v>40096.35</v>
      </c>
      <c r="AA6559" s="14">
        <f t="shared" si="836"/>
        <v>4455.1500000000015</v>
      </c>
      <c r="AB6559" s="14">
        <f t="shared" si="84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3274</v>
      </c>
      <c r="AI6559" t="e">
        <v>#N/A</v>
      </c>
    </row>
    <row r="6560" spans="1:35" ht="14.25" hidden="1">
      <c r="A6560" s="7" t="s">
        <v>3722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4185</v>
      </c>
      <c r="R6560" s="74" t="s">
        <v>4052</v>
      </c>
      <c r="S6560" s="14">
        <v>0</v>
      </c>
      <c r="T6560" s="14">
        <v>15000</v>
      </c>
      <c r="U6560" s="14">
        <v>10620.800000000003</v>
      </c>
      <c r="V6560" s="14">
        <f t="shared" si="842"/>
        <v>4379.1999999999971</v>
      </c>
      <c r="W6560" s="14">
        <f t="shared" si="839"/>
        <v>9027.6800000000021</v>
      </c>
      <c r="X6560" s="14"/>
      <c r="Y6560" s="14">
        <f t="shared" si="840"/>
        <v>0</v>
      </c>
      <c r="Z6560" s="16">
        <f t="shared" si="841"/>
        <v>9027.6800000000021</v>
      </c>
      <c r="AA6560" s="14">
        <f t="shared" si="836"/>
        <v>1593.1200000000008</v>
      </c>
      <c r="AB6560" s="14">
        <f t="shared" si="84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 hidden="1">
      <c r="A6561" s="7" t="s">
        <v>3722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4185</v>
      </c>
      <c r="R6561" s="74" t="s">
        <v>4052</v>
      </c>
      <c r="S6561" s="14">
        <v>2560.6999999999998</v>
      </c>
      <c r="T6561" s="14">
        <v>40000</v>
      </c>
      <c r="U6561" s="14">
        <v>42560.7</v>
      </c>
      <c r="V6561" s="14">
        <f t="shared" si="842"/>
        <v>0</v>
      </c>
      <c r="W6561" s="14">
        <f t="shared" si="839"/>
        <v>38304.629999999997</v>
      </c>
      <c r="X6561" s="14"/>
      <c r="Y6561" s="14">
        <f t="shared" si="840"/>
        <v>0</v>
      </c>
      <c r="Z6561" s="16">
        <f t="shared" si="841"/>
        <v>38304.629999999997</v>
      </c>
      <c r="AA6561" s="14">
        <f t="shared" si="836"/>
        <v>4256.07</v>
      </c>
      <c r="AB6561" s="14">
        <f t="shared" si="84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3274</v>
      </c>
      <c r="AI6561" t="e">
        <v>#N/A</v>
      </c>
    </row>
    <row r="6562" spans="1:35" ht="14.25" hidden="1">
      <c r="A6562" s="7" t="s">
        <v>3722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4186</v>
      </c>
      <c r="R6562" s="74" t="s">
        <v>3758</v>
      </c>
      <c r="S6562" s="14">
        <v>0</v>
      </c>
      <c r="T6562" s="14">
        <v>10000</v>
      </c>
      <c r="U6562" s="14">
        <v>142.84999999999854</v>
      </c>
      <c r="V6562" s="14">
        <f t="shared" si="842"/>
        <v>9857.1500000000015</v>
      </c>
      <c r="W6562" s="14">
        <f t="shared" si="839"/>
        <v>121.42249999999876</v>
      </c>
      <c r="X6562" s="14"/>
      <c r="Y6562" s="14">
        <f t="shared" si="840"/>
        <v>0</v>
      </c>
      <c r="Z6562" s="16">
        <f t="shared" si="841"/>
        <v>121.42249999999876</v>
      </c>
      <c r="AA6562" s="14">
        <f t="shared" si="836"/>
        <v>21.427499999999782</v>
      </c>
      <c r="AB6562" s="14">
        <f t="shared" si="84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 hidden="1">
      <c r="A6563" s="7" t="s">
        <v>3722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4187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42"/>
        <v>14256.590000000011</v>
      </c>
      <c r="W6563" s="14">
        <f t="shared" si="839"/>
        <v>64647.94117647058</v>
      </c>
      <c r="X6563" s="14"/>
      <c r="Y6563" s="14">
        <f t="shared" si="840"/>
        <v>0</v>
      </c>
      <c r="Z6563" s="16">
        <f t="shared" si="841"/>
        <v>64647.94117647058</v>
      </c>
      <c r="AA6563" s="14">
        <f t="shared" si="836"/>
        <v>1292.9588235294141</v>
      </c>
      <c r="AB6563" s="14">
        <f t="shared" si="84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3274</v>
      </c>
      <c r="AI6563" t="e">
        <v>#N/A</v>
      </c>
    </row>
    <row r="6564" spans="1:35" ht="14.25" hidden="1">
      <c r="A6564" s="7" t="s">
        <v>3722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4188</v>
      </c>
      <c r="R6564" s="74"/>
      <c r="S6564" s="14">
        <v>0</v>
      </c>
      <c r="T6564" s="14">
        <v>10000</v>
      </c>
      <c r="U6564" s="14">
        <v>7009.2</v>
      </c>
      <c r="V6564" s="14">
        <f t="shared" si="842"/>
        <v>2990.8</v>
      </c>
      <c r="W6564" s="14">
        <f t="shared" si="839"/>
        <v>7009.2</v>
      </c>
      <c r="X6564" s="14"/>
      <c r="Y6564" s="14">
        <f t="shared" si="840"/>
        <v>0</v>
      </c>
      <c r="Z6564" s="16">
        <f t="shared" si="841"/>
        <v>7009.2</v>
      </c>
      <c r="AA6564" s="14">
        <f t="shared" si="836"/>
        <v>0</v>
      </c>
      <c r="AB6564" s="14">
        <f t="shared" si="84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3274</v>
      </c>
      <c r="AI6564" t="e">
        <v>#N/A</v>
      </c>
    </row>
    <row r="6565" spans="1:35" ht="14.25" hidden="1">
      <c r="A6565" s="7" t="s">
        <v>3722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4189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42"/>
        <v>30876.200000000012</v>
      </c>
      <c r="W6565" s="14">
        <f t="shared" si="839"/>
        <v>79918.399999999994</v>
      </c>
      <c r="X6565" s="14"/>
      <c r="Y6565" s="14">
        <f t="shared" si="840"/>
        <v>0</v>
      </c>
      <c r="Z6565" s="16">
        <f t="shared" si="841"/>
        <v>79918.399999999994</v>
      </c>
      <c r="AA6565" s="14">
        <f t="shared" si="836"/>
        <v>0</v>
      </c>
      <c r="AB6565" s="14">
        <f t="shared" si="84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3274</v>
      </c>
      <c r="AI6565" t="e">
        <v>#N/A</v>
      </c>
    </row>
    <row r="6566" spans="1:35" ht="14.25" hidden="1">
      <c r="A6566" s="7" t="s">
        <v>3722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4190</v>
      </c>
      <c r="R6566" s="74"/>
      <c r="S6566" s="14">
        <v>0</v>
      </c>
      <c r="T6566" s="14">
        <v>10000</v>
      </c>
      <c r="U6566" s="14">
        <v>1972.56</v>
      </c>
      <c r="V6566" s="14">
        <f t="shared" si="842"/>
        <v>8027.4400000000005</v>
      </c>
      <c r="W6566" s="14">
        <f t="shared" si="839"/>
        <v>1972.56</v>
      </c>
      <c r="X6566" s="14"/>
      <c r="Y6566" s="14">
        <f t="shared" si="840"/>
        <v>0</v>
      </c>
      <c r="Z6566" s="16">
        <f t="shared" si="841"/>
        <v>1972.56</v>
      </c>
      <c r="AA6566" s="14">
        <f t="shared" si="836"/>
        <v>0</v>
      </c>
      <c r="AB6566" s="14">
        <f t="shared" si="84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3274</v>
      </c>
      <c r="AI6566" t="e">
        <v>#N/A</v>
      </c>
    </row>
    <row r="6567" spans="1:35" ht="14.25" hidden="1">
      <c r="A6567" s="7" t="s">
        <v>3722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4191</v>
      </c>
      <c r="R6567" s="74"/>
      <c r="S6567" s="14">
        <v>4317.09</v>
      </c>
      <c r="T6567" s="14">
        <v>10000</v>
      </c>
      <c r="U6567" s="14">
        <v>8761.6</v>
      </c>
      <c r="V6567" s="14">
        <f t="shared" si="842"/>
        <v>5555.49</v>
      </c>
      <c r="W6567" s="14">
        <f t="shared" si="839"/>
        <v>8761.6</v>
      </c>
      <c r="X6567" s="14"/>
      <c r="Y6567" s="14">
        <f t="shared" si="840"/>
        <v>0</v>
      </c>
      <c r="Z6567" s="16">
        <f t="shared" si="841"/>
        <v>8761.6</v>
      </c>
      <c r="AA6567" s="14">
        <f t="shared" si="836"/>
        <v>0</v>
      </c>
      <c r="AB6567" s="14">
        <f t="shared" si="84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3274</v>
      </c>
      <c r="AI6567" t="e">
        <v>#N/A</v>
      </c>
    </row>
    <row r="6568" spans="1:35" ht="14.25" hidden="1">
      <c r="A6568" s="7" t="s">
        <v>3722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4192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42"/>
        <v>87175.819999999978</v>
      </c>
      <c r="W6568" s="14">
        <f t="shared" si="839"/>
        <v>52730.297029702968</v>
      </c>
      <c r="X6568" s="14"/>
      <c r="Y6568" s="14">
        <f t="shared" si="840"/>
        <v>0</v>
      </c>
      <c r="Z6568" s="16">
        <f t="shared" si="841"/>
        <v>52730.297029702968</v>
      </c>
      <c r="AA6568" s="14">
        <f t="shared" si="836"/>
        <v>527.3029702970307</v>
      </c>
      <c r="AB6568" s="14">
        <f t="shared" si="84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3274</v>
      </c>
      <c r="AI6568" t="e">
        <v>#N/A</v>
      </c>
    </row>
    <row r="6569" spans="1:35" ht="14.25" hidden="1">
      <c r="A6569" s="7" t="s">
        <v>3722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3557</v>
      </c>
      <c r="M6569" s="74"/>
      <c r="N6569" s="74" t="s">
        <v>40</v>
      </c>
      <c r="O6569" s="74" t="s">
        <v>80</v>
      </c>
      <c r="P6569" s="10">
        <v>0</v>
      </c>
      <c r="Q6569" s="12" t="s">
        <v>4193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42"/>
        <v>0</v>
      </c>
      <c r="W6569" s="14">
        <f t="shared" si="839"/>
        <v>8546.1</v>
      </c>
      <c r="X6569" s="14"/>
      <c r="Y6569" s="14">
        <f t="shared" si="840"/>
        <v>0</v>
      </c>
      <c r="Z6569" s="14"/>
      <c r="AA6569" s="14">
        <f t="shared" si="836"/>
        <v>0</v>
      </c>
      <c r="AB6569" s="14">
        <f t="shared" si="84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3274</v>
      </c>
      <c r="AI6569">
        <v>83</v>
      </c>
    </row>
    <row r="6570" spans="1:35" ht="14.25" hidden="1">
      <c r="A6570" s="7" t="s">
        <v>3722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4194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42"/>
        <v>6915.4000000000015</v>
      </c>
      <c r="W6570" s="14">
        <f t="shared" si="839"/>
        <v>19396.599999999999</v>
      </c>
      <c r="X6570" s="14"/>
      <c r="Y6570" s="14">
        <f t="shared" si="840"/>
        <v>0</v>
      </c>
      <c r="Z6570" s="14"/>
      <c r="AA6570" s="14">
        <f t="shared" si="836"/>
        <v>0</v>
      </c>
      <c r="AB6570" s="14">
        <f t="shared" si="84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3274</v>
      </c>
      <c r="AI6570">
        <v>83</v>
      </c>
    </row>
    <row r="6571" spans="1:35" ht="14.25" hidden="1">
      <c r="A6571" s="7" t="s">
        <v>3722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3559</v>
      </c>
      <c r="M6571" s="74"/>
      <c r="N6571" s="74" t="s">
        <v>40</v>
      </c>
      <c r="O6571" s="74" t="s">
        <v>80</v>
      </c>
      <c r="P6571" s="10">
        <v>0</v>
      </c>
      <c r="Q6571" s="12" t="s">
        <v>4195</v>
      </c>
      <c r="R6571" s="74"/>
      <c r="S6571" s="14">
        <v>0</v>
      </c>
      <c r="T6571" s="14">
        <v>13723.1</v>
      </c>
      <c r="U6571" s="14">
        <v>11200</v>
      </c>
      <c r="V6571" s="14">
        <f t="shared" si="842"/>
        <v>2523.1000000000004</v>
      </c>
      <c r="W6571" s="14">
        <f t="shared" si="839"/>
        <v>11200</v>
      </c>
      <c r="X6571" s="14"/>
      <c r="Y6571" s="14">
        <f t="shared" si="840"/>
        <v>0</v>
      </c>
      <c r="Z6571" s="14"/>
      <c r="AA6571" s="14">
        <f t="shared" si="836"/>
        <v>0</v>
      </c>
      <c r="AB6571" s="14">
        <f t="shared" si="84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3274</v>
      </c>
      <c r="AI6571">
        <v>83</v>
      </c>
    </row>
    <row r="6572" spans="1:35" ht="14.25" hidden="1">
      <c r="A6572" s="7" t="s">
        <v>3722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3554</v>
      </c>
      <c r="M6572" s="74"/>
      <c r="N6572" s="74" t="s">
        <v>40</v>
      </c>
      <c r="O6572" s="74" t="s">
        <v>41</v>
      </c>
      <c r="P6572" s="10">
        <v>0.03</v>
      </c>
      <c r="Q6572" s="12" t="s">
        <v>4196</v>
      </c>
      <c r="R6572" s="74"/>
      <c r="S6572" s="14">
        <v>10000</v>
      </c>
      <c r="T6572" s="14">
        <v>10000</v>
      </c>
      <c r="U6572" s="14">
        <v>14417.49</v>
      </c>
      <c r="V6572" s="14">
        <f t="shared" si="842"/>
        <v>5582.51</v>
      </c>
      <c r="W6572" s="14">
        <f t="shared" si="839"/>
        <v>13997.563106796117</v>
      </c>
      <c r="X6572" s="14"/>
      <c r="Y6572" s="14">
        <f t="shared" si="840"/>
        <v>0</v>
      </c>
      <c r="Z6572" s="16">
        <f t="shared" ref="Z6572:Z6616" si="844">W6572+X6572</f>
        <v>13997.563106796117</v>
      </c>
      <c r="AA6572" s="14">
        <f t="shared" si="836"/>
        <v>419.92689320388308</v>
      </c>
      <c r="AB6572" s="14">
        <f t="shared" si="84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3274</v>
      </c>
      <c r="AI6572" t="e">
        <v>#N/A</v>
      </c>
    </row>
    <row r="6573" spans="1:35" ht="14.25" hidden="1">
      <c r="A6573" s="7" t="s">
        <v>3722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4197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42"/>
        <v>34394.370000000003</v>
      </c>
      <c r="W6573" s="14">
        <f t="shared" si="839"/>
        <v>24517.71</v>
      </c>
      <c r="X6573" s="14"/>
      <c r="Y6573" s="14">
        <f t="shared" si="840"/>
        <v>0</v>
      </c>
      <c r="Z6573" s="16">
        <f t="shared" si="844"/>
        <v>24517.71</v>
      </c>
      <c r="AA6573" s="14">
        <f t="shared" si="836"/>
        <v>0</v>
      </c>
      <c r="AB6573" s="14">
        <f t="shared" si="84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3274</v>
      </c>
      <c r="AI6573" t="e">
        <v>#N/A</v>
      </c>
    </row>
    <row r="6574" spans="1:35" ht="14.25" hidden="1">
      <c r="A6574" s="7" t="s">
        <v>3722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4198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42"/>
        <v>50451.96</v>
      </c>
      <c r="W6574" s="14">
        <f t="shared" si="839"/>
        <v>62484.303921568622</v>
      </c>
      <c r="X6574" s="14"/>
      <c r="Y6574" s="14">
        <f t="shared" si="840"/>
        <v>0</v>
      </c>
      <c r="Z6574" s="16">
        <f t="shared" si="844"/>
        <v>62484.303921568622</v>
      </c>
      <c r="AA6574" s="14">
        <f t="shared" si="836"/>
        <v>1249.6860784313758</v>
      </c>
      <c r="AB6574" s="14">
        <f t="shared" si="84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3274</v>
      </c>
      <c r="AI6574" t="e">
        <v>#N/A</v>
      </c>
    </row>
    <row r="6575" spans="1:35" ht="14.25" hidden="1">
      <c r="A6575" s="7" t="s">
        <v>3722</v>
      </c>
      <c r="B6575" s="74" t="s">
        <v>505</v>
      </c>
      <c r="C6575" s="74" t="s">
        <v>188</v>
      </c>
      <c r="D6575" s="74" t="s">
        <v>189</v>
      </c>
      <c r="E6575" s="74" t="s">
        <v>4199</v>
      </c>
      <c r="F6575" s="74" t="s">
        <v>4199</v>
      </c>
      <c r="G6575" s="74" t="s">
        <v>4199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4200</v>
      </c>
      <c r="M6575" s="74"/>
      <c r="N6575" s="74" t="s">
        <v>40</v>
      </c>
      <c r="O6575" s="74" t="s">
        <v>80</v>
      </c>
      <c r="P6575" s="10">
        <v>0</v>
      </c>
      <c r="Q6575" s="12" t="s">
        <v>4201</v>
      </c>
      <c r="R6575" s="74"/>
      <c r="S6575" s="14">
        <v>0</v>
      </c>
      <c r="T6575" s="14">
        <v>10000</v>
      </c>
      <c r="U6575" s="14">
        <v>2444.4</v>
      </c>
      <c r="V6575" s="14">
        <f t="shared" si="842"/>
        <v>7555.6</v>
      </c>
      <c r="W6575" s="14">
        <f t="shared" si="839"/>
        <v>2444.4</v>
      </c>
      <c r="X6575" s="14"/>
      <c r="Y6575" s="14">
        <f t="shared" si="840"/>
        <v>0</v>
      </c>
      <c r="Z6575" s="16">
        <f t="shared" si="844"/>
        <v>2444.4</v>
      </c>
      <c r="AA6575" s="14">
        <f t="shared" si="836"/>
        <v>0</v>
      </c>
      <c r="AB6575" s="14">
        <f t="shared" si="84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3274</v>
      </c>
      <c r="AI6575" t="e">
        <v>#N/A</v>
      </c>
    </row>
    <row r="6576" spans="1:35" ht="14.25" hidden="1">
      <c r="A6576" s="7" t="s">
        <v>3722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4202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42"/>
        <v>1005.7999999999993</v>
      </c>
      <c r="W6576" s="14">
        <f t="shared" si="839"/>
        <v>13293.663366336634</v>
      </c>
      <c r="X6576" s="14"/>
      <c r="Y6576" s="14">
        <f t="shared" si="840"/>
        <v>0</v>
      </c>
      <c r="Z6576" s="16">
        <f t="shared" si="844"/>
        <v>13293.663366336634</v>
      </c>
      <c r="AA6576" s="14">
        <f t="shared" si="836"/>
        <v>132.93663366336659</v>
      </c>
      <c r="AB6576" s="14">
        <f t="shared" si="84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3274</v>
      </c>
      <c r="AI6576" t="e">
        <v>#N/A</v>
      </c>
    </row>
    <row r="6577" spans="1:35" ht="14.25" hidden="1">
      <c r="A6577" s="7" t="s">
        <v>3722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3560</v>
      </c>
      <c r="M6577" s="74"/>
      <c r="N6577" s="74" t="s">
        <v>40</v>
      </c>
      <c r="O6577" s="74" t="s">
        <v>41</v>
      </c>
      <c r="P6577" s="10">
        <v>0.02</v>
      </c>
      <c r="Q6577" s="12" t="s">
        <v>4203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42"/>
        <v>14651.800000000001</v>
      </c>
      <c r="W6577" s="14">
        <f t="shared" si="839"/>
        <v>4173.4313725490192</v>
      </c>
      <c r="X6577" s="14"/>
      <c r="Y6577" s="14">
        <f t="shared" si="840"/>
        <v>0</v>
      </c>
      <c r="Z6577" s="16">
        <f t="shared" si="844"/>
        <v>4173.4313725490192</v>
      </c>
      <c r="AA6577" s="14">
        <f t="shared" ref="AA6577:AA6614" si="845">U6577-W6577</f>
        <v>83.468627450980421</v>
      </c>
      <c r="AB6577" s="14">
        <f t="shared" si="84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3274</v>
      </c>
      <c r="AI6577" t="e">
        <v>#N/A</v>
      </c>
    </row>
    <row r="6578" spans="1:35" ht="14.25" hidden="1">
      <c r="A6578" s="7" t="s">
        <v>3722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4204</v>
      </c>
      <c r="M6578" s="74"/>
      <c r="N6578" s="74" t="s">
        <v>40</v>
      </c>
      <c r="O6578" s="74" t="s">
        <v>41</v>
      </c>
      <c r="P6578" s="10">
        <v>0.02</v>
      </c>
      <c r="Q6578" s="12" t="s">
        <v>4205</v>
      </c>
      <c r="R6578" s="74"/>
      <c r="S6578" s="14">
        <v>0</v>
      </c>
      <c r="T6578" s="14">
        <v>10200</v>
      </c>
      <c r="U6578" s="14">
        <v>8070.9</v>
      </c>
      <c r="V6578" s="14">
        <f t="shared" si="842"/>
        <v>2129.1000000000004</v>
      </c>
      <c r="W6578" s="14">
        <f t="shared" si="839"/>
        <v>7912.6470588235288</v>
      </c>
      <c r="X6578" s="14"/>
      <c r="Y6578" s="14">
        <f t="shared" si="840"/>
        <v>0</v>
      </c>
      <c r="Z6578" s="16">
        <f t="shared" si="844"/>
        <v>7912.6470588235288</v>
      </c>
      <c r="AA6578" s="14">
        <f t="shared" si="845"/>
        <v>158.25294117647081</v>
      </c>
      <c r="AB6578" s="14">
        <f t="shared" si="84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3274</v>
      </c>
      <c r="AI6578" t="e">
        <v>#N/A</v>
      </c>
    </row>
    <row r="6579" spans="1:35" ht="14.25" hidden="1">
      <c r="A6579" s="7" t="s">
        <v>3722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4206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42"/>
        <v>8281.8999999999978</v>
      </c>
      <c r="W6579" s="14">
        <f t="shared" si="839"/>
        <v>21448.921568627451</v>
      </c>
      <c r="X6579" s="14"/>
      <c r="Y6579" s="14">
        <f t="shared" si="840"/>
        <v>0</v>
      </c>
      <c r="Z6579" s="16">
        <f t="shared" si="844"/>
        <v>21448.921568627451</v>
      </c>
      <c r="AA6579" s="14">
        <f t="shared" si="845"/>
        <v>428.9784313725504</v>
      </c>
      <c r="AB6579" s="14">
        <f t="shared" si="84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3274</v>
      </c>
      <c r="AI6579" t="e">
        <v>#N/A</v>
      </c>
    </row>
    <row r="6580" spans="1:35" ht="14.25" hidden="1">
      <c r="A6580" s="7" t="s">
        <v>3722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4207</v>
      </c>
      <c r="M6580" s="74"/>
      <c r="N6580" s="74" t="s">
        <v>40</v>
      </c>
      <c r="O6580" s="74" t="s">
        <v>41</v>
      </c>
      <c r="P6580" s="10">
        <v>0.02</v>
      </c>
      <c r="Q6580" s="12" t="s">
        <v>4208</v>
      </c>
      <c r="R6580" s="74"/>
      <c r="S6580" s="14">
        <v>0</v>
      </c>
      <c r="T6580" s="14">
        <v>10200</v>
      </c>
      <c r="U6580" s="14">
        <v>8293.1</v>
      </c>
      <c r="V6580" s="14">
        <f t="shared" si="842"/>
        <v>1906.8999999999996</v>
      </c>
      <c r="W6580" s="14">
        <f t="shared" si="839"/>
        <v>8130.4901960784318</v>
      </c>
      <c r="X6580" s="14"/>
      <c r="Y6580" s="14">
        <f t="shared" si="840"/>
        <v>0</v>
      </c>
      <c r="Z6580" s="16">
        <f t="shared" si="844"/>
        <v>8130.4901960784318</v>
      </c>
      <c r="AA6580" s="14">
        <f t="shared" si="845"/>
        <v>162.60980392156853</v>
      </c>
      <c r="AB6580" s="14">
        <f t="shared" si="84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3274</v>
      </c>
      <c r="AI6580" t="e">
        <v>#N/A</v>
      </c>
    </row>
    <row r="6581" spans="1:35" ht="14.25" hidden="1">
      <c r="A6581" s="7" t="s">
        <v>3722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4209</v>
      </c>
      <c r="R6581" s="74"/>
      <c r="S6581" s="14">
        <v>7929.16</v>
      </c>
      <c r="T6581" s="14">
        <v>41200</v>
      </c>
      <c r="U6581" s="14">
        <v>29015.8</v>
      </c>
      <c r="V6581" s="14">
        <f t="shared" si="842"/>
        <v>20113.360000000004</v>
      </c>
      <c r="W6581" s="14">
        <f t="shared" si="839"/>
        <v>28170.679611650485</v>
      </c>
      <c r="X6581" s="14"/>
      <c r="Y6581" s="14">
        <f t="shared" si="840"/>
        <v>0</v>
      </c>
      <c r="Z6581" s="16">
        <f t="shared" si="844"/>
        <v>28170.679611650485</v>
      </c>
      <c r="AA6581" s="14">
        <f t="shared" si="845"/>
        <v>845.12038834951454</v>
      </c>
      <c r="AB6581" s="14">
        <f t="shared" si="84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3274</v>
      </c>
      <c r="AI6581" t="e">
        <v>#N/A</v>
      </c>
    </row>
    <row r="6582" spans="1:35" ht="14.25" hidden="1">
      <c r="A6582" s="7" t="s">
        <v>3722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4210</v>
      </c>
      <c r="R6582" s="74" t="s">
        <v>4052</v>
      </c>
      <c r="S6582" s="14">
        <v>10310.6</v>
      </c>
      <c r="T6582" s="14">
        <v>50000</v>
      </c>
      <c r="U6582" s="14">
        <v>16445.009999999998</v>
      </c>
      <c r="V6582" s="14">
        <f t="shared" si="842"/>
        <v>43865.59</v>
      </c>
      <c r="W6582" s="14">
        <f t="shared" si="839"/>
        <v>16445.009999999998</v>
      </c>
      <c r="X6582" s="14"/>
      <c r="Y6582" s="14">
        <f t="shared" si="840"/>
        <v>0</v>
      </c>
      <c r="Z6582" s="16">
        <f t="shared" si="844"/>
        <v>16445.009999999998</v>
      </c>
      <c r="AA6582" s="14">
        <f t="shared" si="845"/>
        <v>0</v>
      </c>
      <c r="AB6582" s="14">
        <f t="shared" si="84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3274</v>
      </c>
      <c r="AI6582" t="e">
        <v>#N/A</v>
      </c>
    </row>
    <row r="6583" spans="1:35" ht="14.25" hidden="1">
      <c r="A6583" s="7" t="s">
        <v>3722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4211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42"/>
        <v>41821.930000000008</v>
      </c>
      <c r="W6583" s="14">
        <f t="shared" si="839"/>
        <v>85329.4</v>
      </c>
      <c r="X6583" s="14"/>
      <c r="Y6583" s="14">
        <f t="shared" si="840"/>
        <v>0</v>
      </c>
      <c r="Z6583" s="16">
        <f t="shared" si="844"/>
        <v>85329.4</v>
      </c>
      <c r="AA6583" s="14">
        <f t="shared" si="845"/>
        <v>0</v>
      </c>
      <c r="AB6583" s="14">
        <f t="shared" si="84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3274</v>
      </c>
      <c r="AI6583" t="e">
        <v>#N/A</v>
      </c>
    </row>
    <row r="6584" spans="1:35" ht="14.25" hidden="1">
      <c r="A6584" s="7" t="s">
        <v>3722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4212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42"/>
        <v>29775.299999999988</v>
      </c>
      <c r="W6584" s="14">
        <f t="shared" si="839"/>
        <v>321142.57425742573</v>
      </c>
      <c r="X6584" s="14"/>
      <c r="Y6584" s="14">
        <f t="shared" si="840"/>
        <v>0</v>
      </c>
      <c r="Z6584" s="16">
        <f t="shared" si="844"/>
        <v>321142.57425742573</v>
      </c>
      <c r="AA6584" s="14">
        <f t="shared" si="845"/>
        <v>3211.425742574269</v>
      </c>
      <c r="AB6584" s="14">
        <f t="shared" si="84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3274</v>
      </c>
      <c r="AI6584" t="e">
        <v>#N/A</v>
      </c>
    </row>
    <row r="6585" spans="1:35" ht="14.25" hidden="1">
      <c r="A6585" s="7" t="s">
        <v>3722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4213</v>
      </c>
      <c r="R6585" s="74"/>
      <c r="S6585" s="14">
        <v>0</v>
      </c>
      <c r="T6585" s="14">
        <v>0</v>
      </c>
      <c r="U6585" s="14"/>
      <c r="V6585" s="14">
        <f t="shared" si="842"/>
        <v>0</v>
      </c>
      <c r="W6585" s="14">
        <f t="shared" si="839"/>
        <v>0</v>
      </c>
      <c r="X6585" s="14"/>
      <c r="Y6585" s="14">
        <f t="shared" si="840"/>
        <v>0</v>
      </c>
      <c r="Z6585" s="16">
        <f t="shared" si="844"/>
        <v>0</v>
      </c>
      <c r="AA6585" s="14">
        <f t="shared" si="845"/>
        <v>0</v>
      </c>
      <c r="AB6585" s="14">
        <f t="shared" si="84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3274</v>
      </c>
      <c r="AI6585" t="e">
        <v>#N/A</v>
      </c>
    </row>
    <row r="6586" spans="1:35" ht="14.25" hidden="1">
      <c r="A6586" s="7" t="s">
        <v>3722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4214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42"/>
        <v>4493.8100000000013</v>
      </c>
      <c r="W6586" s="14">
        <f t="shared" si="839"/>
        <v>16237.999999999998</v>
      </c>
      <c r="X6586" s="14"/>
      <c r="Y6586" s="14">
        <f t="shared" si="840"/>
        <v>0</v>
      </c>
      <c r="Z6586" s="16">
        <f t="shared" si="844"/>
        <v>16237.999999999998</v>
      </c>
      <c r="AA6586" s="14">
        <f t="shared" si="845"/>
        <v>324.76000000000022</v>
      </c>
      <c r="AB6586" s="14">
        <f t="shared" si="84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3274</v>
      </c>
      <c r="AI6586" t="e">
        <v>#N/A</v>
      </c>
    </row>
    <row r="6587" spans="1:35" ht="14.25" hidden="1">
      <c r="A6587" s="7" t="s">
        <v>3722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4215</v>
      </c>
      <c r="R6587" s="74"/>
      <c r="S6587" s="14">
        <v>0</v>
      </c>
      <c r="T6587" s="14">
        <v>30000</v>
      </c>
      <c r="U6587" s="14">
        <v>23652.84</v>
      </c>
      <c r="V6587" s="14">
        <f t="shared" si="842"/>
        <v>6347.16</v>
      </c>
      <c r="W6587" s="14">
        <f t="shared" si="839"/>
        <v>23652.84</v>
      </c>
      <c r="X6587" s="14"/>
      <c r="Y6587" s="14">
        <f t="shared" si="840"/>
        <v>0</v>
      </c>
      <c r="Z6587" s="16">
        <f t="shared" si="844"/>
        <v>23652.84</v>
      </c>
      <c r="AA6587" s="14">
        <f t="shared" si="845"/>
        <v>0</v>
      </c>
      <c r="AB6587" s="14">
        <f t="shared" si="84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3274</v>
      </c>
      <c r="AI6587" t="e">
        <v>#N/A</v>
      </c>
    </row>
    <row r="6588" spans="1:35" ht="14.25" hidden="1">
      <c r="A6588" s="7" t="s">
        <v>3722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4216</v>
      </c>
      <c r="R6588" s="74"/>
      <c r="S6588" s="14">
        <v>2692.5</v>
      </c>
      <c r="T6588" s="14">
        <v>50000</v>
      </c>
      <c r="U6588" s="14">
        <v>15437.5</v>
      </c>
      <c r="V6588" s="14">
        <f t="shared" si="842"/>
        <v>37255</v>
      </c>
      <c r="W6588" s="14">
        <f t="shared" si="839"/>
        <v>15437.5</v>
      </c>
      <c r="X6588" s="14"/>
      <c r="Y6588" s="14">
        <f t="shared" si="840"/>
        <v>0</v>
      </c>
      <c r="Z6588" s="16">
        <f t="shared" si="844"/>
        <v>15437.5</v>
      </c>
      <c r="AA6588" s="14">
        <f t="shared" si="845"/>
        <v>0</v>
      </c>
      <c r="AB6588" s="14">
        <f t="shared" si="84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3274</v>
      </c>
      <c r="AI6588" t="e">
        <v>#N/A</v>
      </c>
    </row>
    <row r="6589" spans="1:35" ht="14.25" hidden="1">
      <c r="A6589" s="7" t="s">
        <v>3722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4217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39"/>
        <v>0</v>
      </c>
      <c r="X6589" s="14"/>
      <c r="Y6589" s="14">
        <f t="shared" si="840"/>
        <v>0</v>
      </c>
      <c r="Z6589" s="16">
        <f t="shared" si="844"/>
        <v>0</v>
      </c>
      <c r="AA6589" s="14">
        <f t="shared" si="845"/>
        <v>0</v>
      </c>
      <c r="AB6589" s="14">
        <f t="shared" si="84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3274</v>
      </c>
      <c r="AI6589" t="e">
        <v>#N/A</v>
      </c>
    </row>
    <row r="6590" spans="1:35" ht="14.25" hidden="1">
      <c r="A6590" s="7" t="s">
        <v>3722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4218</v>
      </c>
      <c r="R6590" s="74"/>
      <c r="S6590" s="14">
        <v>0</v>
      </c>
      <c r="T6590" s="14">
        <v>0</v>
      </c>
      <c r="U6590" s="14">
        <v>0</v>
      </c>
      <c r="V6590" s="14">
        <f t="shared" si="842"/>
        <v>0</v>
      </c>
      <c r="W6590" s="14">
        <f t="shared" si="839"/>
        <v>0</v>
      </c>
      <c r="X6590" s="14"/>
      <c r="Y6590" s="14">
        <f t="shared" si="840"/>
        <v>0</v>
      </c>
      <c r="Z6590" s="16">
        <f t="shared" si="844"/>
        <v>0</v>
      </c>
      <c r="AA6590" s="14">
        <f t="shared" si="845"/>
        <v>0</v>
      </c>
      <c r="AB6590" s="14">
        <f t="shared" si="84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3274</v>
      </c>
      <c r="AI6590" t="e">
        <v>#N/A</v>
      </c>
    </row>
    <row r="6591" spans="1:35" ht="14.25" hidden="1">
      <c r="A6591" s="7" t="s">
        <v>3722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4219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42"/>
        <v>16863.46</v>
      </c>
      <c r="W6591" s="14">
        <f t="shared" ref="W6591:W6654" si="846">IF(O6591="返货",U6591/(1+P6591),IF(O6591="返现",U6591,IF(O6591="折扣",U6591*P6591,IF(O6591="无",U6591))))</f>
        <v>22604.58</v>
      </c>
      <c r="X6591" s="14"/>
      <c r="Y6591" s="14">
        <f t="shared" si="840"/>
        <v>0</v>
      </c>
      <c r="Z6591" s="16">
        <f t="shared" si="844"/>
        <v>22604.58</v>
      </c>
      <c r="AA6591" s="14">
        <f t="shared" si="845"/>
        <v>0</v>
      </c>
      <c r="AB6591" s="14">
        <f t="shared" si="84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3274</v>
      </c>
      <c r="AI6591" t="e">
        <v>#N/A</v>
      </c>
    </row>
    <row r="6592" spans="1:35" ht="14.25" hidden="1">
      <c r="A6592" s="7" t="s">
        <v>3722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4220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42"/>
        <v>2273.2100000000028</v>
      </c>
      <c r="W6592" s="14">
        <f t="shared" si="846"/>
        <v>22590.666666666664</v>
      </c>
      <c r="X6592" s="14"/>
      <c r="Y6592" s="14">
        <f t="shared" si="840"/>
        <v>0</v>
      </c>
      <c r="Z6592" s="16">
        <f t="shared" si="844"/>
        <v>22590.666666666664</v>
      </c>
      <c r="AA6592" s="14">
        <f t="shared" si="845"/>
        <v>451.81333333333532</v>
      </c>
      <c r="AB6592" s="14">
        <f t="shared" si="84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3274</v>
      </c>
      <c r="AI6592" t="e">
        <v>#N/A</v>
      </c>
    </row>
    <row r="6593" spans="1:35" ht="14.25" hidden="1">
      <c r="A6593" s="7" t="s">
        <v>3722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4221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42"/>
        <v>171083.90000000014</v>
      </c>
      <c r="W6593" s="14">
        <f t="shared" si="846"/>
        <v>1511047.7</v>
      </c>
      <c r="X6593" s="14"/>
      <c r="Y6593" s="14">
        <f t="shared" si="840"/>
        <v>0</v>
      </c>
      <c r="Z6593" s="16">
        <f t="shared" si="844"/>
        <v>1511047.7</v>
      </c>
      <c r="AA6593" s="14">
        <f t="shared" si="845"/>
        <v>0</v>
      </c>
      <c r="AB6593" s="14">
        <f t="shared" si="84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3274</v>
      </c>
      <c r="AI6593" t="e">
        <v>#N/A</v>
      </c>
    </row>
    <row r="6594" spans="1:35" ht="14.25" hidden="1">
      <c r="A6594" s="7" t="s">
        <v>3722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4222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42"/>
        <v>82344.400000000023</v>
      </c>
      <c r="W6594" s="14">
        <f t="shared" si="846"/>
        <v>570414.1</v>
      </c>
      <c r="X6594" s="14"/>
      <c r="Y6594" s="14">
        <f t="shared" si="840"/>
        <v>0</v>
      </c>
      <c r="Z6594" s="16">
        <f t="shared" si="844"/>
        <v>570414.1</v>
      </c>
      <c r="AA6594" s="14">
        <f t="shared" si="845"/>
        <v>0</v>
      </c>
      <c r="AB6594" s="14">
        <f t="shared" si="84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3274</v>
      </c>
      <c r="AI6594" t="e">
        <v>#N/A</v>
      </c>
    </row>
    <row r="6595" spans="1:35" ht="14.25" hidden="1">
      <c r="A6595" s="7" t="s">
        <v>3722</v>
      </c>
      <c r="B6595" s="74" t="s">
        <v>505</v>
      </c>
      <c r="C6595" s="74" t="s">
        <v>648</v>
      </c>
      <c r="D6595" s="74" t="s">
        <v>712</v>
      </c>
      <c r="E6595" s="74" t="s">
        <v>4223</v>
      </c>
      <c r="F6595" s="74" t="s">
        <v>4224</v>
      </c>
      <c r="G6595" s="74" t="s">
        <v>4223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4225</v>
      </c>
      <c r="R6595" s="74" t="s">
        <v>3738</v>
      </c>
      <c r="S6595" s="14">
        <v>0</v>
      </c>
      <c r="T6595" s="14">
        <v>100000</v>
      </c>
      <c r="U6595" s="14">
        <v>51557.5</v>
      </c>
      <c r="V6595" s="14">
        <f t="shared" si="842"/>
        <v>48442.5</v>
      </c>
      <c r="W6595" s="14">
        <f t="shared" si="846"/>
        <v>50055.825242718449</v>
      </c>
      <c r="X6595" s="14"/>
      <c r="Y6595" s="14">
        <f t="shared" ref="Y6595:Y6658" si="847">IF(W6595-AB6595&lt;=0,0,IF(O6595="返现",MAX(W6595-AA6595-AB6595,0),MAX(W6595-AB6595,0)))</f>
        <v>0</v>
      </c>
      <c r="Z6595" s="16">
        <f t="shared" si="844"/>
        <v>50055.825242718449</v>
      </c>
      <c r="AA6595" s="14">
        <f t="shared" si="845"/>
        <v>1501.6747572815511</v>
      </c>
      <c r="AB6595" s="14">
        <f t="shared" si="84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3274</v>
      </c>
      <c r="AI6595" t="e">
        <v>#N/A</v>
      </c>
    </row>
    <row r="6596" spans="1:35" ht="14.25" hidden="1">
      <c r="A6596" s="7" t="s">
        <v>3722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3561</v>
      </c>
      <c r="M6596" s="74"/>
      <c r="N6596" s="74" t="s">
        <v>40</v>
      </c>
      <c r="O6596" s="74" t="s">
        <v>80</v>
      </c>
      <c r="P6596" s="10">
        <v>0</v>
      </c>
      <c r="Q6596" s="12" t="s">
        <v>4226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42"/>
        <v>34232.369999999995</v>
      </c>
      <c r="W6596" s="14">
        <f t="shared" si="846"/>
        <v>116239.13</v>
      </c>
      <c r="X6596" s="14"/>
      <c r="Y6596" s="14">
        <f t="shared" si="847"/>
        <v>0</v>
      </c>
      <c r="Z6596" s="16">
        <f t="shared" si="844"/>
        <v>116239.13</v>
      </c>
      <c r="AA6596" s="14">
        <f t="shared" si="845"/>
        <v>0</v>
      </c>
      <c r="AB6596" s="14">
        <f t="shared" si="84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3274</v>
      </c>
      <c r="AI6596" t="e">
        <v>#N/A</v>
      </c>
    </row>
    <row r="6597" spans="1:35" ht="14.25" hidden="1">
      <c r="A6597" s="7" t="s">
        <v>3722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4227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48">S6597+T6597-U6597</f>
        <v>13567.690000000002</v>
      </c>
      <c r="W6597" s="14">
        <f t="shared" si="846"/>
        <v>116978.93</v>
      </c>
      <c r="X6597" s="14"/>
      <c r="Y6597" s="14">
        <f t="shared" si="847"/>
        <v>0</v>
      </c>
      <c r="Z6597" s="16">
        <f t="shared" si="844"/>
        <v>116978.93</v>
      </c>
      <c r="AA6597" s="14">
        <f t="shared" si="845"/>
        <v>0</v>
      </c>
      <c r="AB6597" s="14">
        <f t="shared" si="84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3274</v>
      </c>
      <c r="AI6597" t="e">
        <v>#N/A</v>
      </c>
    </row>
    <row r="6598" spans="1:35" ht="14.25" hidden="1">
      <c r="A6598" s="7" t="s">
        <v>3722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4228</v>
      </c>
      <c r="R6598" s="74"/>
      <c r="S6598" s="14">
        <v>0</v>
      </c>
      <c r="T6598" s="14">
        <v>20000</v>
      </c>
      <c r="U6598" s="14">
        <v>20000</v>
      </c>
      <c r="V6598" s="14">
        <f t="shared" si="848"/>
        <v>0</v>
      </c>
      <c r="W6598" s="14">
        <f t="shared" si="846"/>
        <v>20000</v>
      </c>
      <c r="X6598" s="14"/>
      <c r="Y6598" s="14">
        <f t="shared" si="847"/>
        <v>0</v>
      </c>
      <c r="Z6598" s="16">
        <f t="shared" si="844"/>
        <v>20000</v>
      </c>
      <c r="AA6598" s="14">
        <f t="shared" si="845"/>
        <v>0</v>
      </c>
      <c r="AB6598" s="14">
        <f t="shared" ref="AB6598:AB6661" si="84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3274</v>
      </c>
      <c r="AI6598" t="e">
        <v>#N/A</v>
      </c>
    </row>
    <row r="6599" spans="1:35" ht="14.25" hidden="1">
      <c r="A6599" s="7" t="s">
        <v>3722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4229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48"/>
        <v>20552.879999999997</v>
      </c>
      <c r="W6599" s="14">
        <f t="shared" si="846"/>
        <v>14752.421568627449</v>
      </c>
      <c r="X6599" s="14"/>
      <c r="Y6599" s="14">
        <f t="shared" si="847"/>
        <v>0</v>
      </c>
      <c r="Z6599" s="16">
        <f t="shared" si="844"/>
        <v>14752.421568627449</v>
      </c>
      <c r="AA6599" s="14">
        <f t="shared" si="845"/>
        <v>295.04843137255011</v>
      </c>
      <c r="AB6599" s="14">
        <f t="shared" si="84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3274</v>
      </c>
      <c r="AI6599" t="e">
        <v>#N/A</v>
      </c>
    </row>
    <row r="6600" spans="1:35" ht="14.25" hidden="1">
      <c r="A6600" s="7" t="s">
        <v>3722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3562</v>
      </c>
      <c r="M6600" s="74"/>
      <c r="N6600" s="74" t="s">
        <v>40</v>
      </c>
      <c r="O6600" s="74" t="s">
        <v>41</v>
      </c>
      <c r="P6600" s="10">
        <v>0.02</v>
      </c>
      <c r="Q6600" s="12" t="s">
        <v>4230</v>
      </c>
      <c r="R6600" s="74"/>
      <c r="S6600" s="14">
        <v>2877</v>
      </c>
      <c r="T6600" s="14">
        <v>45900</v>
      </c>
      <c r="U6600" s="14">
        <v>44532.2</v>
      </c>
      <c r="V6600" s="14">
        <f t="shared" si="848"/>
        <v>4244.8000000000029</v>
      </c>
      <c r="W6600" s="14">
        <f t="shared" si="846"/>
        <v>43659.019607843133</v>
      </c>
      <c r="X6600" s="14"/>
      <c r="Y6600" s="14">
        <f t="shared" si="847"/>
        <v>0</v>
      </c>
      <c r="Z6600" s="16">
        <f t="shared" si="844"/>
        <v>43659.019607843133</v>
      </c>
      <c r="AA6600" s="14">
        <f t="shared" si="845"/>
        <v>873.1803921568644</v>
      </c>
      <c r="AB6600" s="14">
        <f t="shared" si="84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3274</v>
      </c>
      <c r="AI6600" t="e">
        <v>#N/A</v>
      </c>
    </row>
    <row r="6601" spans="1:35" ht="14.25" hidden="1">
      <c r="A6601" s="7" t="s">
        <v>3722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4231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48"/>
        <v>25306.499999999993</v>
      </c>
      <c r="W6601" s="14">
        <f t="shared" si="846"/>
        <v>44969.9</v>
      </c>
      <c r="X6601" s="14"/>
      <c r="Y6601" s="14">
        <f t="shared" si="847"/>
        <v>0</v>
      </c>
      <c r="Z6601" s="16">
        <f t="shared" si="844"/>
        <v>44969.9</v>
      </c>
      <c r="AA6601" s="14">
        <f t="shared" si="845"/>
        <v>0</v>
      </c>
      <c r="AB6601" s="14">
        <f t="shared" si="84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3274</v>
      </c>
      <c r="AI6601" t="e">
        <v>#N/A</v>
      </c>
    </row>
    <row r="6602" spans="1:35" ht="14.25" hidden="1">
      <c r="A6602" s="7" t="s">
        <v>3722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4232</v>
      </c>
      <c r="R6602" s="74"/>
      <c r="S6602" s="14">
        <v>9966.98</v>
      </c>
      <c r="T6602" s="14">
        <v>-9966.98</v>
      </c>
      <c r="U6602" s="14">
        <v>0</v>
      </c>
      <c r="V6602" s="14">
        <f t="shared" si="848"/>
        <v>0</v>
      </c>
      <c r="W6602" s="14">
        <f t="shared" si="846"/>
        <v>0</v>
      </c>
      <c r="X6602" s="14"/>
      <c r="Y6602" s="14">
        <f t="shared" si="847"/>
        <v>0</v>
      </c>
      <c r="Z6602" s="16">
        <f t="shared" si="844"/>
        <v>0</v>
      </c>
      <c r="AA6602" s="14">
        <f t="shared" si="845"/>
        <v>0</v>
      </c>
      <c r="AB6602" s="14">
        <f t="shared" si="84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3274</v>
      </c>
      <c r="AI6602" t="e">
        <v>#N/A</v>
      </c>
    </row>
    <row r="6603" spans="1:35" ht="14.25" hidden="1">
      <c r="A6603" s="7" t="s">
        <v>3722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4233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48"/>
        <v>28903.859999999993</v>
      </c>
      <c r="W6603" s="14">
        <f t="shared" si="846"/>
        <v>38776.127450980392</v>
      </c>
      <c r="X6603" s="14"/>
      <c r="Y6603" s="14">
        <f t="shared" si="847"/>
        <v>0</v>
      </c>
      <c r="Z6603" s="16">
        <f t="shared" si="844"/>
        <v>38776.127450980392</v>
      </c>
      <c r="AA6603" s="14">
        <f t="shared" si="845"/>
        <v>775.52254901960987</v>
      </c>
      <c r="AB6603" s="14">
        <f t="shared" si="84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3274</v>
      </c>
      <c r="AI6603" t="e">
        <v>#N/A</v>
      </c>
    </row>
    <row r="6604" spans="1:35" ht="14.25" hidden="1">
      <c r="A6604" s="7" t="s">
        <v>3722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4234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48"/>
        <v>0</v>
      </c>
      <c r="W6604" s="14">
        <f t="shared" si="846"/>
        <v>17888.599999999999</v>
      </c>
      <c r="X6604" s="14"/>
      <c r="Y6604" s="14">
        <f t="shared" si="847"/>
        <v>0</v>
      </c>
      <c r="Z6604" s="16">
        <f t="shared" si="844"/>
        <v>17888.599999999999</v>
      </c>
      <c r="AA6604" s="14">
        <f t="shared" si="845"/>
        <v>0</v>
      </c>
      <c r="AB6604" s="14">
        <f t="shared" si="84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3274</v>
      </c>
      <c r="AI6604" t="e">
        <v>#N/A</v>
      </c>
    </row>
    <row r="6605" spans="1:35" ht="14.25" hidden="1">
      <c r="A6605" s="7" t="s">
        <v>3722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4235</v>
      </c>
      <c r="R6605" s="74"/>
      <c r="S6605" s="14">
        <v>2532</v>
      </c>
      <c r="T6605" s="14">
        <v>5000</v>
      </c>
      <c r="U6605" s="14">
        <v>7532</v>
      </c>
      <c r="V6605" s="14">
        <f t="shared" si="848"/>
        <v>0</v>
      </c>
      <c r="W6605" s="14">
        <f t="shared" si="846"/>
        <v>7532</v>
      </c>
      <c r="X6605" s="14"/>
      <c r="Y6605" s="14">
        <f t="shared" si="847"/>
        <v>0</v>
      </c>
      <c r="Z6605" s="16">
        <f t="shared" si="844"/>
        <v>7532</v>
      </c>
      <c r="AA6605" s="14">
        <f t="shared" si="845"/>
        <v>0</v>
      </c>
      <c r="AB6605" s="14">
        <f t="shared" si="84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3274</v>
      </c>
      <c r="AI6605" t="e">
        <v>#N/A</v>
      </c>
    </row>
    <row r="6606" spans="1:35" ht="14.25" hidden="1">
      <c r="A6606" s="7" t="s">
        <v>3722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4236</v>
      </c>
      <c r="R6606" s="74"/>
      <c r="S6606" s="14">
        <v>3128.8</v>
      </c>
      <c r="T6606" s="14">
        <v>300</v>
      </c>
      <c r="U6606" s="14">
        <v>0</v>
      </c>
      <c r="V6606" s="14">
        <f t="shared" si="848"/>
        <v>3428.8</v>
      </c>
      <c r="W6606" s="14">
        <f t="shared" si="846"/>
        <v>0</v>
      </c>
      <c r="X6606" s="14"/>
      <c r="Y6606" s="14">
        <f t="shared" si="847"/>
        <v>0</v>
      </c>
      <c r="Z6606" s="16">
        <f t="shared" si="844"/>
        <v>0</v>
      </c>
      <c r="AA6606" s="14">
        <f t="shared" si="845"/>
        <v>0</v>
      </c>
      <c r="AB6606" s="14">
        <f t="shared" si="84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3274</v>
      </c>
      <c r="AI6606" t="e">
        <v>#N/A</v>
      </c>
    </row>
    <row r="6607" spans="1:35" ht="14.25" hidden="1">
      <c r="A6607" s="7" t="s">
        <v>3722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4237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48"/>
        <v>35634.260000000009</v>
      </c>
      <c r="W6607" s="14">
        <f t="shared" si="846"/>
        <v>64160.679611650485</v>
      </c>
      <c r="X6607" s="14"/>
      <c r="Y6607" s="14">
        <f t="shared" si="847"/>
        <v>0</v>
      </c>
      <c r="Z6607" s="16">
        <f t="shared" si="844"/>
        <v>64160.679611650485</v>
      </c>
      <c r="AA6607" s="14">
        <f t="shared" si="845"/>
        <v>1924.8203883495153</v>
      </c>
      <c r="AB6607" s="14">
        <f t="shared" si="84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3274</v>
      </c>
      <c r="AI6607" t="e">
        <v>#N/A</v>
      </c>
    </row>
    <row r="6608" spans="1:35" ht="14.25" hidden="1">
      <c r="A6608" s="7" t="s">
        <v>3722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4238</v>
      </c>
      <c r="R6608" s="74"/>
      <c r="S6608" s="14">
        <v>6946.79</v>
      </c>
      <c r="T6608" s="14">
        <v>10000</v>
      </c>
      <c r="U6608" s="14">
        <v>11034.2</v>
      </c>
      <c r="V6608" s="14">
        <f t="shared" si="848"/>
        <v>5912.59</v>
      </c>
      <c r="W6608" s="14">
        <f t="shared" si="846"/>
        <v>10817.843137254902</v>
      </c>
      <c r="X6608" s="14"/>
      <c r="Y6608" s="14">
        <f t="shared" si="847"/>
        <v>0</v>
      </c>
      <c r="Z6608" s="16">
        <f t="shared" si="844"/>
        <v>10817.843137254902</v>
      </c>
      <c r="AA6608" s="14">
        <f t="shared" si="845"/>
        <v>216.35686274509862</v>
      </c>
      <c r="AB6608" s="14">
        <f t="shared" si="84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3274</v>
      </c>
      <c r="AI6608" t="e">
        <v>#N/A</v>
      </c>
    </row>
    <row r="6609" spans="1:35" ht="14.25" hidden="1">
      <c r="A6609" s="7" t="s">
        <v>3722</v>
      </c>
      <c r="B6609" s="74" t="s">
        <v>505</v>
      </c>
      <c r="C6609" s="74" t="s">
        <v>1072</v>
      </c>
      <c r="D6609" s="74" t="s">
        <v>1126</v>
      </c>
      <c r="E6609" s="74" t="s">
        <v>4239</v>
      </c>
      <c r="F6609" s="74" t="s">
        <v>4239</v>
      </c>
      <c r="G6609" s="74" t="s">
        <v>4239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4239</v>
      </c>
      <c r="M6609" s="74"/>
      <c r="N6609" s="74" t="s">
        <v>40</v>
      </c>
      <c r="O6609" s="74" t="s">
        <v>80</v>
      </c>
      <c r="P6609" s="10">
        <v>0</v>
      </c>
      <c r="Q6609" s="12" t="s">
        <v>4240</v>
      </c>
      <c r="R6609" s="74"/>
      <c r="S6609" s="14">
        <v>0</v>
      </c>
      <c r="T6609" s="14">
        <v>10000</v>
      </c>
      <c r="U6609" s="14">
        <v>1496</v>
      </c>
      <c r="V6609" s="14">
        <f t="shared" si="848"/>
        <v>8504</v>
      </c>
      <c r="W6609" s="14">
        <f t="shared" si="846"/>
        <v>1496</v>
      </c>
      <c r="X6609" s="14"/>
      <c r="Y6609" s="14">
        <f t="shared" si="847"/>
        <v>0</v>
      </c>
      <c r="Z6609" s="16">
        <f t="shared" si="844"/>
        <v>1496</v>
      </c>
      <c r="AA6609" s="14">
        <f t="shared" si="845"/>
        <v>0</v>
      </c>
      <c r="AB6609" s="14">
        <f t="shared" si="84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3274</v>
      </c>
      <c r="AI6609" t="e">
        <v>#N/A</v>
      </c>
    </row>
    <row r="6610" spans="1:35" ht="14.25" hidden="1">
      <c r="A6610" s="7" t="s">
        <v>3722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4241</v>
      </c>
      <c r="R6610" s="74"/>
      <c r="S6610" s="14">
        <v>2001.3</v>
      </c>
      <c r="T6610" s="14">
        <v>15300</v>
      </c>
      <c r="U6610" s="14">
        <v>12813</v>
      </c>
      <c r="V6610" s="14">
        <f t="shared" si="848"/>
        <v>4488.2999999999993</v>
      </c>
      <c r="W6610" s="14">
        <f t="shared" si="846"/>
        <v>12561.764705882353</v>
      </c>
      <c r="X6610" s="14"/>
      <c r="Y6610" s="14">
        <f t="shared" si="847"/>
        <v>0</v>
      </c>
      <c r="Z6610" s="16">
        <f t="shared" si="844"/>
        <v>12561.764705882353</v>
      </c>
      <c r="AA6610" s="14">
        <f t="shared" si="845"/>
        <v>251.23529411764684</v>
      </c>
      <c r="AB6610" s="14">
        <f t="shared" si="84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3274</v>
      </c>
      <c r="AI6610" t="e">
        <v>#N/A</v>
      </c>
    </row>
    <row r="6611" spans="1:35" ht="14.25" hidden="1">
      <c r="A6611" s="7" t="s">
        <v>3722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4242</v>
      </c>
      <c r="R6611" s="74"/>
      <c r="S6611" s="14">
        <v>9084.73</v>
      </c>
      <c r="T6611" s="14">
        <v>5100</v>
      </c>
      <c r="U6611" s="14">
        <v>11148.7</v>
      </c>
      <c r="V6611" s="14">
        <f t="shared" si="848"/>
        <v>3036.0299999999988</v>
      </c>
      <c r="W6611" s="14">
        <f t="shared" si="846"/>
        <v>10930.098039215687</v>
      </c>
      <c r="X6611" s="14"/>
      <c r="Y6611" s="14">
        <f t="shared" si="847"/>
        <v>0</v>
      </c>
      <c r="Z6611" s="16">
        <f t="shared" si="844"/>
        <v>10930.098039215687</v>
      </c>
      <c r="AA6611" s="14">
        <f t="shared" si="845"/>
        <v>218.60196078431363</v>
      </c>
      <c r="AB6611" s="14">
        <f t="shared" si="84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3274</v>
      </c>
      <c r="AI6611" t="e">
        <v>#N/A</v>
      </c>
    </row>
    <row r="6612" spans="1:35" ht="14.25" hidden="1">
      <c r="A6612" s="7" t="s">
        <v>3722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4243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48"/>
        <v>9281.1999999999989</v>
      </c>
      <c r="W6612" s="14">
        <f t="shared" si="846"/>
        <v>12972.6</v>
      </c>
      <c r="X6612" s="14"/>
      <c r="Y6612" s="14">
        <f t="shared" si="847"/>
        <v>0</v>
      </c>
      <c r="Z6612" s="16">
        <f t="shared" si="844"/>
        <v>12972.6</v>
      </c>
      <c r="AA6612" s="14">
        <f t="shared" si="845"/>
        <v>0</v>
      </c>
      <c r="AB6612" s="14">
        <f t="shared" si="84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3274</v>
      </c>
      <c r="AI6612" t="e">
        <v>#N/A</v>
      </c>
    </row>
    <row r="6613" spans="1:35" ht="14.25" hidden="1">
      <c r="A6613" s="7" t="s">
        <v>3722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4244</v>
      </c>
      <c r="R6613" s="74"/>
      <c r="S6613" s="14">
        <v>0</v>
      </c>
      <c r="T6613" s="14">
        <v>20000</v>
      </c>
      <c r="U6613" s="14">
        <v>2835.1</v>
      </c>
      <c r="V6613" s="14">
        <f t="shared" si="848"/>
        <v>17164.900000000001</v>
      </c>
      <c r="W6613" s="14">
        <f t="shared" si="846"/>
        <v>2835.1</v>
      </c>
      <c r="X6613" s="14"/>
      <c r="Y6613" s="14">
        <f t="shared" si="847"/>
        <v>0</v>
      </c>
      <c r="Z6613" s="16">
        <f t="shared" si="844"/>
        <v>2835.1</v>
      </c>
      <c r="AA6613" s="14">
        <f t="shared" si="845"/>
        <v>0</v>
      </c>
      <c r="AB6613" s="14">
        <f t="shared" si="84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3274</v>
      </c>
      <c r="AI6613" t="e">
        <v>#N/A</v>
      </c>
    </row>
    <row r="6614" spans="1:35" ht="14.25" hidden="1">
      <c r="A6614" s="7" t="s">
        <v>3722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4245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48"/>
        <v>2134.4699999999993</v>
      </c>
      <c r="W6614" s="14">
        <f t="shared" si="846"/>
        <v>8322.6299999999992</v>
      </c>
      <c r="X6614" s="14"/>
      <c r="Y6614" s="14">
        <f t="shared" si="847"/>
        <v>0</v>
      </c>
      <c r="Z6614" s="16">
        <f t="shared" si="844"/>
        <v>8322.6299999999992</v>
      </c>
      <c r="AA6614" s="14">
        <f t="shared" si="845"/>
        <v>0</v>
      </c>
      <c r="AB6614" s="14">
        <f t="shared" si="84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3274</v>
      </c>
      <c r="AI6614" t="e">
        <v>#N/A</v>
      </c>
    </row>
    <row r="6615" spans="1:35" ht="14.25" hidden="1">
      <c r="A6615" s="7" t="s">
        <v>3722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4246</v>
      </c>
      <c r="R6615" s="74" t="s">
        <v>4052</v>
      </c>
      <c r="S6615" s="14">
        <v>9458</v>
      </c>
      <c r="T6615" s="14">
        <v>71586.53</v>
      </c>
      <c r="U6615" s="14">
        <v>70185.8</v>
      </c>
      <c r="V6615" s="14">
        <f t="shared" si="848"/>
        <v>10858.729999999996</v>
      </c>
      <c r="W6615" s="14">
        <f t="shared" si="846"/>
        <v>68809.607843137259</v>
      </c>
      <c r="X6615" s="14"/>
      <c r="Y6615" s="14">
        <f t="shared" si="847"/>
        <v>0</v>
      </c>
      <c r="Z6615" s="16">
        <f t="shared" si="844"/>
        <v>68809.607843137259</v>
      </c>
      <c r="AA6615" s="14">
        <f>U6615-W6615</f>
        <v>1376.192156862744</v>
      </c>
      <c r="AB6615" s="14">
        <f t="shared" si="84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3274</v>
      </c>
      <c r="AI6615" t="e">
        <v>#N/A</v>
      </c>
    </row>
    <row r="6616" spans="1:35" ht="14.25" hidden="1">
      <c r="A6616" s="7" t="s">
        <v>3722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4247</v>
      </c>
      <c r="R6616" s="74"/>
      <c r="S6616" s="14">
        <v>10000</v>
      </c>
      <c r="T6616" s="14">
        <v>-10000</v>
      </c>
      <c r="U6616" s="14">
        <v>0</v>
      </c>
      <c r="V6616" s="14">
        <f t="shared" si="848"/>
        <v>0</v>
      </c>
      <c r="W6616" s="14">
        <f t="shared" si="846"/>
        <v>0</v>
      </c>
      <c r="X6616" s="14"/>
      <c r="Y6616" s="14">
        <f t="shared" si="847"/>
        <v>0</v>
      </c>
      <c r="Z6616" s="16">
        <f t="shared" si="844"/>
        <v>0</v>
      </c>
      <c r="AA6616" s="14">
        <f t="shared" ref="AA6616:AA6679" si="850">U6616-W6616</f>
        <v>0</v>
      </c>
      <c r="AB6616" s="14">
        <f t="shared" si="84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3274</v>
      </c>
      <c r="AI6616" t="e">
        <v>#N/A</v>
      </c>
    </row>
    <row r="6617" spans="1:35" ht="14.25" hidden="1">
      <c r="A6617" s="7" t="s">
        <v>3722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4248</v>
      </c>
      <c r="M6617" s="74"/>
      <c r="N6617" s="74" t="s">
        <v>40</v>
      </c>
      <c r="O6617" s="74" t="s">
        <v>80</v>
      </c>
      <c r="P6617" s="10">
        <v>0</v>
      </c>
      <c r="Q6617" s="12" t="s">
        <v>4249</v>
      </c>
      <c r="R6617" s="74"/>
      <c r="S6617" s="14">
        <v>0</v>
      </c>
      <c r="T6617" s="14">
        <v>10000</v>
      </c>
      <c r="U6617" s="14">
        <v>10000</v>
      </c>
      <c r="V6617" s="14">
        <f t="shared" si="848"/>
        <v>0</v>
      </c>
      <c r="W6617" s="14">
        <f t="shared" si="846"/>
        <v>10000</v>
      </c>
      <c r="X6617" s="14"/>
      <c r="Y6617" s="14">
        <f t="shared" si="847"/>
        <v>0</v>
      </c>
      <c r="Z6617" s="14"/>
      <c r="AA6617" s="14">
        <f t="shared" si="850"/>
        <v>0</v>
      </c>
      <c r="AB6617" s="14">
        <f t="shared" si="84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3274</v>
      </c>
      <c r="AI6617">
        <v>9</v>
      </c>
    </row>
    <row r="6618" spans="1:35" ht="14.25" hidden="1">
      <c r="A6618" s="7" t="s">
        <v>3722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4250</v>
      </c>
      <c r="M6618" s="74"/>
      <c r="N6618" s="74" t="s">
        <v>40</v>
      </c>
      <c r="O6618" s="74" t="s">
        <v>80</v>
      </c>
      <c r="P6618" s="10">
        <v>0</v>
      </c>
      <c r="Q6618" s="12" t="s">
        <v>4251</v>
      </c>
      <c r="R6618" s="74"/>
      <c r="S6618" s="14">
        <v>0</v>
      </c>
      <c r="T6618" s="14">
        <v>4361.54</v>
      </c>
      <c r="U6618" s="14">
        <v>4361.54</v>
      </c>
      <c r="V6618" s="14">
        <f t="shared" si="848"/>
        <v>0</v>
      </c>
      <c r="W6618" s="14">
        <f t="shared" si="846"/>
        <v>4361.54</v>
      </c>
      <c r="X6618" s="14"/>
      <c r="Y6618" s="14">
        <f t="shared" si="847"/>
        <v>0</v>
      </c>
      <c r="Z6618" s="14"/>
      <c r="AA6618" s="14">
        <f t="shared" si="850"/>
        <v>0</v>
      </c>
      <c r="AB6618" s="14">
        <f t="shared" si="84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3274</v>
      </c>
      <c r="AI6618">
        <v>9</v>
      </c>
    </row>
    <row r="6619" spans="1:35" ht="14.25" hidden="1">
      <c r="A6619" s="7" t="s">
        <v>3722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4252</v>
      </c>
      <c r="R6619" s="74"/>
      <c r="S6619" s="14">
        <v>0</v>
      </c>
      <c r="T6619" s="14">
        <v>22818.26</v>
      </c>
      <c r="U6619" s="14">
        <v>22818.26</v>
      </c>
      <c r="V6619" s="14">
        <f t="shared" si="848"/>
        <v>0</v>
      </c>
      <c r="W6619" s="14">
        <f t="shared" si="846"/>
        <v>22818.26</v>
      </c>
      <c r="X6619" s="14"/>
      <c r="Y6619" s="14">
        <f t="shared" si="847"/>
        <v>0</v>
      </c>
      <c r="Z6619" s="14"/>
      <c r="AA6619" s="14">
        <f t="shared" si="850"/>
        <v>0</v>
      </c>
      <c r="AB6619" s="14">
        <f t="shared" si="84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3274</v>
      </c>
      <c r="AI6619">
        <v>9</v>
      </c>
    </row>
    <row r="6620" spans="1:35" ht="14.25" hidden="1">
      <c r="A6620" s="7" t="s">
        <v>3722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4253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48"/>
        <v>0</v>
      </c>
      <c r="W6620" s="14">
        <f t="shared" si="846"/>
        <v>14650.08</v>
      </c>
      <c r="X6620" s="14"/>
      <c r="Y6620" s="14">
        <f t="shared" si="847"/>
        <v>0</v>
      </c>
      <c r="Z6620" s="14"/>
      <c r="AA6620" s="14">
        <f t="shared" si="850"/>
        <v>0</v>
      </c>
      <c r="AB6620" s="14">
        <f t="shared" si="84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3274</v>
      </c>
      <c r="AI6620">
        <v>9</v>
      </c>
    </row>
    <row r="6621" spans="1:35" ht="14.25" hidden="1">
      <c r="A6621" s="7" t="s">
        <v>3722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4254</v>
      </c>
      <c r="R6621" s="74"/>
      <c r="S6621" s="14">
        <v>0</v>
      </c>
      <c r="T6621" s="14">
        <v>22980.1</v>
      </c>
      <c r="U6621" s="14">
        <v>9035.9</v>
      </c>
      <c r="V6621" s="14">
        <f t="shared" si="848"/>
        <v>13944.199999999999</v>
      </c>
      <c r="W6621" s="14">
        <f t="shared" si="846"/>
        <v>9035.9</v>
      </c>
      <c r="X6621" s="14"/>
      <c r="Y6621" s="14">
        <f t="shared" si="847"/>
        <v>0</v>
      </c>
      <c r="Z6621" s="14"/>
      <c r="AA6621" s="14">
        <f t="shared" si="850"/>
        <v>0</v>
      </c>
      <c r="AB6621" s="14">
        <f t="shared" si="84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3274</v>
      </c>
      <c r="AI6621">
        <v>9</v>
      </c>
    </row>
    <row r="6622" spans="1:35" ht="14.25" hidden="1">
      <c r="A6622" s="7" t="s">
        <v>3722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4255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48"/>
        <v>150.69999999999982</v>
      </c>
      <c r="W6622" s="14">
        <f t="shared" si="846"/>
        <v>7174.5</v>
      </c>
      <c r="X6622" s="14"/>
      <c r="Y6622" s="14">
        <f t="shared" si="847"/>
        <v>0</v>
      </c>
      <c r="Z6622" s="16">
        <f t="shared" ref="Z6622:Z6634" si="851">W6622+X6622</f>
        <v>7174.5</v>
      </c>
      <c r="AA6622" s="14">
        <f t="shared" si="850"/>
        <v>0</v>
      </c>
      <c r="AB6622" s="14">
        <f t="shared" si="84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3274</v>
      </c>
      <c r="AI6622" t="e">
        <v>#N/A</v>
      </c>
    </row>
    <row r="6623" spans="1:35" ht="14.25" hidden="1">
      <c r="A6623" s="7" t="s">
        <v>3722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4256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48"/>
        <v>3138.6000000000004</v>
      </c>
      <c r="W6623" s="14">
        <f t="shared" si="846"/>
        <v>8252.2999999999993</v>
      </c>
      <c r="X6623" s="14"/>
      <c r="Y6623" s="14">
        <f t="shared" si="847"/>
        <v>0</v>
      </c>
      <c r="Z6623" s="16">
        <f t="shared" si="851"/>
        <v>8252.2999999999993</v>
      </c>
      <c r="AA6623" s="14">
        <f t="shared" si="850"/>
        <v>0</v>
      </c>
      <c r="AB6623" s="14">
        <f t="shared" si="84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3274</v>
      </c>
      <c r="AI6623" t="e">
        <v>#N/A</v>
      </c>
    </row>
    <row r="6624" spans="1:35" ht="14.25" hidden="1">
      <c r="A6624" s="7" t="s">
        <v>3722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4257</v>
      </c>
      <c r="R6624" s="74"/>
      <c r="S6624" s="14">
        <v>5263.3</v>
      </c>
      <c r="T6624" s="14">
        <v>70000</v>
      </c>
      <c r="U6624" s="14">
        <v>28265.1</v>
      </c>
      <c r="V6624" s="14">
        <f t="shared" si="848"/>
        <v>46998.200000000004</v>
      </c>
      <c r="W6624" s="14">
        <f t="shared" si="846"/>
        <v>28265.1</v>
      </c>
      <c r="X6624" s="14"/>
      <c r="Y6624" s="14">
        <f t="shared" si="847"/>
        <v>0</v>
      </c>
      <c r="Z6624" s="16">
        <f t="shared" si="851"/>
        <v>28265.1</v>
      </c>
      <c r="AA6624" s="14">
        <f t="shared" si="850"/>
        <v>0</v>
      </c>
      <c r="AB6624" s="14">
        <f t="shared" si="84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3274</v>
      </c>
      <c r="AI6624" t="e">
        <v>#N/A</v>
      </c>
    </row>
    <row r="6625" spans="1:35" ht="14.25" hidden="1">
      <c r="A6625" s="7" t="s">
        <v>3722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4258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48"/>
        <v>28947.500000000007</v>
      </c>
      <c r="W6625" s="14">
        <f t="shared" si="846"/>
        <v>30262.352941176468</v>
      </c>
      <c r="X6625" s="14"/>
      <c r="Y6625" s="14">
        <f t="shared" si="847"/>
        <v>0</v>
      </c>
      <c r="Z6625" s="16">
        <f t="shared" si="851"/>
        <v>30262.352941176468</v>
      </c>
      <c r="AA6625" s="14">
        <f t="shared" si="850"/>
        <v>605.2470588235301</v>
      </c>
      <c r="AB6625" s="14">
        <f t="shared" si="84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3274</v>
      </c>
      <c r="AI6625" t="e">
        <v>#N/A</v>
      </c>
    </row>
    <row r="6626" spans="1:35" ht="14.25" hidden="1">
      <c r="A6626" s="7" t="s">
        <v>3722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4259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48"/>
        <v>19389.11</v>
      </c>
      <c r="W6626" s="14">
        <f t="shared" si="846"/>
        <v>23335.5</v>
      </c>
      <c r="X6626" s="14"/>
      <c r="Y6626" s="14">
        <f t="shared" si="847"/>
        <v>0</v>
      </c>
      <c r="Z6626" s="16">
        <f t="shared" si="851"/>
        <v>23335.5</v>
      </c>
      <c r="AA6626" s="14">
        <f t="shared" si="850"/>
        <v>0</v>
      </c>
      <c r="AB6626" s="14">
        <f t="shared" si="84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3274</v>
      </c>
      <c r="AI6626" t="e">
        <v>#N/A</v>
      </c>
    </row>
    <row r="6627" spans="1:35" ht="14.25" hidden="1">
      <c r="A6627" s="7" t="s">
        <v>3722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4260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4261</v>
      </c>
      <c r="R6627" s="74" t="s">
        <v>4046</v>
      </c>
      <c r="S6627" s="14">
        <v>0</v>
      </c>
      <c r="T6627" s="14">
        <v>612000</v>
      </c>
      <c r="U6627" s="14">
        <v>537345.1</v>
      </c>
      <c r="V6627" s="14">
        <f t="shared" si="848"/>
        <v>74654.900000000023</v>
      </c>
      <c r="W6627" s="14">
        <f t="shared" si="846"/>
        <v>526808.92156862747</v>
      </c>
      <c r="X6627" s="14"/>
      <c r="Y6627" s="14">
        <f t="shared" si="847"/>
        <v>0</v>
      </c>
      <c r="Z6627" s="16">
        <f t="shared" si="851"/>
        <v>526808.92156862747</v>
      </c>
      <c r="AA6627" s="14">
        <f t="shared" si="850"/>
        <v>10536.178431372507</v>
      </c>
      <c r="AB6627" s="14">
        <f t="shared" si="84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3274</v>
      </c>
      <c r="AI6627" t="e">
        <v>#N/A</v>
      </c>
    </row>
    <row r="6628" spans="1:35" ht="14.25" hidden="1">
      <c r="A6628" s="7" t="s">
        <v>3722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4262</v>
      </c>
      <c r="R6628" s="74" t="s">
        <v>4052</v>
      </c>
      <c r="S6628" s="14">
        <v>0</v>
      </c>
      <c r="T6628" s="14">
        <v>1600</v>
      </c>
      <c r="U6628" s="14">
        <v>1600</v>
      </c>
      <c r="V6628" s="14">
        <f t="shared" si="848"/>
        <v>0</v>
      </c>
      <c r="W6628" s="14">
        <f t="shared" si="846"/>
        <v>1568.627450980392</v>
      </c>
      <c r="X6628" s="14"/>
      <c r="Y6628" s="14">
        <f t="shared" si="847"/>
        <v>0</v>
      </c>
      <c r="Z6628" s="16">
        <f t="shared" si="851"/>
        <v>1568.627450980392</v>
      </c>
      <c r="AA6628" s="14">
        <f t="shared" si="850"/>
        <v>31.372549019607959</v>
      </c>
      <c r="AB6628" s="14">
        <f t="shared" si="84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3274</v>
      </c>
      <c r="AI6628" t="e">
        <v>#N/A</v>
      </c>
    </row>
    <row r="6629" spans="1:35" ht="14.25" hidden="1">
      <c r="A6629" s="7" t="s">
        <v>3722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4262</v>
      </c>
      <c r="R6629" s="74" t="s">
        <v>4052</v>
      </c>
      <c r="S6629" s="14">
        <v>17730.849999999999</v>
      </c>
      <c r="T6629" s="14">
        <v>130000</v>
      </c>
      <c r="U6629" s="14">
        <v>146837.29999999999</v>
      </c>
      <c r="V6629" s="14">
        <f t="shared" si="848"/>
        <v>893.55000000001746</v>
      </c>
      <c r="W6629" s="14">
        <f t="shared" si="846"/>
        <v>146837.29999999999</v>
      </c>
      <c r="X6629" s="14"/>
      <c r="Y6629" s="14">
        <f t="shared" si="847"/>
        <v>0</v>
      </c>
      <c r="Z6629" s="16">
        <f t="shared" si="851"/>
        <v>146837.29999999999</v>
      </c>
      <c r="AA6629" s="14">
        <f t="shared" si="850"/>
        <v>0</v>
      </c>
      <c r="AB6629" s="14">
        <f t="shared" si="84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3274</v>
      </c>
      <c r="AI6629" t="e">
        <v>#N/A</v>
      </c>
    </row>
    <row r="6630" spans="1:35" ht="14.25" hidden="1">
      <c r="A6630" s="7" t="s">
        <v>3722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4263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48"/>
        <v>22682.369999999995</v>
      </c>
      <c r="W6630" s="14">
        <f t="shared" si="846"/>
        <v>144497.47572815532</v>
      </c>
      <c r="X6630" s="14"/>
      <c r="Y6630" s="14">
        <f t="shared" si="847"/>
        <v>0</v>
      </c>
      <c r="Z6630" s="16">
        <f t="shared" si="851"/>
        <v>144497.47572815532</v>
      </c>
      <c r="AA6630" s="14">
        <f t="shared" si="850"/>
        <v>4334.9242718446767</v>
      </c>
      <c r="AB6630" s="14">
        <f t="shared" si="84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3274</v>
      </c>
      <c r="AI6630" t="e">
        <v>#N/A</v>
      </c>
    </row>
    <row r="6631" spans="1:35" ht="14.25" hidden="1">
      <c r="A6631" s="7" t="s">
        <v>3722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3566</v>
      </c>
      <c r="M6631" s="74"/>
      <c r="N6631" s="74" t="s">
        <v>40</v>
      </c>
      <c r="O6631" s="74" t="s">
        <v>41</v>
      </c>
      <c r="P6631" s="10">
        <v>0.03</v>
      </c>
      <c r="Q6631" s="12" t="s">
        <v>4264</v>
      </c>
      <c r="R6631" s="74"/>
      <c r="S6631" s="14">
        <v>6978.6</v>
      </c>
      <c r="T6631" s="14">
        <v>10000</v>
      </c>
      <c r="U6631" s="14">
        <v>8368</v>
      </c>
      <c r="V6631" s="14">
        <f t="shared" si="848"/>
        <v>8610.5999999999985</v>
      </c>
      <c r="W6631" s="14">
        <f t="shared" si="846"/>
        <v>8124.2718446601939</v>
      </c>
      <c r="X6631" s="14"/>
      <c r="Y6631" s="14">
        <f t="shared" si="847"/>
        <v>0</v>
      </c>
      <c r="Z6631" s="16">
        <f t="shared" si="851"/>
        <v>8124.2718446601939</v>
      </c>
      <c r="AA6631" s="14">
        <f t="shared" si="850"/>
        <v>243.72815533980611</v>
      </c>
      <c r="AB6631" s="14">
        <f t="shared" si="84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3274</v>
      </c>
      <c r="AI6631" t="e">
        <v>#N/A</v>
      </c>
    </row>
    <row r="6632" spans="1:35" ht="14.25" hidden="1">
      <c r="A6632" s="7" t="s">
        <v>3722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4265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48"/>
        <v>7065.7099999999991</v>
      </c>
      <c r="W6632" s="14">
        <f t="shared" si="846"/>
        <v>23446.9</v>
      </c>
      <c r="X6632" s="14"/>
      <c r="Y6632" s="14">
        <f t="shared" si="847"/>
        <v>0</v>
      </c>
      <c r="Z6632" s="16">
        <f t="shared" si="851"/>
        <v>23446.9</v>
      </c>
      <c r="AA6632" s="14">
        <f t="shared" si="850"/>
        <v>0</v>
      </c>
      <c r="AB6632" s="14">
        <f t="shared" si="84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3274</v>
      </c>
      <c r="AI6632" t="e">
        <v>#N/A</v>
      </c>
    </row>
    <row r="6633" spans="1:35" ht="14.25" hidden="1">
      <c r="A6633" s="7" t="s">
        <v>3722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4266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48"/>
        <v>38264.5</v>
      </c>
      <c r="W6633" s="14">
        <f t="shared" si="846"/>
        <v>311619.21568627446</v>
      </c>
      <c r="X6633" s="14"/>
      <c r="Y6633" s="14">
        <f t="shared" si="847"/>
        <v>0</v>
      </c>
      <c r="Z6633" s="16">
        <f t="shared" si="851"/>
        <v>311619.21568627446</v>
      </c>
      <c r="AA6633" s="14">
        <f t="shared" si="850"/>
        <v>6232.3843137255171</v>
      </c>
      <c r="AB6633" s="14">
        <f t="shared" si="84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3274</v>
      </c>
      <c r="AI6633" t="e">
        <v>#N/A</v>
      </c>
    </row>
    <row r="6634" spans="1:35" ht="14.25" hidden="1">
      <c r="A6634" s="7" t="s">
        <v>3722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4267</v>
      </c>
      <c r="R6634" s="74"/>
      <c r="S6634" s="14">
        <v>31940.5</v>
      </c>
      <c r="T6634" s="14">
        <v>20000</v>
      </c>
      <c r="U6634" s="14">
        <v>25477.8</v>
      </c>
      <c r="V6634" s="14">
        <f t="shared" si="848"/>
        <v>26462.7</v>
      </c>
      <c r="W6634" s="14">
        <f t="shared" si="846"/>
        <v>25477.8</v>
      </c>
      <c r="X6634" s="14"/>
      <c r="Y6634" s="14">
        <f t="shared" si="847"/>
        <v>0</v>
      </c>
      <c r="Z6634" s="16">
        <f t="shared" si="851"/>
        <v>25477.8</v>
      </c>
      <c r="AA6634" s="14">
        <f t="shared" si="850"/>
        <v>0</v>
      </c>
      <c r="AB6634" s="14">
        <f t="shared" si="84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3274</v>
      </c>
      <c r="AI6634" t="e">
        <v>#N/A</v>
      </c>
    </row>
    <row r="6635" spans="1:35" ht="14.25" hidden="1">
      <c r="A6635" s="7" t="s">
        <v>3722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4268</v>
      </c>
      <c r="R6635" s="74"/>
      <c r="S6635" s="14">
        <v>79574</v>
      </c>
      <c r="T6635" s="14">
        <v>-79574</v>
      </c>
      <c r="U6635" s="14">
        <v>0</v>
      </c>
      <c r="V6635" s="14">
        <f t="shared" si="848"/>
        <v>0</v>
      </c>
      <c r="W6635" s="14">
        <f t="shared" si="846"/>
        <v>0</v>
      </c>
      <c r="X6635" s="14"/>
      <c r="Y6635" s="14">
        <f t="shared" si="847"/>
        <v>0</v>
      </c>
      <c r="Z6635" s="14"/>
      <c r="AA6635" s="14">
        <f t="shared" si="850"/>
        <v>0</v>
      </c>
      <c r="AB6635" s="14">
        <f t="shared" si="84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3274</v>
      </c>
      <c r="AI6635">
        <v>81</v>
      </c>
    </row>
    <row r="6636" spans="1:35" ht="14.25" hidden="1">
      <c r="A6636" s="7" t="s">
        <v>3722</v>
      </c>
      <c r="B6636" s="74" t="s">
        <v>32</v>
      </c>
      <c r="C6636" s="74" t="s">
        <v>908</v>
      </c>
      <c r="D6636" s="74" t="s">
        <v>1017</v>
      </c>
      <c r="E6636" s="74" t="s">
        <v>3516</v>
      </c>
      <c r="F6636" s="74" t="s">
        <v>3550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3517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48"/>
        <v>19353.400000000001</v>
      </c>
      <c r="W6636" s="14">
        <f t="shared" si="846"/>
        <v>646.6</v>
      </c>
      <c r="X6636" s="14"/>
      <c r="Y6636" s="14">
        <f t="shared" si="847"/>
        <v>0</v>
      </c>
      <c r="Z6636" s="16">
        <f t="shared" ref="Z6636:Z6642" si="852">W6636+X6636</f>
        <v>646.6</v>
      </c>
      <c r="AA6636" s="14">
        <f t="shared" si="850"/>
        <v>0</v>
      </c>
      <c r="AB6636" s="14">
        <f t="shared" si="84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 hidden="1">
      <c r="A6637" s="7" t="s">
        <v>3722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4046</v>
      </c>
      <c r="S6637" s="139">
        <v>2006.2</v>
      </c>
      <c r="T6637" s="14"/>
      <c r="U6637" s="139">
        <v>2006.2</v>
      </c>
      <c r="V6637" s="14">
        <f t="shared" si="848"/>
        <v>0</v>
      </c>
      <c r="W6637" s="14">
        <f t="shared" si="846"/>
        <v>1966.8627450980391</v>
      </c>
      <c r="X6637" s="14"/>
      <c r="Y6637" s="14">
        <f t="shared" si="847"/>
        <v>0</v>
      </c>
      <c r="Z6637" s="16">
        <f t="shared" si="852"/>
        <v>1966.8627450980391</v>
      </c>
      <c r="AA6637" s="14">
        <f t="shared" si="850"/>
        <v>39.337254901960932</v>
      </c>
      <c r="AB6637" s="14">
        <f t="shared" si="84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 hidden="1">
      <c r="A6638" s="7" t="s">
        <v>3722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4046</v>
      </c>
      <c r="S6638" s="139">
        <v>20944.88</v>
      </c>
      <c r="T6638" s="14"/>
      <c r="U6638" s="139">
        <v>20944.88</v>
      </c>
      <c r="V6638" s="14">
        <f t="shared" si="848"/>
        <v>0</v>
      </c>
      <c r="W6638" s="14">
        <f t="shared" si="846"/>
        <v>20944.88</v>
      </c>
      <c r="X6638" s="14"/>
      <c r="Y6638" s="14">
        <f t="shared" si="847"/>
        <v>0</v>
      </c>
      <c r="Z6638" s="16">
        <f t="shared" si="852"/>
        <v>20944.88</v>
      </c>
      <c r="AA6638" s="14">
        <f t="shared" si="850"/>
        <v>0</v>
      </c>
      <c r="AB6638" s="14">
        <f t="shared" si="84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 hidden="1">
      <c r="A6639" s="7" t="s">
        <v>3722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48"/>
        <v>0</v>
      </c>
      <c r="W6639" s="14">
        <f t="shared" si="846"/>
        <v>21006.152380952379</v>
      </c>
      <c r="X6639" s="14"/>
      <c r="Y6639" s="14">
        <f t="shared" si="847"/>
        <v>0</v>
      </c>
      <c r="Z6639" s="16">
        <f t="shared" si="852"/>
        <v>21006.152380952379</v>
      </c>
      <c r="AA6639" s="14">
        <f t="shared" si="850"/>
        <v>1050.3076190476204</v>
      </c>
      <c r="AB6639" s="14">
        <f t="shared" si="84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 hidden="1">
      <c r="A6640" s="7" t="s">
        <v>3722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4046</v>
      </c>
      <c r="S6640" s="139">
        <v>6384.9</v>
      </c>
      <c r="T6640" s="14"/>
      <c r="U6640" s="139">
        <v>6384.9</v>
      </c>
      <c r="V6640" s="14">
        <f t="shared" si="848"/>
        <v>0</v>
      </c>
      <c r="W6640" s="14">
        <f t="shared" si="846"/>
        <v>6384.9</v>
      </c>
      <c r="X6640" s="14"/>
      <c r="Y6640" s="14">
        <f t="shared" si="847"/>
        <v>0</v>
      </c>
      <c r="Z6640" s="16">
        <f t="shared" si="852"/>
        <v>6384.9</v>
      </c>
      <c r="AA6640" s="14">
        <f t="shared" si="850"/>
        <v>0</v>
      </c>
      <c r="AB6640" s="14">
        <f t="shared" si="84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 hidden="1">
      <c r="A6641" s="7" t="s">
        <v>3722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4052</v>
      </c>
      <c r="S6641" s="139">
        <v>18818.400000000001</v>
      </c>
      <c r="T6641" s="14"/>
      <c r="U6641" s="139">
        <v>18818.400000000001</v>
      </c>
      <c r="V6641" s="14">
        <f t="shared" si="848"/>
        <v>0</v>
      </c>
      <c r="W6641" s="14">
        <f t="shared" si="846"/>
        <v>16936.560000000001</v>
      </c>
      <c r="X6641" s="14"/>
      <c r="Y6641" s="14">
        <f t="shared" si="847"/>
        <v>0</v>
      </c>
      <c r="Z6641" s="16">
        <f t="shared" si="852"/>
        <v>16936.560000000001</v>
      </c>
      <c r="AA6641" s="14">
        <f t="shared" si="850"/>
        <v>1881.8400000000001</v>
      </c>
      <c r="AB6641" s="14">
        <f t="shared" si="84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 hidden="1">
      <c r="A6642" s="7" t="s">
        <v>3722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48"/>
        <v>1107.2699999999995</v>
      </c>
      <c r="W6642" s="14">
        <f t="shared" si="846"/>
        <v>6864.35</v>
      </c>
      <c r="X6642" s="14"/>
      <c r="Y6642" s="14">
        <f t="shared" si="847"/>
        <v>0</v>
      </c>
      <c r="Z6642" s="16">
        <f t="shared" si="852"/>
        <v>6864.35</v>
      </c>
      <c r="AA6642" s="14">
        <f t="shared" si="850"/>
        <v>0</v>
      </c>
      <c r="AB6642" s="14">
        <f t="shared" si="84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 hidden="1">
      <c r="A6643" s="7" t="s">
        <v>3722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3558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48"/>
        <v>0</v>
      </c>
      <c r="W6643" s="14">
        <f t="shared" si="846"/>
        <v>490.5</v>
      </c>
      <c r="X6643" s="14"/>
      <c r="Y6643" s="14">
        <f t="shared" si="847"/>
        <v>0</v>
      </c>
      <c r="Z6643" s="14"/>
      <c r="AA6643" s="14">
        <f t="shared" si="850"/>
        <v>0</v>
      </c>
      <c r="AB6643" s="14">
        <f t="shared" si="84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 hidden="1">
      <c r="A6644" s="7" t="s">
        <v>3722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48"/>
        <v>0</v>
      </c>
      <c r="W6644" s="14">
        <f t="shared" si="846"/>
        <v>76490.100000000006</v>
      </c>
      <c r="X6644" s="14"/>
      <c r="Y6644" s="14">
        <f t="shared" si="847"/>
        <v>0</v>
      </c>
      <c r="Z6644" s="16">
        <f t="shared" ref="Z6644:Z6656" si="853">W6644+X6644</f>
        <v>76490.100000000006</v>
      </c>
      <c r="AA6644" s="14">
        <f t="shared" si="850"/>
        <v>0</v>
      </c>
      <c r="AB6644" s="14">
        <f t="shared" si="84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 hidden="1">
      <c r="A6645" s="7" t="s">
        <v>3722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48"/>
        <v>43844.5</v>
      </c>
      <c r="W6645" s="14">
        <f t="shared" si="846"/>
        <v>32199.801980198019</v>
      </c>
      <c r="X6645" s="14"/>
      <c r="Y6645" s="14">
        <f t="shared" si="847"/>
        <v>0</v>
      </c>
      <c r="Z6645" s="16">
        <f t="shared" si="853"/>
        <v>32199.801980198019</v>
      </c>
      <c r="AA6645" s="14">
        <f t="shared" si="850"/>
        <v>321.99801980198026</v>
      </c>
      <c r="AB6645" s="14">
        <f t="shared" si="84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 hidden="1">
      <c r="A6646" s="7" t="s">
        <v>3722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4052</v>
      </c>
      <c r="S6646" s="139">
        <v>54.99</v>
      </c>
      <c r="T6646" s="14"/>
      <c r="U6646" s="139">
        <v>54.99</v>
      </c>
      <c r="V6646" s="14">
        <f t="shared" si="848"/>
        <v>0</v>
      </c>
      <c r="W6646" s="14">
        <f t="shared" si="846"/>
        <v>53.911764705882355</v>
      </c>
      <c r="X6646" s="14"/>
      <c r="Y6646" s="14">
        <f t="shared" si="847"/>
        <v>0</v>
      </c>
      <c r="Z6646" s="16">
        <f t="shared" si="853"/>
        <v>53.911764705882355</v>
      </c>
      <c r="AA6646" s="14">
        <f t="shared" si="850"/>
        <v>1.078235294117647</v>
      </c>
      <c r="AB6646" s="14">
        <f t="shared" si="84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 hidden="1">
      <c r="A6647" s="7" t="s">
        <v>3722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4046</v>
      </c>
      <c r="S6647" s="139">
        <v>10000</v>
      </c>
      <c r="T6647" s="14"/>
      <c r="U6647" s="139">
        <v>10000</v>
      </c>
      <c r="V6647" s="14">
        <f t="shared" si="848"/>
        <v>0</v>
      </c>
      <c r="W6647" s="14">
        <f t="shared" si="846"/>
        <v>9803.9215686274511</v>
      </c>
      <c r="X6647" s="14"/>
      <c r="Y6647" s="14">
        <f t="shared" si="847"/>
        <v>0</v>
      </c>
      <c r="Z6647" s="16">
        <f t="shared" si="853"/>
        <v>9803.9215686274511</v>
      </c>
      <c r="AA6647" s="14">
        <f t="shared" si="850"/>
        <v>196.07843137254895</v>
      </c>
      <c r="AB6647" s="14">
        <f t="shared" si="84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 hidden="1">
      <c r="A6648" s="7" t="s">
        <v>3722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48"/>
        <v>0</v>
      </c>
      <c r="W6648" s="14">
        <f t="shared" si="846"/>
        <v>1328.42</v>
      </c>
      <c r="X6648" s="14"/>
      <c r="Y6648" s="14">
        <f t="shared" si="847"/>
        <v>0</v>
      </c>
      <c r="Z6648" s="16">
        <f t="shared" si="853"/>
        <v>1328.42</v>
      </c>
      <c r="AA6648" s="14">
        <f t="shared" si="850"/>
        <v>0</v>
      </c>
      <c r="AB6648" s="14">
        <f t="shared" si="84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 hidden="1">
      <c r="A6649" s="7" t="s">
        <v>3722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48"/>
        <v>1.0000000002037299E-2</v>
      </c>
      <c r="W6649" s="14">
        <f t="shared" si="846"/>
        <v>0</v>
      </c>
      <c r="X6649" s="14"/>
      <c r="Y6649" s="14">
        <f t="shared" si="847"/>
        <v>0</v>
      </c>
      <c r="Z6649" s="16">
        <f t="shared" si="853"/>
        <v>0</v>
      </c>
      <c r="AA6649" s="14">
        <f t="shared" si="850"/>
        <v>0</v>
      </c>
      <c r="AB6649" s="14">
        <f t="shared" si="84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 hidden="1">
      <c r="A6650" s="7" t="s">
        <v>3722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48"/>
        <v>4103.3700000000008</v>
      </c>
      <c r="W6650" s="14">
        <f t="shared" si="846"/>
        <v>6496.363636363636</v>
      </c>
      <c r="X6650" s="14"/>
      <c r="Y6650" s="14">
        <f t="shared" si="847"/>
        <v>0</v>
      </c>
      <c r="Z6650" s="16">
        <f t="shared" si="853"/>
        <v>6496.363636363636</v>
      </c>
      <c r="AA6650" s="14">
        <f t="shared" si="850"/>
        <v>649.63636363636397</v>
      </c>
      <c r="AB6650" s="14">
        <f t="shared" si="84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 hidden="1">
      <c r="A6651" s="7" t="s">
        <v>3722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48"/>
        <v>2778.3</v>
      </c>
      <c r="W6651" s="14">
        <f t="shared" si="846"/>
        <v>1468.2</v>
      </c>
      <c r="X6651" s="14"/>
      <c r="Y6651" s="14">
        <f t="shared" si="847"/>
        <v>0</v>
      </c>
      <c r="Z6651" s="16">
        <f t="shared" si="853"/>
        <v>1468.2</v>
      </c>
      <c r="AA6651" s="14">
        <f t="shared" si="850"/>
        <v>0</v>
      </c>
      <c r="AB6651" s="14">
        <f t="shared" si="84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 hidden="1">
      <c r="A6652" s="7" t="s">
        <v>3722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48"/>
        <v>8183.7599999999993</v>
      </c>
      <c r="W6652" s="14">
        <f t="shared" si="846"/>
        <v>6445.14</v>
      </c>
      <c r="X6652" s="14"/>
      <c r="Y6652" s="14">
        <f t="shared" si="847"/>
        <v>0</v>
      </c>
      <c r="Z6652" s="16">
        <f t="shared" si="853"/>
        <v>6445.14</v>
      </c>
      <c r="AA6652" s="14">
        <f t="shared" si="850"/>
        <v>0</v>
      </c>
      <c r="AB6652" s="14">
        <f t="shared" si="84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 hidden="1">
      <c r="A6653" s="7" t="s">
        <v>3722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48"/>
        <v>0</v>
      </c>
      <c r="W6653" s="14">
        <f t="shared" si="846"/>
        <v>17450.8</v>
      </c>
      <c r="X6653" s="14"/>
      <c r="Y6653" s="14">
        <f t="shared" si="847"/>
        <v>0</v>
      </c>
      <c r="Z6653" s="16">
        <f t="shared" si="853"/>
        <v>17450.8</v>
      </c>
      <c r="AA6653" s="14">
        <f t="shared" si="850"/>
        <v>0</v>
      </c>
      <c r="AB6653" s="14">
        <f t="shared" si="84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 hidden="1">
      <c r="A6654" s="7" t="s">
        <v>3722</v>
      </c>
      <c r="B6654" s="74" t="s">
        <v>505</v>
      </c>
      <c r="C6654" s="74" t="s">
        <v>1330</v>
      </c>
      <c r="D6654" s="74" t="s">
        <v>1441</v>
      </c>
      <c r="E6654" s="74" t="s">
        <v>3563</v>
      </c>
      <c r="F6654" s="74" t="s">
        <v>3563</v>
      </c>
      <c r="G6654" s="74" t="s">
        <v>3563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3564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48"/>
        <v>0</v>
      </c>
      <c r="W6654" s="14">
        <f t="shared" si="846"/>
        <v>2802</v>
      </c>
      <c r="X6654" s="14"/>
      <c r="Y6654" s="14">
        <f t="shared" si="847"/>
        <v>0</v>
      </c>
      <c r="Z6654" s="16">
        <f t="shared" si="853"/>
        <v>2802</v>
      </c>
      <c r="AA6654" s="14">
        <f t="shared" si="850"/>
        <v>0</v>
      </c>
      <c r="AB6654" s="14">
        <f t="shared" si="84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 hidden="1">
      <c r="A6655" s="7" t="s">
        <v>3722</v>
      </c>
      <c r="B6655" s="74" t="s">
        <v>505</v>
      </c>
      <c r="C6655" s="74" t="s">
        <v>1330</v>
      </c>
      <c r="D6655" s="74" t="s">
        <v>1441</v>
      </c>
      <c r="E6655" s="74" t="s">
        <v>3563</v>
      </c>
      <c r="F6655" s="74" t="s">
        <v>3563</v>
      </c>
      <c r="G6655" s="74" t="s">
        <v>3563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3565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48"/>
        <v>0</v>
      </c>
      <c r="W6655" s="14">
        <f t="shared" ref="W6655:W6718" si="854">IF(O6655="返货",U6655/(1+P6655),IF(O6655="返现",U6655,IF(O6655="折扣",U6655*P6655,IF(O6655="无",U6655))))</f>
        <v>3303</v>
      </c>
      <c r="X6655" s="14"/>
      <c r="Y6655" s="14">
        <f t="shared" si="847"/>
        <v>0</v>
      </c>
      <c r="Z6655" s="16">
        <f t="shared" si="853"/>
        <v>3303</v>
      </c>
      <c r="AA6655" s="14">
        <f t="shared" si="850"/>
        <v>0</v>
      </c>
      <c r="AB6655" s="14">
        <f t="shared" si="84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 hidden="1">
      <c r="A6656" s="7" t="s">
        <v>3722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4046</v>
      </c>
      <c r="S6656" s="139">
        <v>188225.4</v>
      </c>
      <c r="T6656" s="14"/>
      <c r="U6656" s="139">
        <v>188225.4</v>
      </c>
      <c r="V6656" s="14">
        <f t="shared" si="848"/>
        <v>0</v>
      </c>
      <c r="W6656" s="14">
        <f t="shared" si="854"/>
        <v>184534.70588235292</v>
      </c>
      <c r="X6656" s="14"/>
      <c r="Y6656" s="14">
        <f t="shared" si="847"/>
        <v>0</v>
      </c>
      <c r="Z6656" s="16">
        <f t="shared" si="853"/>
        <v>184534.70588235292</v>
      </c>
      <c r="AA6656" s="14">
        <f t="shared" si="850"/>
        <v>3690.6941176470718</v>
      </c>
      <c r="AB6656" s="14">
        <f t="shared" si="84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 hidden="1">
      <c r="A6657" s="7" t="s">
        <v>3722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48"/>
        <v>28267</v>
      </c>
      <c r="W6657" s="14">
        <f t="shared" si="854"/>
        <v>44262</v>
      </c>
      <c r="X6657" s="14"/>
      <c r="Y6657" s="14">
        <f t="shared" si="847"/>
        <v>0</v>
      </c>
      <c r="Z6657" s="14"/>
      <c r="AA6657" s="14">
        <f t="shared" si="850"/>
        <v>0</v>
      </c>
      <c r="AB6657" s="14">
        <f t="shared" si="84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 hidden="1">
      <c r="A6658" s="7" t="s">
        <v>3722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48"/>
        <v>3204.7</v>
      </c>
      <c r="W6658" s="14">
        <f t="shared" si="854"/>
        <v>1795.3</v>
      </c>
      <c r="X6658" s="14"/>
      <c r="Y6658" s="14">
        <f t="shared" si="847"/>
        <v>0</v>
      </c>
      <c r="Z6658" s="16">
        <f t="shared" ref="Z6658:Z6721" si="855">W6658+X6658</f>
        <v>1795.3</v>
      </c>
      <c r="AA6658" s="14">
        <f t="shared" si="850"/>
        <v>0</v>
      </c>
      <c r="AB6658" s="14">
        <f t="shared" si="84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 hidden="1">
      <c r="A6659" s="7" t="s">
        <v>3722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48"/>
        <v>20789.699999999997</v>
      </c>
      <c r="W6659" s="14">
        <f t="shared" si="854"/>
        <v>26726</v>
      </c>
      <c r="X6659" s="14"/>
      <c r="Y6659" s="14">
        <f t="shared" ref="Y6659:Y6722" si="856">IF(W6659-AB6659&lt;=0,0,IF(O6659="返现",MAX(W6659-AA6659-AB6659,0),MAX(W6659-AB6659,0)))</f>
        <v>0</v>
      </c>
      <c r="Z6659" s="16">
        <f t="shared" si="855"/>
        <v>26726</v>
      </c>
      <c r="AA6659" s="14">
        <f t="shared" si="850"/>
        <v>0</v>
      </c>
      <c r="AB6659" s="14">
        <f t="shared" si="84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 hidden="1">
      <c r="A6660" s="7" t="s">
        <v>3722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48"/>
        <v>2826.77</v>
      </c>
      <c r="W6660" s="14">
        <f t="shared" si="854"/>
        <v>2846.6</v>
      </c>
      <c r="X6660" s="14"/>
      <c r="Y6660" s="14">
        <f t="shared" si="856"/>
        <v>0</v>
      </c>
      <c r="Z6660" s="16">
        <f t="shared" si="855"/>
        <v>2846.6</v>
      </c>
      <c r="AA6660" s="14">
        <f t="shared" si="850"/>
        <v>0</v>
      </c>
      <c r="AB6660" s="14">
        <f t="shared" si="84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 hidden="1">
      <c r="A6661" s="7" t="s">
        <v>3722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57">S6661+T6661-U6661</f>
        <v>146386.94</v>
      </c>
      <c r="W6661" s="14">
        <f t="shared" si="854"/>
        <v>15496.2</v>
      </c>
      <c r="X6661" s="14"/>
      <c r="Y6661" s="14">
        <f t="shared" si="856"/>
        <v>0</v>
      </c>
      <c r="Z6661" s="16">
        <f t="shared" si="855"/>
        <v>15496.2</v>
      </c>
      <c r="AA6661" s="14">
        <f t="shared" si="850"/>
        <v>0</v>
      </c>
      <c r="AB6661" s="14">
        <f t="shared" si="84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 hidden="1">
      <c r="A6662" s="7" t="s">
        <v>3722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4052</v>
      </c>
      <c r="S6662" s="139">
        <v>15847.03</v>
      </c>
      <c r="T6662" s="14"/>
      <c r="U6662" s="139">
        <v>15847.03</v>
      </c>
      <c r="V6662" s="14">
        <f t="shared" si="857"/>
        <v>0</v>
      </c>
      <c r="W6662" s="14">
        <f t="shared" si="854"/>
        <v>15847.03</v>
      </c>
      <c r="X6662" s="14"/>
      <c r="Y6662" s="14">
        <f t="shared" si="856"/>
        <v>0</v>
      </c>
      <c r="Z6662" s="16">
        <f t="shared" si="855"/>
        <v>15847.03</v>
      </c>
      <c r="AA6662" s="14">
        <f t="shared" si="850"/>
        <v>0</v>
      </c>
      <c r="AB6662" s="14">
        <f t="shared" ref="AB6662:AB6703" si="85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 hidden="1">
      <c r="A6663" s="7" t="s">
        <v>3722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57"/>
        <v>65924.149999999994</v>
      </c>
      <c r="W6663" s="14">
        <f t="shared" si="854"/>
        <v>0</v>
      </c>
      <c r="X6663" s="14"/>
      <c r="Y6663" s="14">
        <f t="shared" si="856"/>
        <v>0</v>
      </c>
      <c r="Z6663" s="16">
        <f t="shared" si="855"/>
        <v>0</v>
      </c>
      <c r="AA6663" s="14">
        <f t="shared" si="850"/>
        <v>0</v>
      </c>
      <c r="AB6663" s="14">
        <f t="shared" si="85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 hidden="1">
      <c r="A6664" s="7" t="s">
        <v>3722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57"/>
        <v>19089.350000000002</v>
      </c>
      <c r="W6664" s="14">
        <f t="shared" si="854"/>
        <v>21812.799999999999</v>
      </c>
      <c r="X6664" s="14"/>
      <c r="Y6664" s="14">
        <f t="shared" si="856"/>
        <v>0</v>
      </c>
      <c r="Z6664" s="16">
        <f t="shared" si="855"/>
        <v>21812.799999999999</v>
      </c>
      <c r="AA6664" s="14">
        <f t="shared" si="850"/>
        <v>0</v>
      </c>
      <c r="AB6664" s="14">
        <f t="shared" si="85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 hidden="1">
      <c r="A6665" s="7" t="s">
        <v>3722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4046</v>
      </c>
      <c r="S6665" s="139">
        <v>3558.36</v>
      </c>
      <c r="T6665" s="14"/>
      <c r="U6665" s="139">
        <v>3558.36</v>
      </c>
      <c r="V6665" s="14">
        <f t="shared" si="857"/>
        <v>0</v>
      </c>
      <c r="W6665" s="14">
        <f t="shared" si="854"/>
        <v>3558.36</v>
      </c>
      <c r="X6665" s="14"/>
      <c r="Y6665" s="14">
        <f t="shared" si="856"/>
        <v>0</v>
      </c>
      <c r="Z6665" s="16">
        <f t="shared" si="855"/>
        <v>3558.36</v>
      </c>
      <c r="AA6665" s="14">
        <f t="shared" si="850"/>
        <v>0</v>
      </c>
      <c r="AB6665" s="14">
        <f t="shared" si="85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 hidden="1">
      <c r="A6666" s="7" t="s">
        <v>3722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57"/>
        <v>42157.11</v>
      </c>
      <c r="W6666" s="14">
        <f t="shared" si="854"/>
        <v>0</v>
      </c>
      <c r="X6666" s="14"/>
      <c r="Y6666" s="14">
        <f t="shared" si="856"/>
        <v>0</v>
      </c>
      <c r="Z6666" s="16">
        <f t="shared" si="855"/>
        <v>0</v>
      </c>
      <c r="AA6666" s="14">
        <f t="shared" si="850"/>
        <v>0</v>
      </c>
      <c r="AB6666" s="14">
        <f t="shared" si="85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 hidden="1">
      <c r="A6667" s="7" t="s">
        <v>3722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57"/>
        <v>1.00000000002183E-2</v>
      </c>
      <c r="W6667" s="14">
        <f t="shared" si="854"/>
        <v>0</v>
      </c>
      <c r="X6667" s="14"/>
      <c r="Y6667" s="14">
        <f t="shared" si="856"/>
        <v>0</v>
      </c>
      <c r="Z6667" s="16">
        <f t="shared" si="855"/>
        <v>0</v>
      </c>
      <c r="AA6667" s="14">
        <f t="shared" si="850"/>
        <v>0</v>
      </c>
      <c r="AB6667" s="14">
        <f t="shared" si="85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 hidden="1">
      <c r="A6668" s="7" t="s">
        <v>3722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4046</v>
      </c>
      <c r="S6668" s="139">
        <v>18374</v>
      </c>
      <c r="T6668" s="14"/>
      <c r="U6668" s="139">
        <v>18374</v>
      </c>
      <c r="V6668" s="14">
        <f t="shared" si="857"/>
        <v>0</v>
      </c>
      <c r="W6668" s="14">
        <f t="shared" si="854"/>
        <v>18374</v>
      </c>
      <c r="X6668" s="14"/>
      <c r="Y6668" s="14">
        <f t="shared" si="856"/>
        <v>0</v>
      </c>
      <c r="Z6668" s="16">
        <f t="shared" si="855"/>
        <v>18374</v>
      </c>
      <c r="AA6668" s="14">
        <f t="shared" si="850"/>
        <v>0</v>
      </c>
      <c r="AB6668" s="14">
        <f t="shared" si="85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 hidden="1">
      <c r="A6669" s="7" t="s">
        <v>3722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57"/>
        <v>95054.53</v>
      </c>
      <c r="W6669" s="14">
        <f t="shared" si="854"/>
        <v>3341.8</v>
      </c>
      <c r="X6669" s="14"/>
      <c r="Y6669" s="14">
        <f t="shared" si="856"/>
        <v>0</v>
      </c>
      <c r="Z6669" s="16">
        <f t="shared" si="855"/>
        <v>3341.8</v>
      </c>
      <c r="AA6669" s="14">
        <f t="shared" si="850"/>
        <v>0</v>
      </c>
      <c r="AB6669" s="14">
        <f t="shared" si="85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 hidden="1">
      <c r="A6670" s="7" t="s">
        <v>3722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57"/>
        <v>10397.4</v>
      </c>
      <c r="W6670" s="14">
        <f t="shared" si="854"/>
        <v>2435.6</v>
      </c>
      <c r="X6670" s="14"/>
      <c r="Y6670" s="14">
        <f t="shared" si="856"/>
        <v>0</v>
      </c>
      <c r="Z6670" s="16">
        <f t="shared" si="855"/>
        <v>2435.6</v>
      </c>
      <c r="AA6670" s="14">
        <f t="shared" si="850"/>
        <v>0</v>
      </c>
      <c r="AB6670" s="14">
        <f t="shared" si="85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 hidden="1">
      <c r="A6671" s="7" t="s">
        <v>3722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57"/>
        <v>4257.8</v>
      </c>
      <c r="W6671" s="14">
        <f t="shared" si="854"/>
        <v>0</v>
      </c>
      <c r="X6671" s="14"/>
      <c r="Y6671" s="14">
        <f t="shared" si="856"/>
        <v>0</v>
      </c>
      <c r="Z6671" s="16">
        <f t="shared" si="855"/>
        <v>0</v>
      </c>
      <c r="AA6671" s="14">
        <f t="shared" si="850"/>
        <v>0</v>
      </c>
      <c r="AB6671" s="14">
        <f t="shared" si="85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 hidden="1">
      <c r="A6672" s="7" t="s">
        <v>3722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57"/>
        <v>86051.58</v>
      </c>
      <c r="W6672" s="14">
        <f t="shared" si="854"/>
        <v>36608.794117647056</v>
      </c>
      <c r="X6672" s="14"/>
      <c r="Y6672" s="14">
        <f t="shared" si="856"/>
        <v>0</v>
      </c>
      <c r="Z6672" s="16">
        <f t="shared" si="855"/>
        <v>36608.794117647056</v>
      </c>
      <c r="AA6672" s="14">
        <f t="shared" si="850"/>
        <v>732.17588235294534</v>
      </c>
      <c r="AB6672" s="14">
        <f t="shared" si="85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 hidden="1">
      <c r="A6673" s="7" t="s">
        <v>3722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57"/>
        <v>7300</v>
      </c>
      <c r="W6673" s="14">
        <f t="shared" si="854"/>
        <v>682.71844660194176</v>
      </c>
      <c r="X6673" s="14"/>
      <c r="Y6673" s="14">
        <f t="shared" si="856"/>
        <v>0</v>
      </c>
      <c r="Z6673" s="16">
        <f t="shared" si="855"/>
        <v>682.71844660194176</v>
      </c>
      <c r="AA6673" s="14">
        <f t="shared" si="850"/>
        <v>20.481553398058281</v>
      </c>
      <c r="AB6673" s="14">
        <f t="shared" si="85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 hidden="1">
      <c r="A6674" s="7" t="s">
        <v>3722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57"/>
        <v>10234.900000000001</v>
      </c>
      <c r="W6674" s="14">
        <f t="shared" si="854"/>
        <v>8879.9029126213591</v>
      </c>
      <c r="X6674" s="14"/>
      <c r="Y6674" s="14">
        <f t="shared" si="856"/>
        <v>0</v>
      </c>
      <c r="Z6674" s="16">
        <f t="shared" si="855"/>
        <v>8879.9029126213591</v>
      </c>
      <c r="AA6674" s="14">
        <f t="shared" si="850"/>
        <v>266.39708737864021</v>
      </c>
      <c r="AB6674" s="14">
        <f t="shared" si="85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 hidden="1">
      <c r="A6675" s="7" t="s">
        <v>3722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57"/>
        <v>3900.5200000000004</v>
      </c>
      <c r="W6675" s="14">
        <f t="shared" si="854"/>
        <v>10817.460784313726</v>
      </c>
      <c r="X6675" s="14"/>
      <c r="Y6675" s="14">
        <f t="shared" si="856"/>
        <v>0</v>
      </c>
      <c r="Z6675" s="16">
        <f t="shared" si="855"/>
        <v>10817.460784313726</v>
      </c>
      <c r="AA6675" s="14">
        <f t="shared" si="850"/>
        <v>216.34921568627396</v>
      </c>
      <c r="AB6675" s="14">
        <f t="shared" si="85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 hidden="1">
      <c r="A6676" s="7" t="s">
        <v>3722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57"/>
        <v>1.04999999999973</v>
      </c>
      <c r="W6676" s="14">
        <f t="shared" si="854"/>
        <v>0</v>
      </c>
      <c r="X6676" s="14"/>
      <c r="Y6676" s="14">
        <f t="shared" si="856"/>
        <v>0</v>
      </c>
      <c r="Z6676" s="16">
        <f t="shared" si="855"/>
        <v>0</v>
      </c>
      <c r="AA6676" s="14">
        <f t="shared" si="850"/>
        <v>0</v>
      </c>
      <c r="AB6676" s="14">
        <f t="shared" si="85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 hidden="1">
      <c r="A6677" s="7" t="s">
        <v>3722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57"/>
        <v>0</v>
      </c>
      <c r="W6677" s="14">
        <f t="shared" si="854"/>
        <v>7108.49</v>
      </c>
      <c r="X6677" s="14"/>
      <c r="Y6677" s="14">
        <f t="shared" si="856"/>
        <v>0</v>
      </c>
      <c r="Z6677" s="16">
        <f t="shared" si="855"/>
        <v>7108.49</v>
      </c>
      <c r="AA6677" s="14">
        <f t="shared" si="850"/>
        <v>0</v>
      </c>
      <c r="AB6677" s="14">
        <f t="shared" si="85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 hidden="1">
      <c r="A6678" s="7" t="s">
        <v>3722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57"/>
        <v>341738.6</v>
      </c>
      <c r="W6678" s="14">
        <f t="shared" si="854"/>
        <v>328243.03921568627</v>
      </c>
      <c r="X6678" s="14"/>
      <c r="Y6678" s="14">
        <f t="shared" si="856"/>
        <v>0</v>
      </c>
      <c r="Z6678" s="16">
        <f t="shared" si="855"/>
        <v>328243.03921568627</v>
      </c>
      <c r="AA6678" s="14">
        <f t="shared" si="850"/>
        <v>6564.8607843137579</v>
      </c>
      <c r="AB6678" s="14">
        <f t="shared" si="85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 hidden="1">
      <c r="A6679" s="7" t="s">
        <v>3722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57"/>
        <v>32232.720000000001</v>
      </c>
      <c r="W6679" s="14">
        <f t="shared" si="854"/>
        <v>0</v>
      </c>
      <c r="X6679" s="14"/>
      <c r="Y6679" s="14">
        <f t="shared" si="856"/>
        <v>0</v>
      </c>
      <c r="Z6679" s="16">
        <f t="shared" si="855"/>
        <v>0</v>
      </c>
      <c r="AA6679" s="14">
        <f t="shared" si="850"/>
        <v>0</v>
      </c>
      <c r="AB6679" s="14">
        <f t="shared" si="85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 hidden="1">
      <c r="A6680" s="7" t="s">
        <v>3722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57"/>
        <v>7173.9600000000009</v>
      </c>
      <c r="W6680" s="14">
        <f t="shared" si="854"/>
        <v>12152.1</v>
      </c>
      <c r="X6680" s="14"/>
      <c r="Y6680" s="14">
        <f t="shared" si="856"/>
        <v>0</v>
      </c>
      <c r="Z6680" s="16">
        <f t="shared" si="855"/>
        <v>12152.1</v>
      </c>
      <c r="AA6680" s="14">
        <f t="shared" ref="AA6680:AA6743" si="859">U6680-W6680</f>
        <v>0</v>
      </c>
      <c r="AB6680" s="14">
        <f t="shared" si="85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 hidden="1">
      <c r="A6681" s="7" t="s">
        <v>3722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57"/>
        <v>123600.6</v>
      </c>
      <c r="W6681" s="14">
        <f t="shared" si="854"/>
        <v>0</v>
      </c>
      <c r="X6681" s="14"/>
      <c r="Y6681" s="14">
        <f t="shared" si="856"/>
        <v>0</v>
      </c>
      <c r="Z6681" s="16">
        <f t="shared" si="855"/>
        <v>0</v>
      </c>
      <c r="AA6681" s="14">
        <f t="shared" si="859"/>
        <v>0</v>
      </c>
      <c r="AB6681" s="14">
        <f t="shared" si="85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 hidden="1">
      <c r="A6682" s="7" t="s">
        <v>3722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57"/>
        <v>203605.15</v>
      </c>
      <c r="W6682" s="14">
        <f t="shared" si="854"/>
        <v>0</v>
      </c>
      <c r="X6682" s="14"/>
      <c r="Y6682" s="14">
        <f t="shared" si="856"/>
        <v>0</v>
      </c>
      <c r="Z6682" s="16">
        <f t="shared" si="855"/>
        <v>0</v>
      </c>
      <c r="AA6682" s="14">
        <f t="shared" si="859"/>
        <v>0</v>
      </c>
      <c r="AB6682" s="14">
        <f t="shared" si="85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 hidden="1">
      <c r="A6683" s="7" t="s">
        <v>3722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57"/>
        <v>29390.959999999999</v>
      </c>
      <c r="W6683" s="14">
        <f t="shared" si="854"/>
        <v>0</v>
      </c>
      <c r="X6683" s="14"/>
      <c r="Y6683" s="14">
        <f t="shared" si="856"/>
        <v>0</v>
      </c>
      <c r="Z6683" s="16">
        <f t="shared" si="855"/>
        <v>0</v>
      </c>
      <c r="AA6683" s="14">
        <f t="shared" si="859"/>
        <v>0</v>
      </c>
      <c r="AB6683" s="14">
        <f t="shared" si="85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 hidden="1">
      <c r="A6684" s="7" t="s">
        <v>3722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57"/>
        <v>85233.67</v>
      </c>
      <c r="W6684" s="14">
        <f t="shared" si="854"/>
        <v>0</v>
      </c>
      <c r="X6684" s="14"/>
      <c r="Y6684" s="14">
        <f t="shared" si="856"/>
        <v>0</v>
      </c>
      <c r="Z6684" s="16">
        <f t="shared" si="855"/>
        <v>0</v>
      </c>
      <c r="AA6684" s="14">
        <f t="shared" si="859"/>
        <v>0</v>
      </c>
      <c r="AB6684" s="14">
        <f t="shared" si="85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 hidden="1">
      <c r="A6685" s="7" t="s">
        <v>3722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54"/>
        <v>0</v>
      </c>
      <c r="X6685" s="14"/>
      <c r="Y6685" s="14">
        <f t="shared" si="856"/>
        <v>0</v>
      </c>
      <c r="Z6685" s="16">
        <f t="shared" si="855"/>
        <v>0</v>
      </c>
      <c r="AA6685" s="14">
        <f t="shared" si="859"/>
        <v>0</v>
      </c>
      <c r="AB6685" s="14">
        <f t="shared" si="85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 hidden="1">
      <c r="A6686" s="7" t="s">
        <v>3722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57"/>
        <v>27345.200000000001</v>
      </c>
      <c r="W6686" s="14">
        <f t="shared" si="854"/>
        <v>0</v>
      </c>
      <c r="X6686" s="14"/>
      <c r="Y6686" s="14">
        <f t="shared" si="856"/>
        <v>0</v>
      </c>
      <c r="Z6686" s="16">
        <f t="shared" si="855"/>
        <v>0</v>
      </c>
      <c r="AA6686" s="14">
        <f t="shared" si="859"/>
        <v>0</v>
      </c>
      <c r="AB6686" s="14">
        <f t="shared" si="85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 hidden="1">
      <c r="A6687" s="7" t="s">
        <v>3722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57"/>
        <v>6357.73</v>
      </c>
      <c r="W6687" s="14">
        <f t="shared" si="854"/>
        <v>2907.03</v>
      </c>
      <c r="X6687" s="14"/>
      <c r="Y6687" s="14">
        <f t="shared" si="856"/>
        <v>0</v>
      </c>
      <c r="Z6687" s="16">
        <f t="shared" si="855"/>
        <v>2907.03</v>
      </c>
      <c r="AA6687" s="14">
        <f t="shared" si="859"/>
        <v>0</v>
      </c>
      <c r="AB6687" s="14">
        <f t="shared" si="85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 hidden="1">
      <c r="A6688" s="7" t="s">
        <v>3722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57"/>
        <v>7530.5</v>
      </c>
      <c r="W6688" s="14">
        <f t="shared" si="854"/>
        <v>0</v>
      </c>
      <c r="X6688" s="14"/>
      <c r="Y6688" s="14">
        <f t="shared" si="856"/>
        <v>0</v>
      </c>
      <c r="Z6688" s="16">
        <f t="shared" si="855"/>
        <v>0</v>
      </c>
      <c r="AA6688" s="14">
        <f t="shared" si="859"/>
        <v>0</v>
      </c>
      <c r="AB6688" s="14">
        <f t="shared" si="85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 hidden="1">
      <c r="A6689" s="7" t="s">
        <v>3722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4046</v>
      </c>
      <c r="S6689" s="139">
        <v>1810.5</v>
      </c>
      <c r="T6689" s="14"/>
      <c r="U6689" s="139">
        <v>1810.5</v>
      </c>
      <c r="V6689" s="14">
        <f t="shared" si="857"/>
        <v>0</v>
      </c>
      <c r="W6689" s="14">
        <f t="shared" si="854"/>
        <v>1775</v>
      </c>
      <c r="X6689" s="14"/>
      <c r="Y6689" s="14">
        <f t="shared" si="856"/>
        <v>0</v>
      </c>
      <c r="Z6689" s="16">
        <f t="shared" si="855"/>
        <v>1775</v>
      </c>
      <c r="AA6689" s="14">
        <f t="shared" si="859"/>
        <v>35.5</v>
      </c>
      <c r="AB6689" s="14">
        <f t="shared" si="85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 hidden="1">
      <c r="A6690" s="7" t="s">
        <v>3722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57"/>
        <v>2349.0300000000002</v>
      </c>
      <c r="W6690" s="14">
        <f t="shared" si="854"/>
        <v>0</v>
      </c>
      <c r="X6690" s="14"/>
      <c r="Y6690" s="14">
        <f t="shared" si="856"/>
        <v>0</v>
      </c>
      <c r="Z6690" s="16">
        <f t="shared" si="855"/>
        <v>0</v>
      </c>
      <c r="AA6690" s="14">
        <f t="shared" si="859"/>
        <v>0</v>
      </c>
      <c r="AB6690" s="14">
        <f t="shared" si="85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 hidden="1">
      <c r="A6691" s="7" t="s">
        <v>3722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57"/>
        <v>144.46</v>
      </c>
      <c r="W6691" s="14">
        <f t="shared" si="854"/>
        <v>0</v>
      </c>
      <c r="X6691" s="14"/>
      <c r="Y6691" s="14">
        <f t="shared" si="856"/>
        <v>0</v>
      </c>
      <c r="Z6691" s="16">
        <f t="shared" si="855"/>
        <v>0</v>
      </c>
      <c r="AA6691" s="14">
        <f t="shared" si="859"/>
        <v>0</v>
      </c>
      <c r="AB6691" s="14">
        <f t="shared" si="85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 hidden="1">
      <c r="A6692" s="7" t="s">
        <v>3722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57"/>
        <v>2470.8000000000002</v>
      </c>
      <c r="W6692" s="14">
        <f t="shared" si="854"/>
        <v>6063.9215686274511</v>
      </c>
      <c r="X6692" s="14"/>
      <c r="Y6692" s="14">
        <f t="shared" si="856"/>
        <v>0</v>
      </c>
      <c r="Z6692" s="16">
        <f t="shared" si="855"/>
        <v>6063.9215686274511</v>
      </c>
      <c r="AA6692" s="14">
        <f t="shared" si="859"/>
        <v>121.27843137254877</v>
      </c>
      <c r="AB6692" s="14">
        <f t="shared" si="85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 hidden="1">
      <c r="A6693" s="7" t="s">
        <v>3722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57"/>
        <v>10752.35</v>
      </c>
      <c r="W6693" s="14">
        <f t="shared" si="854"/>
        <v>0</v>
      </c>
      <c r="X6693" s="14"/>
      <c r="Y6693" s="14">
        <f t="shared" si="856"/>
        <v>0</v>
      </c>
      <c r="Z6693" s="16">
        <f t="shared" si="855"/>
        <v>0</v>
      </c>
      <c r="AA6693" s="14">
        <f t="shared" si="859"/>
        <v>0</v>
      </c>
      <c r="AB6693" s="14">
        <f t="shared" si="85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 hidden="1">
      <c r="A6694" s="7" t="s">
        <v>3722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57"/>
        <v>10192.26</v>
      </c>
      <c r="W6694" s="14">
        <f t="shared" si="854"/>
        <v>0</v>
      </c>
      <c r="X6694" s="14"/>
      <c r="Y6694" s="14">
        <f t="shared" si="856"/>
        <v>0</v>
      </c>
      <c r="Z6694" s="16">
        <f t="shared" si="855"/>
        <v>0</v>
      </c>
      <c r="AA6694" s="14">
        <f t="shared" si="859"/>
        <v>0</v>
      </c>
      <c r="AB6694" s="14">
        <f t="shared" si="85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 hidden="1">
      <c r="A6695" s="7" t="s">
        <v>3722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57"/>
        <v>8071.7000000000007</v>
      </c>
      <c r="W6695" s="14">
        <f t="shared" si="854"/>
        <v>2951.9</v>
      </c>
      <c r="X6695" s="14"/>
      <c r="Y6695" s="14">
        <f t="shared" si="856"/>
        <v>0</v>
      </c>
      <c r="Z6695" s="16">
        <f t="shared" si="855"/>
        <v>2951.9</v>
      </c>
      <c r="AA6695" s="14">
        <f t="shared" si="859"/>
        <v>0</v>
      </c>
      <c r="AB6695" s="14">
        <f t="shared" si="85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 hidden="1">
      <c r="A6696" s="7" t="s">
        <v>3722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57"/>
        <v>34552.49</v>
      </c>
      <c r="W6696" s="14">
        <f t="shared" si="854"/>
        <v>3567.9611650485435</v>
      </c>
      <c r="X6696" s="14"/>
      <c r="Y6696" s="14">
        <f t="shared" si="856"/>
        <v>0</v>
      </c>
      <c r="Z6696" s="16">
        <f t="shared" si="855"/>
        <v>3567.9611650485435</v>
      </c>
      <c r="AA6696" s="14">
        <f t="shared" si="859"/>
        <v>107.03883495145647</v>
      </c>
      <c r="AB6696" s="14">
        <f t="shared" si="85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 hidden="1">
      <c r="A6697" s="7" t="s">
        <v>3722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57"/>
        <v>2144.2999999999997</v>
      </c>
      <c r="W6697" s="14">
        <f t="shared" si="854"/>
        <v>3228.9</v>
      </c>
      <c r="X6697" s="14"/>
      <c r="Y6697" s="14">
        <f t="shared" si="856"/>
        <v>0</v>
      </c>
      <c r="Z6697" s="16">
        <f t="shared" si="855"/>
        <v>3228.9</v>
      </c>
      <c r="AA6697" s="14">
        <f t="shared" si="859"/>
        <v>0</v>
      </c>
      <c r="AB6697" s="14">
        <f t="shared" si="85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 hidden="1">
      <c r="A6698" s="7" t="s">
        <v>3722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57"/>
        <v>6750.87</v>
      </c>
      <c r="W6698" s="14">
        <f t="shared" si="854"/>
        <v>263.45454545454544</v>
      </c>
      <c r="X6698" s="14"/>
      <c r="Y6698" s="14">
        <f t="shared" si="856"/>
        <v>0</v>
      </c>
      <c r="Z6698" s="16">
        <f t="shared" si="855"/>
        <v>263.45454545454544</v>
      </c>
      <c r="AA6698" s="14">
        <f t="shared" si="859"/>
        <v>26.345454545454572</v>
      </c>
      <c r="AB6698" s="14">
        <f t="shared" si="85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 hidden="1">
      <c r="A6699" s="7" t="s">
        <v>3722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57"/>
        <v>9894.91</v>
      </c>
      <c r="W6699" s="14">
        <f t="shared" si="854"/>
        <v>0</v>
      </c>
      <c r="X6699" s="14"/>
      <c r="Y6699" s="14">
        <f t="shared" si="856"/>
        <v>0</v>
      </c>
      <c r="Z6699" s="16">
        <f t="shared" si="855"/>
        <v>0</v>
      </c>
      <c r="AA6699" s="14">
        <f t="shared" si="859"/>
        <v>0</v>
      </c>
      <c r="AB6699" s="14">
        <f t="shared" si="85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 hidden="1">
      <c r="A6700" s="7" t="s">
        <v>3722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57"/>
        <v>67.150000000008703</v>
      </c>
      <c r="W6700" s="14">
        <f t="shared" si="854"/>
        <v>0</v>
      </c>
      <c r="X6700" s="14"/>
      <c r="Y6700" s="14">
        <f t="shared" si="856"/>
        <v>0</v>
      </c>
      <c r="Z6700" s="16">
        <f t="shared" si="855"/>
        <v>0</v>
      </c>
      <c r="AA6700" s="14">
        <f t="shared" si="859"/>
        <v>0</v>
      </c>
      <c r="AB6700" s="14">
        <f t="shared" si="85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 hidden="1">
      <c r="A6701" s="7" t="s">
        <v>3722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57"/>
        <v>84538.4</v>
      </c>
      <c r="W6701" s="14">
        <f t="shared" si="854"/>
        <v>0</v>
      </c>
      <c r="X6701" s="14"/>
      <c r="Y6701" s="14">
        <f t="shared" si="856"/>
        <v>0</v>
      </c>
      <c r="Z6701" s="16">
        <f t="shared" si="855"/>
        <v>0</v>
      </c>
      <c r="AA6701" s="14">
        <f t="shared" si="859"/>
        <v>0</v>
      </c>
      <c r="AB6701" s="14">
        <f t="shared" si="85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 hidden="1">
      <c r="A6702" s="7" t="s">
        <v>3722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57"/>
        <v>27396.55</v>
      </c>
      <c r="W6702" s="14">
        <f t="shared" si="854"/>
        <v>0</v>
      </c>
      <c r="X6702" s="14"/>
      <c r="Y6702" s="14">
        <f t="shared" si="856"/>
        <v>0</v>
      </c>
      <c r="Z6702" s="16">
        <f t="shared" si="855"/>
        <v>0</v>
      </c>
      <c r="AA6702" s="14">
        <f t="shared" si="859"/>
        <v>0</v>
      </c>
      <c r="AB6702" s="14">
        <f t="shared" si="85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 hidden="1">
      <c r="A6703" s="7" t="s">
        <v>3722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4246</v>
      </c>
      <c r="R6703" s="74" t="s">
        <v>4052</v>
      </c>
      <c r="S6703" s="14">
        <v>0</v>
      </c>
      <c r="T6703" s="14">
        <v>-20000</v>
      </c>
      <c r="U6703" s="14">
        <v>-20000</v>
      </c>
      <c r="V6703" s="14">
        <f t="shared" si="857"/>
        <v>0</v>
      </c>
      <c r="W6703" s="14">
        <f t="shared" si="854"/>
        <v>-19607.843137254902</v>
      </c>
      <c r="X6703" s="14"/>
      <c r="Y6703" s="14">
        <f t="shared" si="856"/>
        <v>392.1568627450979</v>
      </c>
      <c r="Z6703" s="16">
        <f t="shared" si="855"/>
        <v>-19607.843137254902</v>
      </c>
      <c r="AA6703" s="14">
        <f t="shared" si="859"/>
        <v>-392.1568627450979</v>
      </c>
      <c r="AB6703" s="14">
        <f t="shared" si="85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3274</v>
      </c>
      <c r="AI6703" t="e">
        <v>#N/A</v>
      </c>
    </row>
    <row r="6704" spans="1:35" ht="14.25" hidden="1">
      <c r="A6704" s="7" t="s">
        <v>3722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4269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57"/>
        <v>422543.56999999983</v>
      </c>
      <c r="W6704" s="14">
        <f t="shared" si="854"/>
        <v>1595627.419047619</v>
      </c>
      <c r="X6704" s="14"/>
      <c r="Y6704" s="14">
        <f t="shared" si="856"/>
        <v>0</v>
      </c>
      <c r="Z6704" s="16">
        <f t="shared" si="855"/>
        <v>1595627.419047619</v>
      </c>
      <c r="AA6704" s="14">
        <f t="shared" si="85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3274</v>
      </c>
      <c r="AI6704" t="e">
        <v>#N/A</v>
      </c>
    </row>
    <row r="6705" spans="1:35" ht="14.25" hidden="1">
      <c r="A6705" s="7" t="s">
        <v>3722</v>
      </c>
      <c r="B6705" s="74" t="s">
        <v>32</v>
      </c>
      <c r="C6705" s="74" t="s">
        <v>52</v>
      </c>
      <c r="D6705" s="74" t="s">
        <v>53</v>
      </c>
      <c r="E6705" s="74" t="s">
        <v>4270</v>
      </c>
      <c r="F6705" s="74" t="s">
        <v>4270</v>
      </c>
      <c r="G6705" s="74" t="s">
        <v>4270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4271</v>
      </c>
      <c r="M6705" s="74"/>
      <c r="N6705" s="74" t="s">
        <v>40</v>
      </c>
      <c r="O6705" s="74" t="s">
        <v>41</v>
      </c>
      <c r="P6705" s="26">
        <v>0.02</v>
      </c>
      <c r="Q6705" s="12" t="s">
        <v>4272</v>
      </c>
      <c r="R6705" s="74" t="s">
        <v>3778</v>
      </c>
      <c r="S6705" s="14">
        <v>0</v>
      </c>
      <c r="T6705" s="14">
        <v>35000</v>
      </c>
      <c r="U6705" s="14">
        <v>35000</v>
      </c>
      <c r="V6705" s="14">
        <f t="shared" si="857"/>
        <v>0</v>
      </c>
      <c r="W6705" s="14">
        <v>0</v>
      </c>
      <c r="X6705" s="14"/>
      <c r="Y6705" s="14">
        <f t="shared" si="856"/>
        <v>0</v>
      </c>
      <c r="Z6705" s="16">
        <f t="shared" si="855"/>
        <v>0</v>
      </c>
      <c r="AA6705" s="14">
        <f t="shared" si="859"/>
        <v>35000</v>
      </c>
      <c r="AB6705" s="14">
        <f t="shared" ref="AB6705:AB6768" si="86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3274</v>
      </c>
      <c r="AI6705" t="e">
        <v>#N/A</v>
      </c>
    </row>
    <row r="6706" spans="1:35" ht="14.25" hidden="1">
      <c r="A6706" s="7" t="s">
        <v>3722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4273</v>
      </c>
      <c r="R6706" s="74"/>
      <c r="S6706" s="14">
        <v>3075.7</v>
      </c>
      <c r="T6706" s="14">
        <v>5200</v>
      </c>
      <c r="U6706" s="14">
        <v>6200</v>
      </c>
      <c r="V6706" s="14">
        <f t="shared" si="857"/>
        <v>2075.7000000000007</v>
      </c>
      <c r="W6706" s="14">
        <f t="shared" si="854"/>
        <v>6200</v>
      </c>
      <c r="X6706" s="14"/>
      <c r="Y6706" s="14">
        <f t="shared" si="856"/>
        <v>0</v>
      </c>
      <c r="Z6706" s="16">
        <f t="shared" si="855"/>
        <v>6200</v>
      </c>
      <c r="AA6706" s="14">
        <f t="shared" si="859"/>
        <v>0</v>
      </c>
      <c r="AB6706" s="14">
        <f t="shared" si="86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3274</v>
      </c>
      <c r="AI6706" t="e">
        <v>#N/A</v>
      </c>
    </row>
    <row r="6707" spans="1:35" ht="14.25" hidden="1">
      <c r="A6707" s="7" t="s">
        <v>3722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4274</v>
      </c>
      <c r="R6707" s="74"/>
      <c r="S6707" s="14">
        <v>1112.68</v>
      </c>
      <c r="T6707" s="14">
        <v>10000</v>
      </c>
      <c r="U6707" s="14">
        <v>5051.82</v>
      </c>
      <c r="V6707" s="14">
        <f t="shared" si="857"/>
        <v>6060.8600000000006</v>
      </c>
      <c r="W6707" s="14">
        <f t="shared" si="854"/>
        <v>5051.82</v>
      </c>
      <c r="X6707" s="14"/>
      <c r="Y6707" s="14">
        <f t="shared" si="856"/>
        <v>0</v>
      </c>
      <c r="Z6707" s="16">
        <f t="shared" si="855"/>
        <v>5051.82</v>
      </c>
      <c r="AA6707" s="14">
        <f t="shared" si="859"/>
        <v>0</v>
      </c>
      <c r="AB6707" s="14">
        <f t="shared" si="86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3274</v>
      </c>
      <c r="AI6707" t="e">
        <v>#N/A</v>
      </c>
    </row>
    <row r="6708" spans="1:35" ht="14.25" hidden="1">
      <c r="A6708" s="7" t="s">
        <v>3722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4275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57"/>
        <v>8681.93</v>
      </c>
      <c r="W6708" s="14">
        <f t="shared" si="854"/>
        <v>22210.34</v>
      </c>
      <c r="X6708" s="14"/>
      <c r="Y6708" s="14">
        <f t="shared" si="856"/>
        <v>0</v>
      </c>
      <c r="Z6708" s="16">
        <f t="shared" si="855"/>
        <v>22210.34</v>
      </c>
      <c r="AA6708" s="14">
        <f t="shared" si="859"/>
        <v>0</v>
      </c>
      <c r="AB6708" s="14">
        <f t="shared" si="86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3274</v>
      </c>
      <c r="AI6708" t="e">
        <v>#N/A</v>
      </c>
    </row>
    <row r="6709" spans="1:35" ht="14.25" hidden="1">
      <c r="A6709" s="7" t="s">
        <v>3722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4276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57"/>
        <v>14071.159999999996</v>
      </c>
      <c r="W6709" s="14">
        <f t="shared" si="854"/>
        <v>48014.882352941175</v>
      </c>
      <c r="X6709" s="14"/>
      <c r="Y6709" s="14">
        <f t="shared" si="856"/>
        <v>0</v>
      </c>
      <c r="Z6709" s="16">
        <f t="shared" si="855"/>
        <v>48014.882352941175</v>
      </c>
      <c r="AA6709" s="14">
        <f t="shared" si="859"/>
        <v>960.29764705882553</v>
      </c>
      <c r="AB6709" s="14">
        <f t="shared" si="86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3274</v>
      </c>
      <c r="AI6709" t="e">
        <v>#N/A</v>
      </c>
    </row>
    <row r="6710" spans="1:35" ht="14.25" hidden="1">
      <c r="A6710" s="7" t="s">
        <v>3722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4277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57"/>
        <v>49722.06</v>
      </c>
      <c r="W6710" s="14">
        <f t="shared" si="854"/>
        <v>124000</v>
      </c>
      <c r="X6710" s="14"/>
      <c r="Y6710" s="14">
        <f t="shared" si="856"/>
        <v>0</v>
      </c>
      <c r="Z6710" s="16">
        <f t="shared" si="855"/>
        <v>124000</v>
      </c>
      <c r="AA6710" s="14">
        <f t="shared" si="859"/>
        <v>0</v>
      </c>
      <c r="AB6710" s="14">
        <f t="shared" si="86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3274</v>
      </c>
      <c r="AI6710" t="e">
        <v>#N/A</v>
      </c>
    </row>
    <row r="6711" spans="1:35" ht="14.25" hidden="1">
      <c r="A6711" s="7" t="s">
        <v>3722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4278</v>
      </c>
      <c r="R6711" s="74" t="s">
        <v>4052</v>
      </c>
      <c r="S6711" s="14">
        <v>0</v>
      </c>
      <c r="T6711" s="14">
        <v>-20000</v>
      </c>
      <c r="U6711" s="14">
        <v>-20000</v>
      </c>
      <c r="V6711" s="14">
        <f t="shared" si="857"/>
        <v>0</v>
      </c>
      <c r="W6711" s="14">
        <f t="shared" si="854"/>
        <v>-19607.843137254902</v>
      </c>
      <c r="X6711" s="14"/>
      <c r="Y6711" s="14">
        <f t="shared" si="856"/>
        <v>392.1568627450979</v>
      </c>
      <c r="Z6711" s="16">
        <f t="shared" si="855"/>
        <v>-19607.843137254902</v>
      </c>
      <c r="AA6711" s="14">
        <f t="shared" si="859"/>
        <v>-392.1568627450979</v>
      </c>
      <c r="AB6711" s="14">
        <f t="shared" si="86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3274</v>
      </c>
      <c r="AI6711" t="e">
        <v>#N/A</v>
      </c>
    </row>
    <row r="6712" spans="1:35" ht="14.25" hidden="1">
      <c r="A6712" s="7" t="s">
        <v>3722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4278</v>
      </c>
      <c r="R6712" s="74" t="s">
        <v>4052</v>
      </c>
      <c r="S6712" s="14">
        <v>0</v>
      </c>
      <c r="T6712" s="14">
        <v>20000</v>
      </c>
      <c r="U6712" s="14">
        <v>20000</v>
      </c>
      <c r="V6712" s="14">
        <f t="shared" si="857"/>
        <v>0</v>
      </c>
      <c r="W6712" s="14">
        <f t="shared" si="854"/>
        <v>19417.475728155339</v>
      </c>
      <c r="X6712" s="14"/>
      <c r="Y6712" s="14">
        <f t="shared" si="856"/>
        <v>0</v>
      </c>
      <c r="Z6712" s="16">
        <f t="shared" si="855"/>
        <v>19417.475728155339</v>
      </c>
      <c r="AA6712" s="14">
        <f t="shared" si="859"/>
        <v>582.52427184466069</v>
      </c>
      <c r="AB6712" s="14">
        <f t="shared" si="86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 hidden="1">
      <c r="A6713" s="7" t="s">
        <v>3722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4279</v>
      </c>
      <c r="R6713" s="74" t="s">
        <v>4052</v>
      </c>
      <c r="S6713" s="14">
        <v>0</v>
      </c>
      <c r="T6713" s="14">
        <v>-180000</v>
      </c>
      <c r="U6713" s="14">
        <v>-180000</v>
      </c>
      <c r="V6713" s="14">
        <f t="shared" si="857"/>
        <v>0</v>
      </c>
      <c r="W6713" s="14">
        <f t="shared" si="854"/>
        <v>-176470.58823529413</v>
      </c>
      <c r="X6713" s="14"/>
      <c r="Y6713" s="14">
        <f t="shared" si="856"/>
        <v>3529.4117647058738</v>
      </c>
      <c r="Z6713" s="16">
        <f t="shared" si="855"/>
        <v>-176470.58823529413</v>
      </c>
      <c r="AA6713" s="14">
        <f t="shared" si="859"/>
        <v>-3529.4117647058738</v>
      </c>
      <c r="AB6713" s="14">
        <f t="shared" si="86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3274</v>
      </c>
      <c r="AI6713" t="e">
        <v>#N/A</v>
      </c>
    </row>
    <row r="6714" spans="1:35" ht="14.25" hidden="1">
      <c r="A6714" s="7" t="s">
        <v>3722</v>
      </c>
      <c r="B6714" s="74" t="s">
        <v>32</v>
      </c>
      <c r="C6714" s="74" t="s">
        <v>188</v>
      </c>
      <c r="D6714" s="74" t="s">
        <v>189</v>
      </c>
      <c r="E6714" s="74" t="s">
        <v>3735</v>
      </c>
      <c r="F6714" s="74" t="s">
        <v>3735</v>
      </c>
      <c r="G6714" s="74" t="s">
        <v>3735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4280</v>
      </c>
      <c r="M6714" s="74"/>
      <c r="N6714" s="74" t="s">
        <v>40</v>
      </c>
      <c r="O6714" s="74" t="s">
        <v>41</v>
      </c>
      <c r="P6714" s="26">
        <v>0.02</v>
      </c>
      <c r="Q6714" s="12" t="s">
        <v>4281</v>
      </c>
      <c r="R6714" s="74" t="s">
        <v>3747</v>
      </c>
      <c r="S6714" s="14">
        <v>0</v>
      </c>
      <c r="T6714" s="14">
        <v>30043.42</v>
      </c>
      <c r="U6714" s="14">
        <v>30043.42</v>
      </c>
      <c r="V6714" s="14">
        <f t="shared" si="857"/>
        <v>0</v>
      </c>
      <c r="W6714" s="14">
        <f>(U6714-28650)/(1+P6714)</f>
        <v>1366.0980392156846</v>
      </c>
      <c r="X6714" s="14"/>
      <c r="Y6714" s="14">
        <f t="shared" si="856"/>
        <v>0</v>
      </c>
      <c r="Z6714" s="16">
        <f t="shared" si="855"/>
        <v>1366.0980392156846</v>
      </c>
      <c r="AA6714" s="14">
        <f t="shared" si="859"/>
        <v>28677.321960784313</v>
      </c>
      <c r="AB6714" s="14">
        <f t="shared" si="86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3274</v>
      </c>
      <c r="AI6714" t="e">
        <v>#N/A</v>
      </c>
    </row>
    <row r="6715" spans="1:35" ht="14.25" hidden="1">
      <c r="A6715" s="7" t="s">
        <v>3722</v>
      </c>
      <c r="B6715" s="74" t="s">
        <v>32</v>
      </c>
      <c r="C6715" s="74" t="s">
        <v>188</v>
      </c>
      <c r="D6715" s="74" t="s">
        <v>189</v>
      </c>
      <c r="E6715" s="74" t="s">
        <v>3735</v>
      </c>
      <c r="F6715" s="74" t="s">
        <v>3735</v>
      </c>
      <c r="G6715" s="74" t="s">
        <v>3735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4282</v>
      </c>
      <c r="M6715" s="74"/>
      <c r="N6715" s="74" t="s">
        <v>40</v>
      </c>
      <c r="O6715" s="74" t="s">
        <v>41</v>
      </c>
      <c r="P6715" s="26">
        <v>0.02</v>
      </c>
      <c r="Q6715" s="12" t="s">
        <v>4283</v>
      </c>
      <c r="R6715" s="74" t="s">
        <v>3747</v>
      </c>
      <c r="S6715" s="14">
        <v>0</v>
      </c>
      <c r="T6715" s="14">
        <v>30019.9</v>
      </c>
      <c r="U6715" s="14">
        <v>30019.9</v>
      </c>
      <c r="V6715" s="14">
        <f t="shared" si="857"/>
        <v>0</v>
      </c>
      <c r="W6715" s="14">
        <f>(U6715-29400)/(1+P6715)</f>
        <v>607.74509803921705</v>
      </c>
      <c r="X6715" s="14"/>
      <c r="Y6715" s="14">
        <f t="shared" si="856"/>
        <v>0</v>
      </c>
      <c r="Z6715" s="16">
        <f t="shared" si="855"/>
        <v>607.74509803921705</v>
      </c>
      <c r="AA6715" s="14">
        <f t="shared" si="859"/>
        <v>29412.154901960785</v>
      </c>
      <c r="AB6715" s="14">
        <f t="shared" si="86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3274</v>
      </c>
      <c r="AI6715" t="e">
        <v>#N/A</v>
      </c>
    </row>
    <row r="6716" spans="1:35" ht="14.25" hidden="1">
      <c r="A6716" s="7" t="s">
        <v>3722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4284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57"/>
        <v>13613.909999999996</v>
      </c>
      <c r="W6716" s="14">
        <f t="shared" si="854"/>
        <v>61227.465346534649</v>
      </c>
      <c r="X6716" s="14"/>
      <c r="Y6716" s="14">
        <f t="shared" si="856"/>
        <v>0</v>
      </c>
      <c r="Z6716" s="16">
        <f t="shared" si="855"/>
        <v>61227.465346534649</v>
      </c>
      <c r="AA6716" s="14">
        <f t="shared" si="859"/>
        <v>612.27465346534882</v>
      </c>
      <c r="AB6716" s="14">
        <f t="shared" si="86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3274</v>
      </c>
      <c r="AI6716" t="e">
        <v>#N/A</v>
      </c>
    </row>
    <row r="6717" spans="1:35" ht="14.25" hidden="1">
      <c r="A6717" s="7" t="s">
        <v>3722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4285</v>
      </c>
      <c r="R6717" s="74" t="s">
        <v>3747</v>
      </c>
      <c r="S6717" s="14">
        <v>6174</v>
      </c>
      <c r="T6717" s="14">
        <v>26200</v>
      </c>
      <c r="U6717" s="14">
        <v>26819.599999999999</v>
      </c>
      <c r="V6717" s="14">
        <f t="shared" si="857"/>
        <v>5554.4000000000015</v>
      </c>
      <c r="W6717" s="14">
        <f>(U6717-26200)/(1+P6717)</f>
        <v>619.59999999999854</v>
      </c>
      <c r="X6717" s="14"/>
      <c r="Y6717" s="14">
        <f t="shared" si="856"/>
        <v>0</v>
      </c>
      <c r="Z6717" s="16">
        <f t="shared" si="855"/>
        <v>619.59999999999854</v>
      </c>
      <c r="AA6717" s="14">
        <f t="shared" si="859"/>
        <v>26200</v>
      </c>
      <c r="AB6717" s="14">
        <f t="shared" si="86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3274</v>
      </c>
      <c r="AI6717" t="e">
        <v>#N/A</v>
      </c>
    </row>
    <row r="6718" spans="1:35" ht="14.25" hidden="1">
      <c r="A6718" s="7" t="s">
        <v>3722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4286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57"/>
        <v>45734.22</v>
      </c>
      <c r="W6718" s="14">
        <f t="shared" si="854"/>
        <v>4182.1470588235297</v>
      </c>
      <c r="X6718" s="14"/>
      <c r="Y6718" s="14">
        <f t="shared" si="856"/>
        <v>0</v>
      </c>
      <c r="Z6718" s="16">
        <f t="shared" si="855"/>
        <v>4182.1470588235297</v>
      </c>
      <c r="AA6718" s="14">
        <f t="shared" si="859"/>
        <v>83.642941176470231</v>
      </c>
      <c r="AB6718" s="14">
        <f t="shared" si="86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3274</v>
      </c>
      <c r="AI6718" t="e">
        <v>#N/A</v>
      </c>
    </row>
    <row r="6719" spans="1:35" ht="14.25" hidden="1">
      <c r="A6719" s="7" t="s">
        <v>3722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4287</v>
      </c>
      <c r="R6719" s="74" t="s">
        <v>4046</v>
      </c>
      <c r="S6719" s="14">
        <v>0</v>
      </c>
      <c r="T6719" s="14">
        <v>29916.61</v>
      </c>
      <c r="U6719" s="14">
        <v>0</v>
      </c>
      <c r="V6719" s="14">
        <f t="shared" si="857"/>
        <v>29916.61</v>
      </c>
      <c r="W6719" s="14">
        <f t="shared" ref="W6719:W6781" si="861">IF(O6719="返货",U6719/(1+P6719),IF(O6719="返现",U6719,IF(O6719="折扣",U6719*P6719,IF(O6719="无",U6719))))</f>
        <v>0</v>
      </c>
      <c r="X6719" s="14"/>
      <c r="Y6719" s="14">
        <f t="shared" si="856"/>
        <v>0</v>
      </c>
      <c r="Z6719" s="16">
        <f t="shared" si="855"/>
        <v>0</v>
      </c>
      <c r="AA6719" s="14">
        <f t="shared" si="859"/>
        <v>0</v>
      </c>
      <c r="AB6719" s="14">
        <f t="shared" si="86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3274</v>
      </c>
      <c r="AI6719" t="e">
        <v>#N/A</v>
      </c>
    </row>
    <row r="6720" spans="1:35" ht="14.25" hidden="1">
      <c r="A6720" s="7" t="s">
        <v>3722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4287</v>
      </c>
      <c r="R6720" s="74" t="s">
        <v>4046</v>
      </c>
      <c r="S6720" s="14">
        <v>0</v>
      </c>
      <c r="T6720" s="14">
        <v>22482.69</v>
      </c>
      <c r="U6720" s="14">
        <v>27224.15</v>
      </c>
      <c r="V6720" s="14">
        <f t="shared" si="857"/>
        <v>-4741.4600000000028</v>
      </c>
      <c r="W6720" s="14">
        <f t="shared" si="861"/>
        <v>25927.761904761905</v>
      </c>
      <c r="X6720" s="14"/>
      <c r="Y6720" s="14">
        <f t="shared" si="856"/>
        <v>0</v>
      </c>
      <c r="Z6720" s="16">
        <f t="shared" si="855"/>
        <v>25927.761904761905</v>
      </c>
      <c r="AA6720" s="14">
        <f t="shared" si="859"/>
        <v>1296.3880952380969</v>
      </c>
      <c r="AB6720" s="14">
        <f t="shared" si="86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3274</v>
      </c>
      <c r="AI6720" t="e">
        <v>#N/A</v>
      </c>
    </row>
    <row r="6721" spans="1:35" ht="14.25" hidden="1">
      <c r="A6721" s="7" t="s">
        <v>3722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4287</v>
      </c>
      <c r="R6721" s="74" t="s">
        <v>4046</v>
      </c>
      <c r="S6721" s="14">
        <v>0</v>
      </c>
      <c r="T6721" s="14">
        <v>0.01</v>
      </c>
      <c r="U6721" s="14">
        <v>0.01</v>
      </c>
      <c r="V6721" s="14">
        <f t="shared" si="857"/>
        <v>0</v>
      </c>
      <c r="W6721" s="14">
        <f t="shared" si="861"/>
        <v>0.01</v>
      </c>
      <c r="X6721" s="14"/>
      <c r="Y6721" s="14">
        <f t="shared" si="856"/>
        <v>0</v>
      </c>
      <c r="Z6721" s="16">
        <f t="shared" si="855"/>
        <v>0.01</v>
      </c>
      <c r="AA6721" s="14">
        <f t="shared" si="859"/>
        <v>0</v>
      </c>
      <c r="AB6721" s="14">
        <f t="shared" si="86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3274</v>
      </c>
      <c r="AI6721" t="e">
        <v>#N/A</v>
      </c>
    </row>
    <row r="6722" spans="1:35" ht="14.25" hidden="1">
      <c r="A6722" s="7" t="s">
        <v>3722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4288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57"/>
        <v>0</v>
      </c>
      <c r="W6722" s="14">
        <f t="shared" si="861"/>
        <v>0</v>
      </c>
      <c r="X6722" s="14"/>
      <c r="Y6722" s="14">
        <f t="shared" si="856"/>
        <v>0</v>
      </c>
      <c r="Z6722" s="16">
        <f t="shared" ref="Z6722:Z6782" si="862">W6722+X6722</f>
        <v>0</v>
      </c>
      <c r="AA6722" s="14">
        <f t="shared" si="859"/>
        <v>0</v>
      </c>
      <c r="AB6722" s="14">
        <f t="shared" si="86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3274</v>
      </c>
      <c r="AI6722" t="e">
        <v>#N/A</v>
      </c>
    </row>
    <row r="6723" spans="1:35" ht="14.25" hidden="1">
      <c r="A6723" s="7" t="s">
        <v>3722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4289</v>
      </c>
      <c r="M6723" s="74"/>
      <c r="N6723" s="74" t="s">
        <v>40</v>
      </c>
      <c r="O6723" s="74" t="s">
        <v>80</v>
      </c>
      <c r="P6723" s="26">
        <v>0</v>
      </c>
      <c r="Q6723" s="12" t="s">
        <v>4290</v>
      </c>
      <c r="R6723" s="74" t="s">
        <v>3747</v>
      </c>
      <c r="S6723" s="14">
        <v>0</v>
      </c>
      <c r="T6723" s="14">
        <v>35000</v>
      </c>
      <c r="U6723" s="14">
        <v>35000</v>
      </c>
      <c r="V6723" s="14">
        <f t="shared" si="857"/>
        <v>0</v>
      </c>
      <c r="W6723" s="14">
        <v>0</v>
      </c>
      <c r="X6723" s="14"/>
      <c r="Y6723" s="14">
        <f t="shared" ref="Y6723:Y6786" si="863">IF(W6723-AB6723&lt;=0,0,IF(O6723="返现",MAX(W6723-AA6723-AB6723,0),MAX(W6723-AB6723,0)))</f>
        <v>0</v>
      </c>
      <c r="Z6723" s="16">
        <f t="shared" si="862"/>
        <v>0</v>
      </c>
      <c r="AA6723" s="14">
        <f t="shared" si="859"/>
        <v>35000</v>
      </c>
      <c r="AB6723" s="14">
        <f t="shared" si="86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3274</v>
      </c>
      <c r="AI6723" t="e">
        <v>#N/A</v>
      </c>
    </row>
    <row r="6724" spans="1:35" ht="14.25" hidden="1">
      <c r="A6724" s="7" t="s">
        <v>3722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4042</v>
      </c>
      <c r="P6724" s="26">
        <v>0.03</v>
      </c>
      <c r="Q6724" s="12" t="s">
        <v>4291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57"/>
        <v>111528.18000000005</v>
      </c>
      <c r="W6724" s="14">
        <f t="shared" si="861"/>
        <v>664189.29126213584</v>
      </c>
      <c r="X6724" s="14"/>
      <c r="Y6724" s="14">
        <f t="shared" si="863"/>
        <v>0</v>
      </c>
      <c r="Z6724" s="16">
        <f t="shared" si="862"/>
        <v>664189.29126213584</v>
      </c>
      <c r="AA6724" s="14">
        <f t="shared" si="859"/>
        <v>19925.678737864131</v>
      </c>
      <c r="AB6724" s="14">
        <f t="shared" si="86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3274</v>
      </c>
      <c r="AI6724" t="e">
        <v>#N/A</v>
      </c>
    </row>
    <row r="6725" spans="1:35" ht="14.25" hidden="1">
      <c r="A6725" s="7" t="s">
        <v>3722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4292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64">S6725+T6725-U6725</f>
        <v>32606.239999999998</v>
      </c>
      <c r="W6725" s="14">
        <f t="shared" si="861"/>
        <v>31001.5</v>
      </c>
      <c r="X6725" s="14"/>
      <c r="Y6725" s="14">
        <f t="shared" si="863"/>
        <v>0</v>
      </c>
      <c r="Z6725" s="16">
        <f t="shared" si="862"/>
        <v>31001.5</v>
      </c>
      <c r="AA6725" s="14">
        <f t="shared" si="859"/>
        <v>0</v>
      </c>
      <c r="AB6725" s="14">
        <f t="shared" si="86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3274</v>
      </c>
      <c r="AI6725" t="e">
        <v>#N/A</v>
      </c>
    </row>
    <row r="6726" spans="1:35" ht="14.25" hidden="1">
      <c r="A6726" s="7" t="s">
        <v>3722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74" t="s">
        <v>80</v>
      </c>
      <c r="P6726" s="26">
        <v>0</v>
      </c>
      <c r="Q6726" s="12" t="s">
        <v>4293</v>
      </c>
      <c r="R6726" s="74" t="s">
        <v>4052</v>
      </c>
      <c r="S6726" s="14">
        <v>0</v>
      </c>
      <c r="T6726" s="14">
        <v>100000</v>
      </c>
      <c r="U6726" s="14">
        <v>57971.55</v>
      </c>
      <c r="V6726" s="14">
        <f t="shared" si="864"/>
        <v>42028.45</v>
      </c>
      <c r="W6726" s="14">
        <f t="shared" si="861"/>
        <v>57971.55</v>
      </c>
      <c r="X6726" s="14"/>
      <c r="Y6726" s="14">
        <f t="shared" si="863"/>
        <v>0</v>
      </c>
      <c r="Z6726" s="16">
        <f t="shared" si="862"/>
        <v>57971.55</v>
      </c>
      <c r="AA6726" s="14">
        <f t="shared" si="859"/>
        <v>0</v>
      </c>
      <c r="AB6726" s="14">
        <f t="shared" si="86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3274</v>
      </c>
      <c r="AI6726" t="e">
        <v>#N/A</v>
      </c>
    </row>
    <row r="6727" spans="1:35" ht="14.25" hidden="1">
      <c r="A6727" s="7" t="s">
        <v>3722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4287</v>
      </c>
      <c r="R6727" s="74" t="s">
        <v>4046</v>
      </c>
      <c r="S6727" s="14">
        <v>25775.84</v>
      </c>
      <c r="T6727" s="14">
        <v>51000</v>
      </c>
      <c r="U6727" s="14">
        <v>76775.839999999997</v>
      </c>
      <c r="V6727" s="14">
        <f t="shared" si="864"/>
        <v>0</v>
      </c>
      <c r="W6727" s="14">
        <f t="shared" si="861"/>
        <v>75270.431372549021</v>
      </c>
      <c r="X6727" s="14"/>
      <c r="Y6727" s="14">
        <f t="shared" si="863"/>
        <v>0</v>
      </c>
      <c r="Z6727" s="16">
        <f t="shared" si="862"/>
        <v>75270.431372549021</v>
      </c>
      <c r="AA6727" s="14">
        <f t="shared" si="859"/>
        <v>1505.4086274509755</v>
      </c>
      <c r="AB6727" s="14">
        <f t="shared" si="86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3274</v>
      </c>
      <c r="AI6727" t="e">
        <v>#N/A</v>
      </c>
    </row>
    <row r="6728" spans="1:35" ht="14.25" hidden="1">
      <c r="A6728" s="7" t="s">
        <v>3722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4294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64"/>
        <v>962058.84999999986</v>
      </c>
      <c r="W6728" s="14">
        <f t="shared" si="861"/>
        <v>186419.66666666666</v>
      </c>
      <c r="X6728" s="14"/>
      <c r="Y6728" s="14">
        <f t="shared" si="863"/>
        <v>0</v>
      </c>
      <c r="Z6728" s="16">
        <f t="shared" si="862"/>
        <v>186419.66666666666</v>
      </c>
      <c r="AA6728" s="14">
        <f t="shared" si="859"/>
        <v>3728.3933333333407</v>
      </c>
      <c r="AB6728" s="14">
        <f t="shared" si="86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3274</v>
      </c>
      <c r="AI6728" t="e">
        <v>#N/A</v>
      </c>
    </row>
    <row r="6729" spans="1:35" ht="14.25" hidden="1">
      <c r="A6729" s="7" t="s">
        <v>3722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4295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64"/>
        <v>1656248.8900000001</v>
      </c>
      <c r="W6729" s="14">
        <f t="shared" si="861"/>
        <v>708453.32352941181</v>
      </c>
      <c r="X6729" s="14"/>
      <c r="Y6729" s="14">
        <f t="shared" si="863"/>
        <v>0</v>
      </c>
      <c r="Z6729" s="16">
        <f t="shared" si="862"/>
        <v>708453.32352941181</v>
      </c>
      <c r="AA6729" s="14">
        <f t="shared" si="859"/>
        <v>14169.066470588208</v>
      </c>
      <c r="AB6729" s="14">
        <f t="shared" si="86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3274</v>
      </c>
      <c r="AI6729" t="e">
        <v>#N/A</v>
      </c>
    </row>
    <row r="6730" spans="1:35" ht="14.25" hidden="1">
      <c r="A6730" s="7" t="s">
        <v>3722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61"/>
        <v>0</v>
      </c>
      <c r="X6730" s="14"/>
      <c r="Y6730" s="14">
        <f t="shared" si="863"/>
        <v>0</v>
      </c>
      <c r="Z6730" s="16">
        <f t="shared" si="862"/>
        <v>0</v>
      </c>
      <c r="AA6730" s="14">
        <f t="shared" si="859"/>
        <v>0</v>
      </c>
      <c r="AB6730" s="14">
        <f t="shared" si="86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3274</v>
      </c>
      <c r="AI6730" t="e">
        <v>#N/A</v>
      </c>
    </row>
    <row r="6731" spans="1:35" ht="14.25" hidden="1">
      <c r="A6731" s="7" t="s">
        <v>3722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4296</v>
      </c>
      <c r="R6731" s="74"/>
      <c r="S6731" s="14">
        <v>6878.7</v>
      </c>
      <c r="T6731" s="14">
        <v>48000</v>
      </c>
      <c r="U6731" s="14">
        <v>45500</v>
      </c>
      <c r="V6731" s="14">
        <f t="shared" si="864"/>
        <v>9378.6999999999971</v>
      </c>
      <c r="W6731" s="14">
        <f t="shared" si="861"/>
        <v>45500</v>
      </c>
      <c r="X6731" s="14"/>
      <c r="Y6731" s="14">
        <f t="shared" si="863"/>
        <v>0</v>
      </c>
      <c r="Z6731" s="16">
        <f t="shared" si="862"/>
        <v>45500</v>
      </c>
      <c r="AA6731" s="14">
        <f t="shared" si="859"/>
        <v>0</v>
      </c>
      <c r="AB6731" s="14">
        <f t="shared" si="86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3274</v>
      </c>
      <c r="AI6731" t="e">
        <v>#N/A</v>
      </c>
    </row>
    <row r="6732" spans="1:35" ht="14.25" hidden="1">
      <c r="A6732" s="7" t="s">
        <v>3722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4297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64"/>
        <v>190675.34000000003</v>
      </c>
      <c r="W6732" s="14">
        <f t="shared" si="861"/>
        <v>237053.68</v>
      </c>
      <c r="X6732" s="14"/>
      <c r="Y6732" s="14">
        <f t="shared" si="863"/>
        <v>0</v>
      </c>
      <c r="Z6732" s="16">
        <f t="shared" si="862"/>
        <v>237053.68</v>
      </c>
      <c r="AA6732" s="14">
        <f t="shared" si="859"/>
        <v>0</v>
      </c>
      <c r="AB6732" s="14">
        <f t="shared" si="86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3274</v>
      </c>
      <c r="AI6732" t="e">
        <v>#N/A</v>
      </c>
    </row>
    <row r="6733" spans="1:35" ht="14.25" hidden="1">
      <c r="A6733" s="7" t="s">
        <v>3722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4298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64"/>
        <v>202458.5</v>
      </c>
      <c r="W6733" s="14">
        <f t="shared" si="861"/>
        <v>244931.13</v>
      </c>
      <c r="X6733" s="14"/>
      <c r="Y6733" s="14">
        <f t="shared" si="863"/>
        <v>0</v>
      </c>
      <c r="Z6733" s="16">
        <f t="shared" si="862"/>
        <v>244931.13</v>
      </c>
      <c r="AA6733" s="14">
        <f t="shared" si="859"/>
        <v>0</v>
      </c>
      <c r="AB6733" s="14">
        <f t="shared" si="86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3274</v>
      </c>
      <c r="AI6733" t="e">
        <v>#N/A</v>
      </c>
    </row>
    <row r="6734" spans="1:35" ht="14.25" hidden="1">
      <c r="A6734" s="7" t="s">
        <v>3722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4299</v>
      </c>
      <c r="R6734" s="74" t="s">
        <v>3747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61"/>
        <v>0</v>
      </c>
      <c r="X6734" s="14"/>
      <c r="Y6734" s="14">
        <f t="shared" si="863"/>
        <v>0</v>
      </c>
      <c r="Z6734" s="16">
        <f t="shared" si="862"/>
        <v>0</v>
      </c>
      <c r="AA6734" s="14">
        <f t="shared" si="859"/>
        <v>0</v>
      </c>
      <c r="AB6734" s="14">
        <f t="shared" si="86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3274</v>
      </c>
      <c r="AI6734" t="e">
        <v>#N/A</v>
      </c>
    </row>
    <row r="6735" spans="1:35" ht="14.25" hidden="1">
      <c r="A6735" s="7" t="s">
        <v>3722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4045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4299</v>
      </c>
      <c r="R6735" s="74" t="s">
        <v>3778</v>
      </c>
      <c r="S6735" s="14">
        <v>0</v>
      </c>
      <c r="T6735" s="14">
        <v>3100000</v>
      </c>
      <c r="U6735" s="14">
        <v>2845270.48</v>
      </c>
      <c r="V6735" s="14">
        <f t="shared" si="864"/>
        <v>254729.52000000002</v>
      </c>
      <c r="W6735" s="14">
        <f>(U6735-100000)/(1+P6735)</f>
        <v>2704699.9802955668</v>
      </c>
      <c r="X6735" s="14"/>
      <c r="Y6735" s="14">
        <f t="shared" si="863"/>
        <v>0</v>
      </c>
      <c r="Z6735" s="16">
        <f t="shared" si="862"/>
        <v>2704699.9802955668</v>
      </c>
      <c r="AA6735" s="14">
        <f t="shared" si="859"/>
        <v>140570.49970443314</v>
      </c>
      <c r="AB6735" s="14">
        <f t="shared" si="86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3274</v>
      </c>
      <c r="AI6735" t="e">
        <v>#N/A</v>
      </c>
    </row>
    <row r="6736" spans="1:35" ht="14.25" hidden="1">
      <c r="A6736" s="7" t="s">
        <v>3722</v>
      </c>
      <c r="B6736" s="74" t="s">
        <v>32</v>
      </c>
      <c r="C6736" s="74" t="s">
        <v>470</v>
      </c>
      <c r="D6736" s="74" t="s">
        <v>471</v>
      </c>
      <c r="E6736" s="74" t="s">
        <v>3789</v>
      </c>
      <c r="F6736" s="74" t="s">
        <v>3789</v>
      </c>
      <c r="G6736" s="74" t="s">
        <v>3789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4300</v>
      </c>
      <c r="R6736" s="74" t="s">
        <v>4046</v>
      </c>
      <c r="S6736" s="14">
        <v>0</v>
      </c>
      <c r="T6736" s="14">
        <v>250000</v>
      </c>
      <c r="U6736" s="14">
        <v>155877.38</v>
      </c>
      <c r="V6736" s="14">
        <f t="shared" si="864"/>
        <v>94122.62</v>
      </c>
      <c r="W6736" s="14">
        <f t="shared" si="861"/>
        <v>152820.96078431373</v>
      </c>
      <c r="X6736" s="14"/>
      <c r="Y6736" s="14">
        <f t="shared" si="863"/>
        <v>0</v>
      </c>
      <c r="Z6736" s="16">
        <f t="shared" si="862"/>
        <v>152820.96078431373</v>
      </c>
      <c r="AA6736" s="14">
        <f t="shared" si="859"/>
        <v>3056.41921568627</v>
      </c>
      <c r="AB6736" s="14">
        <f t="shared" si="86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3274</v>
      </c>
      <c r="AI6736" t="e">
        <v>#N/A</v>
      </c>
    </row>
    <row r="6737" spans="1:35" ht="14.25" hidden="1">
      <c r="A6737" s="7" t="s">
        <v>3722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4301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64"/>
        <v>169011.84999999986</v>
      </c>
      <c r="W6737" s="14">
        <f t="shared" si="861"/>
        <v>1225109.0776699029</v>
      </c>
      <c r="X6737" s="14"/>
      <c r="Y6737" s="14">
        <f t="shared" si="863"/>
        <v>0</v>
      </c>
      <c r="Z6737" s="16">
        <f t="shared" si="862"/>
        <v>1225109.0776699029</v>
      </c>
      <c r="AA6737" s="14">
        <f t="shared" si="859"/>
        <v>36753.272330097156</v>
      </c>
      <c r="AB6737" s="14">
        <f t="shared" si="86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3274</v>
      </c>
      <c r="AI6737" t="e">
        <v>#N/A</v>
      </c>
    </row>
    <row r="6738" spans="1:35" ht="14.25" hidden="1">
      <c r="A6738" s="7" t="s">
        <v>3722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4302</v>
      </c>
      <c r="R6738" s="74" t="s">
        <v>4052</v>
      </c>
      <c r="S6738" s="14">
        <v>181414.68</v>
      </c>
      <c r="T6738" s="14">
        <v>1000000</v>
      </c>
      <c r="U6738" s="14">
        <v>795683.74</v>
      </c>
      <c r="V6738" s="14">
        <f t="shared" si="864"/>
        <v>385730.93999999994</v>
      </c>
      <c r="W6738" s="14">
        <f t="shared" si="861"/>
        <v>780082.09803921566</v>
      </c>
      <c r="X6738" s="14"/>
      <c r="Y6738" s="14">
        <f t="shared" si="863"/>
        <v>0</v>
      </c>
      <c r="Z6738" s="16">
        <f t="shared" si="862"/>
        <v>780082.09803921566</v>
      </c>
      <c r="AA6738" s="14">
        <f t="shared" si="859"/>
        <v>15601.641960784327</v>
      </c>
      <c r="AB6738" s="14">
        <f t="shared" si="86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3274</v>
      </c>
      <c r="AI6738" t="e">
        <v>#N/A</v>
      </c>
    </row>
    <row r="6739" spans="1:35" ht="14.25" hidden="1">
      <c r="A6739" s="7" t="s">
        <v>3722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4303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64"/>
        <v>1012352.2499999998</v>
      </c>
      <c r="W6739" s="14">
        <f t="shared" si="861"/>
        <v>518418.84</v>
      </c>
      <c r="X6739" s="14"/>
      <c r="Y6739" s="14">
        <f t="shared" si="863"/>
        <v>0</v>
      </c>
      <c r="Z6739" s="16">
        <f t="shared" si="862"/>
        <v>518418.84</v>
      </c>
      <c r="AA6739" s="14">
        <f t="shared" si="859"/>
        <v>0</v>
      </c>
      <c r="AB6739" s="14">
        <f t="shared" si="86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3274</v>
      </c>
      <c r="AI6739" t="e">
        <v>#N/A</v>
      </c>
    </row>
    <row r="6740" spans="1:35" ht="14.25" hidden="1">
      <c r="A6740" s="7" t="s">
        <v>3722</v>
      </c>
      <c r="B6740" s="74" t="s">
        <v>32</v>
      </c>
      <c r="C6740" s="74" t="s">
        <v>470</v>
      </c>
      <c r="D6740" s="74" t="s">
        <v>471</v>
      </c>
      <c r="E6740" s="74" t="s">
        <v>2967</v>
      </c>
      <c r="F6740" s="74" t="s">
        <v>4304</v>
      </c>
      <c r="G6740" s="74" t="s">
        <v>2967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4305</v>
      </c>
      <c r="R6740" s="74" t="s">
        <v>4046</v>
      </c>
      <c r="S6740" s="14">
        <v>0</v>
      </c>
      <c r="T6740" s="14">
        <v>100977.06</v>
      </c>
      <c r="U6740" s="14">
        <v>44949.83</v>
      </c>
      <c r="V6740" s="14">
        <f t="shared" si="864"/>
        <v>56027.229999999996</v>
      </c>
      <c r="W6740" s="14">
        <f t="shared" si="861"/>
        <v>44504.782178217822</v>
      </c>
      <c r="X6740" s="14"/>
      <c r="Y6740" s="14">
        <f t="shared" si="863"/>
        <v>0</v>
      </c>
      <c r="Z6740" s="16">
        <f t="shared" si="862"/>
        <v>44504.782178217822</v>
      </c>
      <c r="AA6740" s="14">
        <f t="shared" si="859"/>
        <v>445.04782178218011</v>
      </c>
      <c r="AB6740" s="14">
        <f t="shared" si="86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3274</v>
      </c>
      <c r="AI6740" t="e">
        <v>#N/A</v>
      </c>
    </row>
    <row r="6741" spans="1:35" ht="14.25" hidden="1">
      <c r="A6741" s="7" t="s">
        <v>3722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4306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64"/>
        <v>54823.039999999979</v>
      </c>
      <c r="W6741" s="14">
        <f t="shared" si="861"/>
        <v>493406.39805825247</v>
      </c>
      <c r="X6741" s="14"/>
      <c r="Y6741" s="14">
        <f t="shared" si="863"/>
        <v>0</v>
      </c>
      <c r="Z6741" s="16">
        <f t="shared" si="862"/>
        <v>493406.39805825247</v>
      </c>
      <c r="AA6741" s="14">
        <f t="shared" si="859"/>
        <v>14802.191941747558</v>
      </c>
      <c r="AB6741" s="14">
        <f t="shared" si="86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3274</v>
      </c>
      <c r="AI6741" t="e">
        <v>#N/A</v>
      </c>
    </row>
    <row r="6742" spans="1:35" ht="14.25" hidden="1">
      <c r="A6742" s="7" t="s">
        <v>3722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4307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64"/>
        <v>91481.750000000015</v>
      </c>
      <c r="W6742" s="14">
        <f t="shared" si="861"/>
        <v>117942.73</v>
      </c>
      <c r="X6742" s="14"/>
      <c r="Y6742" s="14">
        <f t="shared" si="863"/>
        <v>0</v>
      </c>
      <c r="Z6742" s="16">
        <f t="shared" si="862"/>
        <v>117942.73</v>
      </c>
      <c r="AA6742" s="14">
        <f t="shared" si="859"/>
        <v>0</v>
      </c>
      <c r="AB6742" s="14">
        <f t="shared" si="86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3274</v>
      </c>
      <c r="AI6742" t="e">
        <v>#N/A</v>
      </c>
    </row>
    <row r="6743" spans="1:35" ht="14.25" hidden="1">
      <c r="A6743" s="7" t="s">
        <v>3722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4308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64"/>
        <v>1581560.9100000001</v>
      </c>
      <c r="W6743" s="14">
        <f t="shared" si="861"/>
        <v>245047.5</v>
      </c>
      <c r="X6743" s="14"/>
      <c r="Y6743" s="14">
        <f t="shared" si="863"/>
        <v>0</v>
      </c>
      <c r="Z6743" s="16">
        <f t="shared" si="862"/>
        <v>245047.5</v>
      </c>
      <c r="AA6743" s="14">
        <f t="shared" si="859"/>
        <v>0</v>
      </c>
      <c r="AB6743" s="14">
        <f t="shared" si="86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3274</v>
      </c>
      <c r="AI6743" t="e">
        <v>#N/A</v>
      </c>
    </row>
    <row r="6744" spans="1:35" ht="14.25" hidden="1">
      <c r="A6744" s="7" t="s">
        <v>3722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4309</v>
      </c>
      <c r="M6744" s="74"/>
      <c r="N6744" s="74" t="s">
        <v>40</v>
      </c>
      <c r="O6744" s="74" t="s">
        <v>80</v>
      </c>
      <c r="P6744" s="26">
        <v>0</v>
      </c>
      <c r="Q6744" s="12" t="s">
        <v>4310</v>
      </c>
      <c r="R6744" s="74"/>
      <c r="S6744" s="14">
        <v>0</v>
      </c>
      <c r="T6744" s="14">
        <v>0</v>
      </c>
      <c r="U6744" s="14">
        <v>0</v>
      </c>
      <c r="V6744" s="14">
        <f t="shared" si="864"/>
        <v>0</v>
      </c>
      <c r="W6744" s="14">
        <f t="shared" si="861"/>
        <v>0</v>
      </c>
      <c r="X6744" s="14"/>
      <c r="Y6744" s="14">
        <f t="shared" si="863"/>
        <v>0</v>
      </c>
      <c r="Z6744" s="16">
        <f t="shared" si="862"/>
        <v>0</v>
      </c>
      <c r="AA6744" s="14">
        <f t="shared" ref="AA6744:AA6803" si="865">U6744-W6744</f>
        <v>0</v>
      </c>
      <c r="AB6744" s="14">
        <f t="shared" si="86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3274</v>
      </c>
      <c r="AI6744" t="e">
        <v>#N/A</v>
      </c>
    </row>
    <row r="6745" spans="1:35" ht="14.25" hidden="1">
      <c r="A6745" s="7" t="s">
        <v>3722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4311</v>
      </c>
      <c r="I6745" s="74" t="s">
        <v>106</v>
      </c>
      <c r="J6745" s="74" t="s">
        <v>3669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4312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64"/>
        <v>29402.9</v>
      </c>
      <c r="W6745" s="14">
        <f t="shared" si="861"/>
        <v>20597.099999999999</v>
      </c>
      <c r="X6745" s="14"/>
      <c r="Y6745" s="14">
        <f t="shared" si="863"/>
        <v>0</v>
      </c>
      <c r="Z6745" s="16">
        <f t="shared" si="862"/>
        <v>20597.099999999999</v>
      </c>
      <c r="AA6745" s="14">
        <f t="shared" si="865"/>
        <v>0</v>
      </c>
      <c r="AB6745" s="14">
        <f t="shared" si="86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3274</v>
      </c>
      <c r="AI6745" t="e">
        <v>#N/A</v>
      </c>
    </row>
    <row r="6746" spans="1:35" ht="14.25" hidden="1">
      <c r="A6746" s="7" t="s">
        <v>3722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4313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64"/>
        <v>30759.80999999999</v>
      </c>
      <c r="W6746" s="14">
        <f t="shared" si="861"/>
        <v>37925.64356435644</v>
      </c>
      <c r="X6746" s="14"/>
      <c r="Y6746" s="14">
        <f t="shared" si="863"/>
        <v>0</v>
      </c>
      <c r="Z6746" s="16">
        <f t="shared" si="862"/>
        <v>37925.64356435644</v>
      </c>
      <c r="AA6746" s="14">
        <f t="shared" si="865"/>
        <v>379.25643564356142</v>
      </c>
      <c r="AB6746" s="14">
        <f t="shared" si="86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3274</v>
      </c>
      <c r="AI6746" t="e">
        <v>#N/A</v>
      </c>
    </row>
    <row r="6747" spans="1:35" ht="14.25" hidden="1">
      <c r="A6747" s="7" t="s">
        <v>3722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4314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64"/>
        <v>35587.699999999997</v>
      </c>
      <c r="W6747" s="14">
        <f t="shared" si="861"/>
        <v>48511.881188118808</v>
      </c>
      <c r="X6747" s="14"/>
      <c r="Y6747" s="14">
        <f t="shared" si="863"/>
        <v>0</v>
      </c>
      <c r="Z6747" s="16">
        <f t="shared" si="862"/>
        <v>48511.881188118808</v>
      </c>
      <c r="AA6747" s="14">
        <f t="shared" si="865"/>
        <v>485.1188118811915</v>
      </c>
      <c r="AB6747" s="14">
        <f t="shared" si="86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3274</v>
      </c>
      <c r="AI6747" t="e">
        <v>#N/A</v>
      </c>
    </row>
    <row r="6748" spans="1:35" ht="14.25" hidden="1">
      <c r="A6748" s="7" t="s">
        <v>3722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4300</v>
      </c>
      <c r="R6748" s="74" t="s">
        <v>4046</v>
      </c>
      <c r="S6748" s="14">
        <v>121689.37</v>
      </c>
      <c r="T6748" s="14">
        <v>150750</v>
      </c>
      <c r="U6748" s="14">
        <v>272439.37</v>
      </c>
      <c r="V6748" s="14">
        <f t="shared" si="864"/>
        <v>0</v>
      </c>
      <c r="W6748" s="14">
        <f t="shared" si="861"/>
        <v>267097.42156862747</v>
      </c>
      <c r="X6748" s="14"/>
      <c r="Y6748" s="14">
        <f t="shared" si="863"/>
        <v>0</v>
      </c>
      <c r="Z6748" s="16">
        <f t="shared" si="862"/>
        <v>267097.42156862747</v>
      </c>
      <c r="AA6748" s="14">
        <f t="shared" si="865"/>
        <v>5341.9484313725261</v>
      </c>
      <c r="AB6748" s="14">
        <f t="shared" si="86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3274</v>
      </c>
      <c r="AI6748" t="e">
        <v>#N/A</v>
      </c>
    </row>
    <row r="6749" spans="1:35" ht="14.25" hidden="1">
      <c r="A6749" s="7" t="s">
        <v>3722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4315</v>
      </c>
      <c r="R6749" s="74"/>
      <c r="S6749" s="14">
        <v>0</v>
      </c>
      <c r="T6749" s="14">
        <v>3978.51</v>
      </c>
      <c r="U6749" s="14">
        <v>39990.9</v>
      </c>
      <c r="V6749" s="14">
        <f t="shared" si="864"/>
        <v>-36012.39</v>
      </c>
      <c r="W6749" s="14">
        <f t="shared" si="861"/>
        <v>39990.9</v>
      </c>
      <c r="X6749" s="14"/>
      <c r="Y6749" s="14">
        <f t="shared" si="863"/>
        <v>0</v>
      </c>
      <c r="Z6749" s="16">
        <f t="shared" si="862"/>
        <v>39990.9</v>
      </c>
      <c r="AA6749" s="14">
        <f t="shared" si="865"/>
        <v>0</v>
      </c>
      <c r="AB6749" s="14">
        <f t="shared" si="86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3274</v>
      </c>
      <c r="AI6749" t="e">
        <v>#N/A</v>
      </c>
    </row>
    <row r="6750" spans="1:35" ht="14.25" hidden="1">
      <c r="A6750" s="7" t="s">
        <v>3722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4315</v>
      </c>
      <c r="R6750" s="74"/>
      <c r="S6750" s="14">
        <v>0</v>
      </c>
      <c r="T6750" s="14">
        <v>181.65</v>
      </c>
      <c r="U6750" s="14">
        <v>6107.8</v>
      </c>
      <c r="V6750" s="14">
        <f t="shared" si="864"/>
        <v>-5926.1500000000005</v>
      </c>
      <c r="W6750" s="14">
        <f t="shared" si="861"/>
        <v>6107.8</v>
      </c>
      <c r="X6750" s="14"/>
      <c r="Y6750" s="14">
        <f t="shared" si="863"/>
        <v>0</v>
      </c>
      <c r="Z6750" s="16">
        <f t="shared" si="862"/>
        <v>6107.8</v>
      </c>
      <c r="AA6750" s="14">
        <f t="shared" si="865"/>
        <v>0</v>
      </c>
      <c r="AB6750" s="14">
        <f t="shared" si="86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3274</v>
      </c>
      <c r="AI6750" t="e">
        <v>#N/A</v>
      </c>
    </row>
    <row r="6751" spans="1:35" ht="14.25" hidden="1">
      <c r="A6751" s="7" t="s">
        <v>3722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4316</v>
      </c>
      <c r="R6751" s="74" t="s">
        <v>4046</v>
      </c>
      <c r="S6751" s="14">
        <v>0</v>
      </c>
      <c r="T6751" s="14">
        <v>790.74</v>
      </c>
      <c r="U6751" s="14">
        <v>790.74</v>
      </c>
      <c r="V6751" s="14">
        <f t="shared" si="864"/>
        <v>0</v>
      </c>
      <c r="W6751" s="14">
        <f t="shared" si="861"/>
        <v>790.74</v>
      </c>
      <c r="X6751" s="14"/>
      <c r="Y6751" s="14">
        <f t="shared" si="863"/>
        <v>0</v>
      </c>
      <c r="Z6751" s="16">
        <f t="shared" si="862"/>
        <v>790.74</v>
      </c>
      <c r="AA6751" s="14">
        <f t="shared" si="865"/>
        <v>0</v>
      </c>
      <c r="AB6751" s="14">
        <f t="shared" si="86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3274</v>
      </c>
      <c r="AI6751" t="e">
        <v>#N/A</v>
      </c>
    </row>
    <row r="6752" spans="1:35" ht="14.25" hidden="1">
      <c r="A6752" s="7" t="s">
        <v>3722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4316</v>
      </c>
      <c r="R6752" s="74" t="s">
        <v>4046</v>
      </c>
      <c r="S6752" s="14">
        <v>0</v>
      </c>
      <c r="T6752" s="14">
        <v>-1018.81</v>
      </c>
      <c r="U6752" s="14">
        <v>-1018.81</v>
      </c>
      <c r="V6752" s="14">
        <f t="shared" si="864"/>
        <v>0</v>
      </c>
      <c r="W6752" s="14">
        <f t="shared" si="861"/>
        <v>-1018.81</v>
      </c>
      <c r="X6752" s="14"/>
      <c r="Y6752" s="14">
        <f t="shared" si="863"/>
        <v>0</v>
      </c>
      <c r="Z6752" s="16">
        <f t="shared" si="862"/>
        <v>-1018.81</v>
      </c>
      <c r="AA6752" s="14">
        <f t="shared" si="865"/>
        <v>0</v>
      </c>
      <c r="AB6752" s="14">
        <f t="shared" si="86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3274</v>
      </c>
      <c r="AI6752" t="e">
        <v>#N/A</v>
      </c>
    </row>
    <row r="6753" spans="1:35" ht="14.25" hidden="1">
      <c r="A6753" s="7" t="s">
        <v>3722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4317</v>
      </c>
      <c r="R6753" s="74"/>
      <c r="S6753" s="14">
        <v>0</v>
      </c>
      <c r="T6753" s="14">
        <v>755.83</v>
      </c>
      <c r="U6753" s="14">
        <v>0</v>
      </c>
      <c r="V6753" s="14">
        <f t="shared" si="864"/>
        <v>755.83</v>
      </c>
      <c r="W6753" s="14">
        <f t="shared" si="861"/>
        <v>0</v>
      </c>
      <c r="X6753" s="14"/>
      <c r="Y6753" s="14">
        <f t="shared" si="863"/>
        <v>0</v>
      </c>
      <c r="Z6753" s="16">
        <f t="shared" si="862"/>
        <v>0</v>
      </c>
      <c r="AA6753" s="14">
        <f t="shared" si="865"/>
        <v>0</v>
      </c>
      <c r="AB6753" s="14">
        <f t="shared" si="86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3274</v>
      </c>
      <c r="AI6753" t="e">
        <v>#N/A</v>
      </c>
    </row>
    <row r="6754" spans="1:35" ht="14.25" hidden="1">
      <c r="A6754" s="7" t="s">
        <v>3722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4317</v>
      </c>
      <c r="R6754" s="74"/>
      <c r="S6754" s="14">
        <v>0</v>
      </c>
      <c r="T6754" s="14">
        <v>-1342.33</v>
      </c>
      <c r="U6754" s="14">
        <v>0</v>
      </c>
      <c r="V6754" s="14">
        <f t="shared" si="864"/>
        <v>-1342.33</v>
      </c>
      <c r="W6754" s="14">
        <f t="shared" si="861"/>
        <v>0</v>
      </c>
      <c r="X6754" s="14"/>
      <c r="Y6754" s="14">
        <f t="shared" si="863"/>
        <v>0</v>
      </c>
      <c r="Z6754" s="16">
        <f t="shared" si="862"/>
        <v>0</v>
      </c>
      <c r="AA6754" s="14">
        <f t="shared" si="865"/>
        <v>0</v>
      </c>
      <c r="AB6754" s="14">
        <f t="shared" si="86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3274</v>
      </c>
      <c r="AI6754" t="e">
        <v>#N/A</v>
      </c>
    </row>
    <row r="6755" spans="1:35" ht="14.25" hidden="1">
      <c r="A6755" s="7" t="s">
        <v>3722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4318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61"/>
        <v>4063.76</v>
      </c>
      <c r="X6755" s="14"/>
      <c r="Y6755" s="14">
        <f t="shared" si="863"/>
        <v>0</v>
      </c>
      <c r="Z6755" s="16">
        <f t="shared" si="862"/>
        <v>4063.76</v>
      </c>
      <c r="AA6755" s="14">
        <f t="shared" si="865"/>
        <v>0</v>
      </c>
      <c r="AB6755" s="14">
        <f t="shared" si="86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3274</v>
      </c>
      <c r="AI6755" t="e">
        <v>#N/A</v>
      </c>
    </row>
    <row r="6756" spans="1:35" ht="14.25" hidden="1">
      <c r="A6756" s="7" t="s">
        <v>3722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4318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61"/>
        <v>0</v>
      </c>
      <c r="X6756" s="14"/>
      <c r="Y6756" s="14">
        <f t="shared" si="863"/>
        <v>0</v>
      </c>
      <c r="Z6756" s="16">
        <f t="shared" si="862"/>
        <v>0</v>
      </c>
      <c r="AA6756" s="14">
        <f t="shared" si="865"/>
        <v>0</v>
      </c>
      <c r="AB6756" s="14">
        <f t="shared" si="86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3274</v>
      </c>
      <c r="AI6756" t="e">
        <v>#N/A</v>
      </c>
    </row>
    <row r="6757" spans="1:35" ht="14.25" hidden="1">
      <c r="A6757" s="7" t="s">
        <v>3722</v>
      </c>
      <c r="B6757" s="74" t="s">
        <v>32</v>
      </c>
      <c r="C6757" s="74" t="s">
        <v>470</v>
      </c>
      <c r="D6757" s="74" t="s">
        <v>609</v>
      </c>
      <c r="E6757" s="74" t="s">
        <v>3404</v>
      </c>
      <c r="F6757" s="74" t="s">
        <v>3404</v>
      </c>
      <c r="G6757" s="74" t="s">
        <v>3404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4319</v>
      </c>
      <c r="M6757" s="74"/>
      <c r="N6757" s="74" t="s">
        <v>40</v>
      </c>
      <c r="O6757" s="74" t="s">
        <v>41</v>
      </c>
      <c r="P6757" s="26">
        <v>0.04</v>
      </c>
      <c r="Q6757" s="12" t="s">
        <v>4320</v>
      </c>
      <c r="R6757" s="74"/>
      <c r="S6757" s="14">
        <v>0</v>
      </c>
      <c r="T6757" s="14">
        <v>80000</v>
      </c>
      <c r="U6757" s="14">
        <v>55681.56</v>
      </c>
      <c r="V6757" s="14">
        <f t="shared" si="864"/>
        <v>24318.440000000002</v>
      </c>
      <c r="W6757" s="14">
        <f t="shared" si="861"/>
        <v>53539.961538461532</v>
      </c>
      <c r="X6757" s="14"/>
      <c r="Y6757" s="14">
        <f t="shared" si="863"/>
        <v>0</v>
      </c>
      <c r="Z6757" s="16">
        <f t="shared" si="862"/>
        <v>53539.961538461532</v>
      </c>
      <c r="AA6757" s="14">
        <f t="shared" si="865"/>
        <v>2141.5984615384659</v>
      </c>
      <c r="AB6757" s="14">
        <f t="shared" si="86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3274</v>
      </c>
      <c r="AI6757" t="e">
        <v>#N/A</v>
      </c>
    </row>
    <row r="6758" spans="1:35" ht="14.25" hidden="1">
      <c r="A6758" s="7" t="s">
        <v>3722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4321</v>
      </c>
      <c r="R6758" s="74" t="s">
        <v>3747</v>
      </c>
      <c r="S6758" s="14">
        <v>769.26</v>
      </c>
      <c r="T6758" s="14">
        <v>20569.259999999998</v>
      </c>
      <c r="U6758" s="14">
        <v>20570.04</v>
      </c>
      <c r="V6758" s="14">
        <f t="shared" si="864"/>
        <v>768.47999999999593</v>
      </c>
      <c r="W6758" s="14">
        <f>(U6758-20569.26)/(1+P6758)</f>
        <v>0.76470588235536652</v>
      </c>
      <c r="X6758" s="14"/>
      <c r="Y6758" s="14">
        <f t="shared" si="863"/>
        <v>0</v>
      </c>
      <c r="Z6758" s="16">
        <f t="shared" si="862"/>
        <v>0.76470588235536652</v>
      </c>
      <c r="AA6758" s="14">
        <f t="shared" si="865"/>
        <v>20569.275294117644</v>
      </c>
      <c r="AB6758" s="14">
        <f t="shared" si="86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3274</v>
      </c>
      <c r="AI6758" t="e">
        <v>#N/A</v>
      </c>
    </row>
    <row r="6759" spans="1:35" ht="14.25" hidden="1">
      <c r="A6759" s="7" t="s">
        <v>3722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4322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64"/>
        <v>15224.660000000003</v>
      </c>
      <c r="W6759" s="14">
        <f t="shared" si="861"/>
        <v>43700.02</v>
      </c>
      <c r="X6759" s="14"/>
      <c r="Y6759" s="14">
        <f t="shared" si="863"/>
        <v>0</v>
      </c>
      <c r="Z6759" s="16">
        <f t="shared" si="862"/>
        <v>43700.02</v>
      </c>
      <c r="AA6759" s="14">
        <f t="shared" si="865"/>
        <v>0</v>
      </c>
      <c r="AB6759" s="14">
        <f t="shared" si="86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3274</v>
      </c>
      <c r="AI6759" t="e">
        <v>#N/A</v>
      </c>
    </row>
    <row r="6760" spans="1:35" ht="14.25" hidden="1">
      <c r="A6760" s="7" t="s">
        <v>3722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4323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64"/>
        <v>291767.35999999993</v>
      </c>
      <c r="W6760" s="14">
        <f t="shared" si="861"/>
        <v>268798.34000000003</v>
      </c>
      <c r="X6760" s="14"/>
      <c r="Y6760" s="14">
        <f t="shared" si="863"/>
        <v>0</v>
      </c>
      <c r="Z6760" s="16">
        <f t="shared" si="862"/>
        <v>268798.34000000003</v>
      </c>
      <c r="AA6760" s="14">
        <f t="shared" si="865"/>
        <v>0</v>
      </c>
      <c r="AB6760" s="14">
        <f t="shared" si="86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3274</v>
      </c>
      <c r="AI6760" t="e">
        <v>#N/A</v>
      </c>
    </row>
    <row r="6761" spans="1:35" ht="14.25" hidden="1">
      <c r="A6761" s="7" t="s">
        <v>3722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4324</v>
      </c>
      <c r="M6761" s="74"/>
      <c r="N6761" s="74" t="s">
        <v>57</v>
      </c>
      <c r="O6761" s="74" t="s">
        <v>80</v>
      </c>
      <c r="P6761" s="26">
        <v>0</v>
      </c>
      <c r="Q6761" s="12" t="s">
        <v>4325</v>
      </c>
      <c r="R6761" s="74"/>
      <c r="S6761" s="14">
        <v>0</v>
      </c>
      <c r="T6761" s="14">
        <v>90000</v>
      </c>
      <c r="U6761" s="14">
        <v>49399.14</v>
      </c>
      <c r="V6761" s="14">
        <f t="shared" si="864"/>
        <v>40600.86</v>
      </c>
      <c r="W6761" s="14">
        <f t="shared" si="861"/>
        <v>49399.14</v>
      </c>
      <c r="X6761" s="14"/>
      <c r="Y6761" s="14">
        <f t="shared" si="863"/>
        <v>0</v>
      </c>
      <c r="Z6761" s="16">
        <f t="shared" si="862"/>
        <v>49399.14</v>
      </c>
      <c r="AA6761" s="14">
        <f t="shared" si="865"/>
        <v>0</v>
      </c>
      <c r="AB6761" s="14">
        <f t="shared" si="86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3274</v>
      </c>
      <c r="AI6761" t="e">
        <v>#N/A</v>
      </c>
    </row>
    <row r="6762" spans="1:35" ht="14.25" hidden="1">
      <c r="A6762" s="7" t="s">
        <v>3722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4326</v>
      </c>
      <c r="R6762" s="74" t="s">
        <v>3747</v>
      </c>
      <c r="S6762" s="14">
        <v>0</v>
      </c>
      <c r="T6762" s="14">
        <v>30030</v>
      </c>
      <c r="U6762" s="14">
        <v>30030</v>
      </c>
      <c r="V6762" s="14">
        <f t="shared" si="864"/>
        <v>0</v>
      </c>
      <c r="W6762" s="14">
        <v>0</v>
      </c>
      <c r="X6762" s="14"/>
      <c r="Y6762" s="14">
        <f t="shared" si="863"/>
        <v>0</v>
      </c>
      <c r="Z6762" s="16">
        <f t="shared" si="862"/>
        <v>0</v>
      </c>
      <c r="AA6762" s="14">
        <f t="shared" si="865"/>
        <v>30030</v>
      </c>
      <c r="AB6762" s="14">
        <f t="shared" si="86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3274</v>
      </c>
      <c r="AI6762" t="e">
        <v>#N/A</v>
      </c>
    </row>
    <row r="6763" spans="1:35" ht="14.25" hidden="1">
      <c r="A6763" s="7" t="s">
        <v>3722</v>
      </c>
      <c r="B6763" s="74" t="s">
        <v>32</v>
      </c>
      <c r="C6763" s="74" t="s">
        <v>648</v>
      </c>
      <c r="D6763" s="74" t="s">
        <v>649</v>
      </c>
      <c r="E6763" s="74" t="s">
        <v>4327</v>
      </c>
      <c r="F6763" s="74" t="s">
        <v>4327</v>
      </c>
      <c r="G6763" s="74" t="s">
        <v>4327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4327</v>
      </c>
      <c r="M6763" s="74"/>
      <c r="N6763" s="74" t="s">
        <v>40</v>
      </c>
      <c r="O6763" s="74" t="s">
        <v>80</v>
      </c>
      <c r="P6763" s="26">
        <v>0</v>
      </c>
      <c r="Q6763" s="12" t="s">
        <v>4328</v>
      </c>
      <c r="R6763" s="74" t="s">
        <v>3747</v>
      </c>
      <c r="S6763" s="14">
        <v>0</v>
      </c>
      <c r="T6763" s="14">
        <v>30030</v>
      </c>
      <c r="U6763" s="14">
        <v>30030</v>
      </c>
      <c r="V6763" s="14">
        <f t="shared" si="864"/>
        <v>0</v>
      </c>
      <c r="W6763" s="14">
        <v>0</v>
      </c>
      <c r="X6763" s="14"/>
      <c r="Y6763" s="14">
        <f t="shared" si="863"/>
        <v>0</v>
      </c>
      <c r="Z6763" s="16">
        <f t="shared" si="862"/>
        <v>0</v>
      </c>
      <c r="AA6763" s="14">
        <f t="shared" si="865"/>
        <v>30030</v>
      </c>
      <c r="AB6763" s="14">
        <f t="shared" si="86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3274</v>
      </c>
      <c r="AI6763" t="e">
        <v>#N/A</v>
      </c>
    </row>
    <row r="6764" spans="1:35" ht="14.25" hidden="1">
      <c r="A6764" s="7" t="s">
        <v>3722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4329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64"/>
        <v>66374.929999999935</v>
      </c>
      <c r="W6764" s="14">
        <f t="shared" si="861"/>
        <v>593390.33333333337</v>
      </c>
      <c r="X6764" s="14"/>
      <c r="Y6764" s="14">
        <f t="shared" si="863"/>
        <v>0</v>
      </c>
      <c r="Z6764" s="16">
        <f t="shared" si="862"/>
        <v>593390.33333333337</v>
      </c>
      <c r="AA6764" s="14">
        <f t="shared" si="865"/>
        <v>11867.806666666642</v>
      </c>
      <c r="AB6764" s="14">
        <f t="shared" si="86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3274</v>
      </c>
      <c r="AI6764" t="e">
        <v>#N/A</v>
      </c>
    </row>
    <row r="6765" spans="1:35" ht="14.25" hidden="1">
      <c r="A6765" s="7" t="s">
        <v>3722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4330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64"/>
        <v>64699.859999999986</v>
      </c>
      <c r="W6765" s="14">
        <f t="shared" si="861"/>
        <v>420686.51960784313</v>
      </c>
      <c r="X6765" s="14"/>
      <c r="Y6765" s="14">
        <f t="shared" si="863"/>
        <v>0</v>
      </c>
      <c r="Z6765" s="16">
        <f t="shared" si="862"/>
        <v>420686.51960784313</v>
      </c>
      <c r="AA6765" s="14">
        <f t="shared" si="865"/>
        <v>8413.7303921568673</v>
      </c>
      <c r="AB6765" s="14">
        <f t="shared" si="86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3274</v>
      </c>
      <c r="AI6765" t="e">
        <v>#N/A</v>
      </c>
    </row>
    <row r="6766" spans="1:35" ht="14.25" hidden="1">
      <c r="A6766" s="7" t="s">
        <v>3722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4331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64"/>
        <v>170823.87999999989</v>
      </c>
      <c r="W6766" s="14">
        <f t="shared" si="861"/>
        <v>334615.02</v>
      </c>
      <c r="X6766" s="14"/>
      <c r="Y6766" s="14">
        <f t="shared" si="863"/>
        <v>0</v>
      </c>
      <c r="Z6766" s="16">
        <f t="shared" si="862"/>
        <v>334615.02</v>
      </c>
      <c r="AA6766" s="14">
        <f t="shared" si="865"/>
        <v>0</v>
      </c>
      <c r="AB6766" s="14">
        <f t="shared" si="86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3274</v>
      </c>
      <c r="AI6766" t="e">
        <v>#N/A</v>
      </c>
    </row>
    <row r="6767" spans="1:35" ht="14.25" hidden="1">
      <c r="A6767" s="7" t="s">
        <v>3722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4332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64"/>
        <v>25667.14</v>
      </c>
      <c r="W6767" s="14">
        <f t="shared" si="861"/>
        <v>59482.843137254902</v>
      </c>
      <c r="X6767" s="14"/>
      <c r="Y6767" s="14">
        <f t="shared" si="863"/>
        <v>0</v>
      </c>
      <c r="Z6767" s="16">
        <f t="shared" si="862"/>
        <v>59482.843137254902</v>
      </c>
      <c r="AA6767" s="14">
        <f t="shared" si="865"/>
        <v>1189.6568627450979</v>
      </c>
      <c r="AB6767" s="14">
        <f t="shared" si="86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3274</v>
      </c>
      <c r="AI6767" t="e">
        <v>#N/A</v>
      </c>
    </row>
    <row r="6768" spans="1:35" ht="14.25" hidden="1">
      <c r="A6768" s="7" t="s">
        <v>3722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4333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64"/>
        <v>432885.28000000009</v>
      </c>
      <c r="W6768" s="14">
        <f t="shared" si="861"/>
        <v>341465.72549019603</v>
      </c>
      <c r="X6768" s="14"/>
      <c r="Y6768" s="14">
        <f t="shared" si="863"/>
        <v>0</v>
      </c>
      <c r="Z6768" s="16">
        <f t="shared" si="862"/>
        <v>341465.72549019603</v>
      </c>
      <c r="AA6768" s="14">
        <f t="shared" si="865"/>
        <v>6829.3145098039531</v>
      </c>
      <c r="AB6768" s="14">
        <f t="shared" si="86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3274</v>
      </c>
      <c r="AI6768" t="e">
        <v>#N/A</v>
      </c>
    </row>
    <row r="6769" spans="1:35" ht="14.25" hidden="1">
      <c r="A6769" s="7" t="s">
        <v>3722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4334</v>
      </c>
      <c r="R6769" s="74" t="s">
        <v>3747</v>
      </c>
      <c r="S6769" s="14">
        <v>0</v>
      </c>
      <c r="T6769" s="14">
        <v>30040</v>
      </c>
      <c r="U6769" s="14">
        <v>30040</v>
      </c>
      <c r="V6769" s="14">
        <f t="shared" si="864"/>
        <v>0</v>
      </c>
      <c r="W6769" s="14">
        <v>0</v>
      </c>
      <c r="X6769" s="14"/>
      <c r="Y6769" s="14">
        <f t="shared" si="863"/>
        <v>0</v>
      </c>
      <c r="Z6769" s="16">
        <f t="shared" si="862"/>
        <v>0</v>
      </c>
      <c r="AA6769" s="14">
        <f t="shared" si="865"/>
        <v>30040</v>
      </c>
      <c r="AB6769" s="14">
        <f t="shared" ref="AB6769:AB6832" si="86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3274</v>
      </c>
      <c r="AI6769" t="e">
        <v>#N/A</v>
      </c>
    </row>
    <row r="6770" spans="1:35" ht="14.25" hidden="1">
      <c r="A6770" s="7" t="s">
        <v>3722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4335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64"/>
        <v>44164.100000000006</v>
      </c>
      <c r="W6770" s="14">
        <f t="shared" si="861"/>
        <v>30537.759999999998</v>
      </c>
      <c r="X6770" s="14"/>
      <c r="Y6770" s="14">
        <f t="shared" si="863"/>
        <v>0</v>
      </c>
      <c r="Z6770" s="16">
        <f t="shared" si="862"/>
        <v>30537.759999999998</v>
      </c>
      <c r="AA6770" s="14">
        <f t="shared" si="865"/>
        <v>0</v>
      </c>
      <c r="AB6770" s="14">
        <f t="shared" si="86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3274</v>
      </c>
      <c r="AI6770" t="e">
        <v>#N/A</v>
      </c>
    </row>
    <row r="6771" spans="1:35" ht="14.25" hidden="1">
      <c r="A6771" s="7" t="s">
        <v>3722</v>
      </c>
      <c r="B6771" s="74" t="s">
        <v>32</v>
      </c>
      <c r="C6771" s="74" t="s">
        <v>908</v>
      </c>
      <c r="D6771" s="74" t="s">
        <v>909</v>
      </c>
      <c r="E6771" s="74" t="s">
        <v>4336</v>
      </c>
      <c r="F6771" s="74" t="s">
        <v>4336</v>
      </c>
      <c r="G6771" s="74" t="s">
        <v>4336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4337</v>
      </c>
      <c r="M6771" s="74"/>
      <c r="N6771" s="74" t="s">
        <v>40</v>
      </c>
      <c r="O6771" s="74" t="s">
        <v>80</v>
      </c>
      <c r="P6771" s="26">
        <v>0</v>
      </c>
      <c r="Q6771" s="12" t="s">
        <v>4338</v>
      </c>
      <c r="R6771" s="74" t="s">
        <v>3747</v>
      </c>
      <c r="S6771" s="14">
        <v>0</v>
      </c>
      <c r="T6771" s="14">
        <v>31000</v>
      </c>
      <c r="U6771" s="14">
        <v>30110.5</v>
      </c>
      <c r="V6771" s="14">
        <f t="shared" si="864"/>
        <v>889.5</v>
      </c>
      <c r="W6771" s="14">
        <f>(U6771-31000)/(1+P6771)</f>
        <v>-889.5</v>
      </c>
      <c r="X6771" s="14"/>
      <c r="Y6771" s="14">
        <f t="shared" si="863"/>
        <v>0</v>
      </c>
      <c r="Z6771" s="16">
        <f t="shared" si="862"/>
        <v>-889.5</v>
      </c>
      <c r="AA6771" s="14">
        <f t="shared" si="865"/>
        <v>31000</v>
      </c>
      <c r="AB6771" s="14">
        <f t="shared" si="86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3274</v>
      </c>
      <c r="AI6771" t="e">
        <v>#N/A</v>
      </c>
    </row>
    <row r="6772" spans="1:35" ht="14.25" hidden="1">
      <c r="A6772" s="7" t="s">
        <v>3722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4339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64"/>
        <v>201114.35999999996</v>
      </c>
      <c r="W6772" s="14">
        <f t="shared" si="861"/>
        <v>129126.69607843139</v>
      </c>
      <c r="X6772" s="14"/>
      <c r="Y6772" s="14">
        <f t="shared" si="863"/>
        <v>0</v>
      </c>
      <c r="Z6772" s="16">
        <f t="shared" si="862"/>
        <v>129126.69607843139</v>
      </c>
      <c r="AA6772" s="14">
        <f t="shared" si="865"/>
        <v>2582.5339215686254</v>
      </c>
      <c r="AB6772" s="14">
        <f t="shared" si="86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3274</v>
      </c>
      <c r="AI6772" t="e">
        <v>#N/A</v>
      </c>
    </row>
    <row r="6773" spans="1:35" ht="14.25" hidden="1">
      <c r="A6773" s="7" t="s">
        <v>3722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4340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64"/>
        <v>23233.040000000001</v>
      </c>
      <c r="W6773" s="14">
        <f t="shared" si="861"/>
        <v>51683.725490196077</v>
      </c>
      <c r="X6773" s="14"/>
      <c r="Y6773" s="14">
        <f t="shared" si="863"/>
        <v>0</v>
      </c>
      <c r="Z6773" s="16">
        <f t="shared" si="862"/>
        <v>51683.725490196077</v>
      </c>
      <c r="AA6773" s="14">
        <f t="shared" si="865"/>
        <v>1033.6745098039246</v>
      </c>
      <c r="AB6773" s="14">
        <f t="shared" si="86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3274</v>
      </c>
      <c r="AI6773" t="e">
        <v>#N/A</v>
      </c>
    </row>
    <row r="6774" spans="1:35" ht="14.25" hidden="1">
      <c r="A6774" s="7" t="s">
        <v>3722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4341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64"/>
        <v>956102.56</v>
      </c>
      <c r="W6774" s="14">
        <f t="shared" si="861"/>
        <v>301066.73</v>
      </c>
      <c r="X6774" s="14"/>
      <c r="Y6774" s="14">
        <f t="shared" si="863"/>
        <v>0</v>
      </c>
      <c r="Z6774" s="16">
        <f t="shared" si="862"/>
        <v>301066.73</v>
      </c>
      <c r="AA6774" s="14">
        <f t="shared" si="865"/>
        <v>0</v>
      </c>
      <c r="AB6774" s="14">
        <f t="shared" si="86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3274</v>
      </c>
      <c r="AI6774" t="e">
        <v>#N/A</v>
      </c>
    </row>
    <row r="6775" spans="1:35" ht="14.25" hidden="1">
      <c r="A6775" s="7" t="s">
        <v>3722</v>
      </c>
      <c r="B6775" s="74" t="s">
        <v>32</v>
      </c>
      <c r="C6775" s="74" t="s">
        <v>1072</v>
      </c>
      <c r="D6775" s="74" t="s">
        <v>1078</v>
      </c>
      <c r="E6775" s="74" t="s">
        <v>4058</v>
      </c>
      <c r="F6775" s="74" t="s">
        <v>4058</v>
      </c>
      <c r="G6775" s="74" t="s">
        <v>4058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4342</v>
      </c>
      <c r="M6775" s="74"/>
      <c r="N6775" s="74" t="s">
        <v>40</v>
      </c>
      <c r="O6775" s="74" t="s">
        <v>41</v>
      </c>
      <c r="P6775" s="26">
        <v>0.02</v>
      </c>
      <c r="Q6775" s="12" t="s">
        <v>4343</v>
      </c>
      <c r="R6775" s="74" t="s">
        <v>3747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63"/>
        <v>0</v>
      </c>
      <c r="Z6775" s="16">
        <f t="shared" si="862"/>
        <v>11199.049019607843</v>
      </c>
      <c r="AA6775" s="14">
        <f t="shared" si="865"/>
        <v>17223.980980392156</v>
      </c>
      <c r="AB6775" s="14">
        <f t="shared" si="86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3274</v>
      </c>
      <c r="AI6775" t="e">
        <v>#N/A</v>
      </c>
    </row>
    <row r="6776" spans="1:35" ht="14.25" hidden="1">
      <c r="A6776" s="7" t="s">
        <v>3722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4344</v>
      </c>
      <c r="R6776" s="74"/>
      <c r="S6776" s="14">
        <v>0</v>
      </c>
      <c r="T6776" s="14">
        <v>0</v>
      </c>
      <c r="U6776" s="14">
        <v>0</v>
      </c>
      <c r="V6776" s="14">
        <f t="shared" si="864"/>
        <v>0</v>
      </c>
      <c r="W6776" s="14">
        <f t="shared" si="861"/>
        <v>0</v>
      </c>
      <c r="X6776" s="14"/>
      <c r="Y6776" s="14">
        <f t="shared" si="863"/>
        <v>0</v>
      </c>
      <c r="Z6776" s="16">
        <f t="shared" si="862"/>
        <v>0</v>
      </c>
      <c r="AA6776" s="14">
        <f t="shared" si="865"/>
        <v>0</v>
      </c>
      <c r="AB6776" s="14">
        <f t="shared" si="86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3274</v>
      </c>
      <c r="AI6776" t="e">
        <v>#N/A</v>
      </c>
    </row>
    <row r="6777" spans="1:35" ht="14.25" hidden="1">
      <c r="A6777" s="7" t="s">
        <v>3722</v>
      </c>
      <c r="B6777" s="74" t="s">
        <v>32</v>
      </c>
      <c r="C6777" s="74" t="s">
        <v>1072</v>
      </c>
      <c r="D6777" s="74" t="s">
        <v>1134</v>
      </c>
      <c r="E6777" s="74" t="s">
        <v>4345</v>
      </c>
      <c r="F6777" s="74" t="s">
        <v>4346</v>
      </c>
      <c r="G6777" s="74" t="s">
        <v>4345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4347</v>
      </c>
      <c r="R6777" s="74"/>
      <c r="S6777" s="14">
        <v>0</v>
      </c>
      <c r="T6777" s="14">
        <v>11585.06</v>
      </c>
      <c r="U6777" s="14">
        <v>0</v>
      </c>
      <c r="V6777" s="14">
        <f t="shared" si="864"/>
        <v>11585.06</v>
      </c>
      <c r="W6777" s="14">
        <f t="shared" si="861"/>
        <v>0</v>
      </c>
      <c r="X6777" s="14"/>
      <c r="Y6777" s="14">
        <f t="shared" si="863"/>
        <v>0</v>
      </c>
      <c r="Z6777" s="16">
        <f t="shared" si="862"/>
        <v>0</v>
      </c>
      <c r="AA6777" s="14">
        <f t="shared" si="865"/>
        <v>0</v>
      </c>
      <c r="AB6777" s="14">
        <f t="shared" si="86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 hidden="1">
      <c r="A6778" s="7" t="s">
        <v>3722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4348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64"/>
        <v>18048.659999999996</v>
      </c>
      <c r="W6778" s="14">
        <f t="shared" si="861"/>
        <v>64612.49</v>
      </c>
      <c r="X6778" s="14"/>
      <c r="Y6778" s="14">
        <f t="shared" si="863"/>
        <v>0</v>
      </c>
      <c r="Z6778" s="16">
        <f t="shared" si="862"/>
        <v>64612.49</v>
      </c>
      <c r="AA6778" s="14">
        <f t="shared" si="865"/>
        <v>0</v>
      </c>
      <c r="AB6778" s="14">
        <f t="shared" si="86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3274</v>
      </c>
      <c r="AI6778" t="e">
        <v>#N/A</v>
      </c>
    </row>
    <row r="6779" spans="1:35" ht="14.25" hidden="1">
      <c r="A6779" s="7" t="s">
        <v>3722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4349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64"/>
        <v>1034763</v>
      </c>
      <c r="W6779" s="14">
        <f t="shared" si="861"/>
        <v>3646706.947867299</v>
      </c>
      <c r="X6779" s="14"/>
      <c r="Y6779" s="14">
        <f t="shared" si="863"/>
        <v>0</v>
      </c>
      <c r="Z6779" s="16">
        <f t="shared" si="862"/>
        <v>3646706.947867299</v>
      </c>
      <c r="AA6779" s="14">
        <f t="shared" si="865"/>
        <v>200568.88213270111</v>
      </c>
      <c r="AB6779" s="14">
        <f t="shared" si="86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3274</v>
      </c>
      <c r="AI6779" t="e">
        <v>#N/A</v>
      </c>
    </row>
    <row r="6780" spans="1:35" ht="14.25" hidden="1">
      <c r="A6780" s="7" t="s">
        <v>3722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4350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64"/>
        <v>25343.410000000003</v>
      </c>
      <c r="W6780" s="14">
        <f t="shared" si="861"/>
        <v>39252.396039603955</v>
      </c>
      <c r="X6780" s="14"/>
      <c r="Y6780" s="14">
        <f t="shared" si="863"/>
        <v>0</v>
      </c>
      <c r="Z6780" s="16">
        <f t="shared" si="862"/>
        <v>39252.396039603955</v>
      </c>
      <c r="AA6780" s="14">
        <f t="shared" si="865"/>
        <v>392.52396039604355</v>
      </c>
      <c r="AB6780" s="14">
        <f t="shared" si="86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3274</v>
      </c>
      <c r="AI6780" t="e">
        <v>#N/A</v>
      </c>
    </row>
    <row r="6781" spans="1:35" ht="14.25" hidden="1">
      <c r="A6781" s="7" t="s">
        <v>3722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4347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64"/>
        <v>104958.90000000002</v>
      </c>
      <c r="W6781" s="14">
        <f t="shared" si="861"/>
        <v>107852.94117647059</v>
      </c>
      <c r="X6781" s="14"/>
      <c r="Y6781" s="14">
        <f t="shared" si="863"/>
        <v>0</v>
      </c>
      <c r="Z6781" s="16">
        <f t="shared" si="862"/>
        <v>107852.94117647059</v>
      </c>
      <c r="AA6781" s="14">
        <f t="shared" si="865"/>
        <v>2157.0588235294126</v>
      </c>
      <c r="AB6781" s="14">
        <f t="shared" si="86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3274</v>
      </c>
      <c r="AI6781" t="e">
        <v>#N/A</v>
      </c>
    </row>
    <row r="6782" spans="1:35" ht="14.25" hidden="1">
      <c r="A6782" s="7" t="s">
        <v>3722</v>
      </c>
      <c r="B6782" s="74" t="s">
        <v>32</v>
      </c>
      <c r="C6782" s="74" t="s">
        <v>1072</v>
      </c>
      <c r="D6782" s="74" t="s">
        <v>1182</v>
      </c>
      <c r="E6782" s="74" t="s">
        <v>4351</v>
      </c>
      <c r="F6782" s="74" t="s">
        <v>4351</v>
      </c>
      <c r="G6782" s="74" t="s">
        <v>4351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4351</v>
      </c>
      <c r="M6782" s="74"/>
      <c r="N6782" s="74" t="s">
        <v>40</v>
      </c>
      <c r="O6782" s="74" t="s">
        <v>41</v>
      </c>
      <c r="P6782" s="26">
        <v>0.04</v>
      </c>
      <c r="Q6782" s="12" t="s">
        <v>4352</v>
      </c>
      <c r="R6782" s="74" t="s">
        <v>3747</v>
      </c>
      <c r="S6782" s="14">
        <v>0</v>
      </c>
      <c r="T6782" s="14">
        <v>30000</v>
      </c>
      <c r="U6782" s="14">
        <v>30000</v>
      </c>
      <c r="V6782" s="14">
        <f t="shared" si="864"/>
        <v>0</v>
      </c>
      <c r="W6782" s="14">
        <v>0</v>
      </c>
      <c r="X6782" s="14"/>
      <c r="Y6782" s="14">
        <f t="shared" si="863"/>
        <v>0</v>
      </c>
      <c r="Z6782" s="16">
        <f t="shared" si="862"/>
        <v>0</v>
      </c>
      <c r="AA6782" s="14">
        <f t="shared" si="865"/>
        <v>30000</v>
      </c>
      <c r="AB6782" s="14">
        <f t="shared" si="86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3274</v>
      </c>
      <c r="AI6782" t="e">
        <v>#N/A</v>
      </c>
    </row>
    <row r="6783" spans="1:35" ht="14.25" hidden="1">
      <c r="A6783" s="7" t="s">
        <v>3722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4353</v>
      </c>
      <c r="R6783" s="74"/>
      <c r="S6783" s="14">
        <v>33599</v>
      </c>
      <c r="T6783" s="14">
        <v>50000</v>
      </c>
      <c r="U6783" s="14">
        <v>43570</v>
      </c>
      <c r="V6783" s="14">
        <f t="shared" si="864"/>
        <v>40029</v>
      </c>
      <c r="W6783" s="14">
        <f t="shared" ref="W6783:W6794" si="867">IF(O6783="返货",U6783/(1+P6783),IF(O6783="返现",U6783,IF(O6783="折扣",U6783*P6783,IF(O6783="无",U6783))))</f>
        <v>43570</v>
      </c>
      <c r="X6783" s="14"/>
      <c r="Y6783" s="14">
        <f t="shared" si="863"/>
        <v>0</v>
      </c>
      <c r="Z6783" s="14"/>
      <c r="AA6783" s="14">
        <f t="shared" si="865"/>
        <v>0</v>
      </c>
      <c r="AB6783" s="14">
        <f t="shared" si="86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3274</v>
      </c>
      <c r="AI6783">
        <v>32</v>
      </c>
    </row>
    <row r="6784" spans="1:35" ht="14.25" hidden="1">
      <c r="A6784" s="7" t="s">
        <v>3722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4354</v>
      </c>
      <c r="R6784" s="74" t="s">
        <v>4046</v>
      </c>
      <c r="S6784" s="14">
        <v>704</v>
      </c>
      <c r="T6784" s="14">
        <v>10200</v>
      </c>
      <c r="U6784" s="14">
        <v>5300</v>
      </c>
      <c r="V6784" s="14">
        <f t="shared" si="864"/>
        <v>5604</v>
      </c>
      <c r="W6784" s="14">
        <f t="shared" si="867"/>
        <v>5196.0784313725489</v>
      </c>
      <c r="X6784" s="14"/>
      <c r="Y6784" s="14">
        <f t="shared" si="863"/>
        <v>0</v>
      </c>
      <c r="Z6784" s="16">
        <f t="shared" ref="Z6784:Z6802" si="868">W6784+X6784</f>
        <v>5196.0784313725489</v>
      </c>
      <c r="AA6784" s="14">
        <f t="shared" si="865"/>
        <v>103.92156862745105</v>
      </c>
      <c r="AB6784" s="14">
        <f t="shared" si="86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3274</v>
      </c>
      <c r="AI6784" t="e">
        <v>#N/A</v>
      </c>
    </row>
    <row r="6785" spans="1:35" ht="14.25" hidden="1">
      <c r="A6785" s="7" t="s">
        <v>3722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4355</v>
      </c>
      <c r="R6785" s="74"/>
      <c r="S6785" s="14">
        <v>2856.16</v>
      </c>
      <c r="T6785" s="14">
        <v>10200</v>
      </c>
      <c r="U6785" s="14">
        <v>4525.32</v>
      </c>
      <c r="V6785" s="14">
        <f t="shared" si="864"/>
        <v>8530.84</v>
      </c>
      <c r="W6785" s="14">
        <f t="shared" si="867"/>
        <v>4436.5882352941171</v>
      </c>
      <c r="X6785" s="14"/>
      <c r="Y6785" s="14">
        <f t="shared" si="863"/>
        <v>0</v>
      </c>
      <c r="Z6785" s="16">
        <f t="shared" si="868"/>
        <v>4436.5882352941171</v>
      </c>
      <c r="AA6785" s="14">
        <f t="shared" si="865"/>
        <v>88.731764705882597</v>
      </c>
      <c r="AB6785" s="14">
        <f t="shared" si="86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3274</v>
      </c>
      <c r="AI6785" t="e">
        <v>#N/A</v>
      </c>
    </row>
    <row r="6786" spans="1:35" ht="14.25" hidden="1">
      <c r="A6786" s="7" t="s">
        <v>3722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4356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64"/>
        <v>150731.35999999996</v>
      </c>
      <c r="W6786" s="14">
        <f t="shared" si="867"/>
        <v>148822.12871287129</v>
      </c>
      <c r="X6786" s="14"/>
      <c r="Y6786" s="14">
        <f t="shared" si="863"/>
        <v>0</v>
      </c>
      <c r="Z6786" s="16">
        <f t="shared" si="868"/>
        <v>148822.12871287129</v>
      </c>
      <c r="AA6786" s="14">
        <f t="shared" si="865"/>
        <v>1488.2212871287193</v>
      </c>
      <c r="AB6786" s="14">
        <f t="shared" si="86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3274</v>
      </c>
      <c r="AI6786" t="e">
        <v>#N/A</v>
      </c>
    </row>
    <row r="6787" spans="1:35" ht="14.25" hidden="1">
      <c r="A6787" s="7" t="s">
        <v>3722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4357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64"/>
        <v>80657.63</v>
      </c>
      <c r="W6787" s="14">
        <f t="shared" si="867"/>
        <v>23918.22</v>
      </c>
      <c r="X6787" s="14">
        <f>W6787*R6787/(1-R6787)</f>
        <v>488.12693877551027</v>
      </c>
      <c r="Y6787" s="14">
        <f t="shared" ref="Y6787:Y6850" si="869">IF(W6787-AB6787&lt;=0,0,IF(O6787="返现",MAX(W6787-AA6787-AB6787,0),MAX(W6787-AB6787,0)))</f>
        <v>0</v>
      </c>
      <c r="Z6787" s="16">
        <f t="shared" si="868"/>
        <v>24406.34693877551</v>
      </c>
      <c r="AA6787" s="14">
        <f t="shared" si="865"/>
        <v>0</v>
      </c>
      <c r="AB6787" s="14">
        <f t="shared" si="86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3274</v>
      </c>
      <c r="AI6787" t="e">
        <v>#N/A</v>
      </c>
    </row>
    <row r="6788" spans="1:35" ht="14.25" hidden="1">
      <c r="A6788" s="7" t="s">
        <v>3722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4357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64"/>
        <v>145456.16</v>
      </c>
      <c r="W6788" s="14">
        <f t="shared" si="867"/>
        <v>16769.465346534653</v>
      </c>
      <c r="X6788" s="14">
        <f t="shared" ref="X6788:X6791" si="870">W6788*R6788/(1-R6788)</f>
        <v>342.23398666397253</v>
      </c>
      <c r="Y6788" s="14">
        <f t="shared" si="869"/>
        <v>0</v>
      </c>
      <c r="Z6788" s="16">
        <f t="shared" si="868"/>
        <v>17111.699333198627</v>
      </c>
      <c r="AA6788" s="14">
        <f t="shared" si="865"/>
        <v>167.69465346534707</v>
      </c>
      <c r="AB6788" s="14">
        <f t="shared" si="86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3274</v>
      </c>
      <c r="AI6788" t="e">
        <v>#N/A</v>
      </c>
    </row>
    <row r="6789" spans="1:35" ht="14.25" hidden="1">
      <c r="A6789" s="7" t="s">
        <v>3722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4358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71">S6789+T6789-U6789</f>
        <v>33662.260000000009</v>
      </c>
      <c r="W6789" s="14">
        <f t="shared" si="867"/>
        <v>131708.91089108909</v>
      </c>
      <c r="X6789" s="14">
        <f t="shared" si="870"/>
        <v>2687.9369569610017</v>
      </c>
      <c r="Y6789" s="14">
        <f t="shared" si="869"/>
        <v>0</v>
      </c>
      <c r="Z6789" s="16">
        <f t="shared" si="868"/>
        <v>134396.84784805009</v>
      </c>
      <c r="AA6789" s="14">
        <f t="shared" si="865"/>
        <v>1317.0891089109064</v>
      </c>
      <c r="AB6789" s="14">
        <f t="shared" si="86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3274</v>
      </c>
      <c r="AI6789" t="e">
        <v>#N/A</v>
      </c>
    </row>
    <row r="6790" spans="1:35" ht="14.25" hidden="1">
      <c r="A6790" s="7" t="s">
        <v>3722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4359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71"/>
        <v>155074.50999999995</v>
      </c>
      <c r="W6790" s="14">
        <f t="shared" si="867"/>
        <v>187490.66336633664</v>
      </c>
      <c r="X6790" s="14">
        <f t="shared" si="870"/>
        <v>3826.3400687007479</v>
      </c>
      <c r="Y6790" s="14">
        <f t="shared" si="869"/>
        <v>0</v>
      </c>
      <c r="Z6790" s="16">
        <f t="shared" si="868"/>
        <v>191317.00343503739</v>
      </c>
      <c r="AA6790" s="14">
        <f t="shared" si="865"/>
        <v>1874.9066336633696</v>
      </c>
      <c r="AB6790" s="14">
        <f t="shared" si="86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3274</v>
      </c>
      <c r="AI6790" t="e">
        <v>#N/A</v>
      </c>
    </row>
    <row r="6791" spans="1:35" ht="14.25" hidden="1">
      <c r="A6791" s="7" t="s">
        <v>3722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4360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67"/>
        <v>164560.17821782178</v>
      </c>
      <c r="X6791" s="14">
        <f t="shared" si="870"/>
        <v>3358.3709840371794</v>
      </c>
      <c r="Y6791" s="14">
        <f t="shared" si="869"/>
        <v>0</v>
      </c>
      <c r="Z6791" s="16">
        <f t="shared" si="868"/>
        <v>167918.54920185896</v>
      </c>
      <c r="AA6791" s="14">
        <f t="shared" si="865"/>
        <v>1645.6017821782152</v>
      </c>
      <c r="AB6791" s="14">
        <f t="shared" si="86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3274</v>
      </c>
      <c r="AI6791" t="e">
        <v>#N/A</v>
      </c>
    </row>
    <row r="6792" spans="1:35" ht="14.25" hidden="1">
      <c r="A6792" s="7" t="s">
        <v>3722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4361</v>
      </c>
      <c r="R6792" s="74"/>
      <c r="S6792" s="14">
        <v>219000</v>
      </c>
      <c r="T6792" s="14">
        <v>100000</v>
      </c>
      <c r="U6792" s="14">
        <v>0</v>
      </c>
      <c r="V6792" s="14">
        <f t="shared" si="871"/>
        <v>319000</v>
      </c>
      <c r="W6792" s="14">
        <f t="shared" si="867"/>
        <v>0</v>
      </c>
      <c r="X6792" s="14"/>
      <c r="Y6792" s="14">
        <f t="shared" si="869"/>
        <v>0</v>
      </c>
      <c r="Z6792" s="16">
        <f t="shared" si="868"/>
        <v>0</v>
      </c>
      <c r="AA6792" s="14">
        <f t="shared" si="865"/>
        <v>0</v>
      </c>
      <c r="AB6792" s="14">
        <f t="shared" si="86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3274</v>
      </c>
      <c r="AI6792" t="e">
        <v>#N/A</v>
      </c>
    </row>
    <row r="6793" spans="1:35" ht="14.25" hidden="1">
      <c r="A6793" s="7" t="s">
        <v>3722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3047</v>
      </c>
      <c r="M6793" s="74"/>
      <c r="N6793" s="74" t="s">
        <v>40</v>
      </c>
      <c r="O6793" s="74" t="s">
        <v>41</v>
      </c>
      <c r="P6793" s="26">
        <v>0.05</v>
      </c>
      <c r="Q6793" s="12" t="s">
        <v>4362</v>
      </c>
      <c r="R6793" s="74"/>
      <c r="S6793" s="14">
        <v>0</v>
      </c>
      <c r="T6793" s="14">
        <v>0</v>
      </c>
      <c r="U6793" s="14">
        <v>0</v>
      </c>
      <c r="V6793" s="14">
        <f t="shared" si="871"/>
        <v>0</v>
      </c>
      <c r="W6793" s="14">
        <f t="shared" si="867"/>
        <v>0</v>
      </c>
      <c r="X6793" s="14"/>
      <c r="Y6793" s="14">
        <f t="shared" si="869"/>
        <v>0</v>
      </c>
      <c r="Z6793" s="16">
        <f t="shared" si="868"/>
        <v>0</v>
      </c>
      <c r="AA6793" s="14">
        <f t="shared" si="865"/>
        <v>0</v>
      </c>
      <c r="AB6793" s="14">
        <f t="shared" si="86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3274</v>
      </c>
      <c r="AI6793" t="e">
        <v>#N/A</v>
      </c>
    </row>
    <row r="6794" spans="1:35" ht="14.25" hidden="1">
      <c r="A6794" s="7" t="s">
        <v>3722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4363</v>
      </c>
      <c r="R6794" s="74" t="s">
        <v>4052</v>
      </c>
      <c r="S6794" s="14">
        <v>64856.35</v>
      </c>
      <c r="T6794" s="14">
        <v>201815.42</v>
      </c>
      <c r="U6794" s="14">
        <v>150497.13</v>
      </c>
      <c r="V6794" s="14">
        <f t="shared" si="871"/>
        <v>116174.64000000001</v>
      </c>
      <c r="W6794" s="14">
        <f t="shared" si="867"/>
        <v>149007.05940594058</v>
      </c>
      <c r="X6794" s="14"/>
      <c r="Y6794" s="14">
        <f t="shared" si="869"/>
        <v>0</v>
      </c>
      <c r="Z6794" s="16">
        <f t="shared" si="868"/>
        <v>149007.05940594058</v>
      </c>
      <c r="AA6794" s="14">
        <f t="shared" si="865"/>
        <v>1490.0705940594198</v>
      </c>
      <c r="AB6794" s="14">
        <f t="shared" si="86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3274</v>
      </c>
      <c r="AI6794" t="e">
        <v>#N/A</v>
      </c>
    </row>
    <row r="6795" spans="1:35" ht="14.25" hidden="1">
      <c r="A6795" s="7" t="s">
        <v>3722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4363</v>
      </c>
      <c r="R6795" s="74" t="s">
        <v>4364</v>
      </c>
      <c r="S6795" s="14">
        <v>0</v>
      </c>
      <c r="T6795" s="14">
        <v>184.58</v>
      </c>
      <c r="U6795" s="14">
        <v>184.58</v>
      </c>
      <c r="V6795" s="14">
        <f t="shared" si="871"/>
        <v>0</v>
      </c>
      <c r="W6795" s="14">
        <v>0</v>
      </c>
      <c r="X6795" s="14"/>
      <c r="Y6795" s="14">
        <f t="shared" si="869"/>
        <v>0</v>
      </c>
      <c r="Z6795" s="16">
        <f t="shared" si="868"/>
        <v>0</v>
      </c>
      <c r="AA6795" s="14">
        <f t="shared" si="865"/>
        <v>184.58</v>
      </c>
      <c r="AB6795" s="14">
        <f t="shared" si="86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3274</v>
      </c>
      <c r="AI6795" t="e">
        <v>#N/A</v>
      </c>
    </row>
    <row r="6796" spans="1:35" ht="14.25" hidden="1">
      <c r="A6796" s="7" t="s">
        <v>3722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4365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71"/>
        <v>55879.65</v>
      </c>
      <c r="W6796" s="14">
        <f t="shared" ref="W6796:W6859" si="872">IF(O6796="返货",U6796/(1+P6796),IF(O6796="返现",U6796,IF(O6796="折扣",U6796*P6796,IF(O6796="无",U6796))))</f>
        <v>42213.62</v>
      </c>
      <c r="X6796" s="14"/>
      <c r="Y6796" s="14">
        <f t="shared" si="869"/>
        <v>0</v>
      </c>
      <c r="Z6796" s="16">
        <f t="shared" si="868"/>
        <v>42213.62</v>
      </c>
      <c r="AA6796" s="14">
        <f t="shared" si="865"/>
        <v>0</v>
      </c>
      <c r="AB6796" s="14">
        <f t="shared" si="86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3274</v>
      </c>
      <c r="AI6796" t="e">
        <v>#N/A</v>
      </c>
    </row>
    <row r="6797" spans="1:35" ht="14.25" hidden="1">
      <c r="A6797" s="7" t="s">
        <v>3722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4366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71"/>
        <v>70636.280000000028</v>
      </c>
      <c r="W6797" s="14">
        <f t="shared" si="872"/>
        <v>343407</v>
      </c>
      <c r="X6797" s="14"/>
      <c r="Y6797" s="14">
        <f t="shared" si="869"/>
        <v>0</v>
      </c>
      <c r="Z6797" s="16">
        <f t="shared" si="868"/>
        <v>343407</v>
      </c>
      <c r="AA6797" s="14">
        <f t="shared" si="865"/>
        <v>6868.140000000014</v>
      </c>
      <c r="AB6797" s="14">
        <f t="shared" si="86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3274</v>
      </c>
      <c r="AI6797" t="e">
        <v>#N/A</v>
      </c>
    </row>
    <row r="6798" spans="1:35" ht="14.25" hidden="1">
      <c r="A6798" s="7" t="s">
        <v>3722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4367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71"/>
        <v>5582.3300000000017</v>
      </c>
      <c r="W6798" s="14">
        <f t="shared" si="872"/>
        <v>6500</v>
      </c>
      <c r="X6798" s="14"/>
      <c r="Y6798" s="14">
        <f t="shared" si="869"/>
        <v>0</v>
      </c>
      <c r="Z6798" s="16">
        <f t="shared" si="868"/>
        <v>6500</v>
      </c>
      <c r="AA6798" s="14">
        <f t="shared" si="865"/>
        <v>0</v>
      </c>
      <c r="AB6798" s="14">
        <f t="shared" si="86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3274</v>
      </c>
      <c r="AI6798" t="e">
        <v>#N/A</v>
      </c>
    </row>
    <row r="6799" spans="1:35" ht="14.25" hidden="1">
      <c r="A6799" s="7" t="s">
        <v>3722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4368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71"/>
        <v>56822.640000000014</v>
      </c>
      <c r="W6799" s="14">
        <f t="shared" si="872"/>
        <v>108759.93</v>
      </c>
      <c r="X6799" s="14"/>
      <c r="Y6799" s="14">
        <f t="shared" si="869"/>
        <v>0</v>
      </c>
      <c r="Z6799" s="16">
        <f t="shared" si="868"/>
        <v>108759.93</v>
      </c>
      <c r="AA6799" s="14">
        <f t="shared" si="865"/>
        <v>0</v>
      </c>
      <c r="AB6799" s="14">
        <f t="shared" si="86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3274</v>
      </c>
      <c r="AI6799" t="e">
        <v>#N/A</v>
      </c>
    </row>
    <row r="6800" spans="1:35" ht="14.25" hidden="1">
      <c r="A6800" s="7" t="s">
        <v>3722</v>
      </c>
      <c r="B6800" s="74" t="s">
        <v>32</v>
      </c>
      <c r="C6800" s="74" t="s">
        <v>1330</v>
      </c>
      <c r="D6800" s="74" t="s">
        <v>1354</v>
      </c>
      <c r="E6800" s="74" t="s">
        <v>3450</v>
      </c>
      <c r="F6800" s="74" t="s">
        <v>3450</v>
      </c>
      <c r="G6800" s="74" t="s">
        <v>3450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3568</v>
      </c>
      <c r="M6800" s="74"/>
      <c r="N6800" s="74" t="s">
        <v>40</v>
      </c>
      <c r="O6800" s="74" t="s">
        <v>41</v>
      </c>
      <c r="P6800" s="26">
        <v>0.02</v>
      </c>
      <c r="Q6800" s="12" t="s">
        <v>4369</v>
      </c>
      <c r="R6800" s="74" t="s">
        <v>3747</v>
      </c>
      <c r="S6800" s="14">
        <v>6925.5</v>
      </c>
      <c r="T6800" s="14">
        <v>630.1</v>
      </c>
      <c r="U6800" s="14">
        <v>7555.6</v>
      </c>
      <c r="V6800" s="14">
        <f t="shared" si="871"/>
        <v>0</v>
      </c>
      <c r="W6800" s="14">
        <f>(U6800-6000)/(1+P6800)</f>
        <v>1525.0980392156866</v>
      </c>
      <c r="X6800" s="14"/>
      <c r="Y6800" s="14">
        <f t="shared" si="869"/>
        <v>0</v>
      </c>
      <c r="Z6800" s="16">
        <f t="shared" si="868"/>
        <v>1525.0980392156866</v>
      </c>
      <c r="AA6800" s="14">
        <f t="shared" si="865"/>
        <v>6030.5019607843133</v>
      </c>
      <c r="AB6800" s="14">
        <f t="shared" si="86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3274</v>
      </c>
      <c r="AI6800" t="e">
        <v>#N/A</v>
      </c>
    </row>
    <row r="6801" spans="1:35" ht="14.25" hidden="1">
      <c r="A6801" s="7" t="s">
        <v>3722</v>
      </c>
      <c r="B6801" s="74" t="s">
        <v>32</v>
      </c>
      <c r="C6801" s="74" t="s">
        <v>1330</v>
      </c>
      <c r="D6801" s="74" t="s">
        <v>1354</v>
      </c>
      <c r="E6801" s="74" t="s">
        <v>4074</v>
      </c>
      <c r="F6801" s="74" t="s">
        <v>4074</v>
      </c>
      <c r="G6801" s="74" t="s">
        <v>4074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4370</v>
      </c>
      <c r="M6801" s="74"/>
      <c r="N6801" s="74" t="s">
        <v>40</v>
      </c>
      <c r="O6801" s="74" t="s">
        <v>41</v>
      </c>
      <c r="P6801" s="26">
        <v>0.03</v>
      </c>
      <c r="Q6801" s="12" t="s">
        <v>4371</v>
      </c>
      <c r="R6801" s="74" t="s">
        <v>3747</v>
      </c>
      <c r="S6801" s="14">
        <v>0</v>
      </c>
      <c r="T6801" s="14">
        <v>42000</v>
      </c>
      <c r="U6801" s="14">
        <v>39300</v>
      </c>
      <c r="V6801" s="14">
        <f t="shared" si="871"/>
        <v>2700</v>
      </c>
      <c r="W6801" s="14">
        <f>(U6801-35000)/(1+P6801)</f>
        <v>4174.7572815533977</v>
      </c>
      <c r="X6801" s="14"/>
      <c r="Y6801" s="14">
        <f t="shared" si="869"/>
        <v>0</v>
      </c>
      <c r="Z6801" s="16">
        <f t="shared" si="868"/>
        <v>4174.7572815533977</v>
      </c>
      <c r="AA6801" s="14">
        <f t="shared" si="865"/>
        <v>35125.2427184466</v>
      </c>
      <c r="AB6801" s="14">
        <f t="shared" si="86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3274</v>
      </c>
      <c r="AI6801" t="e">
        <v>#N/A</v>
      </c>
    </row>
    <row r="6802" spans="1:35" ht="14.25" hidden="1">
      <c r="A6802" s="7" t="s">
        <v>3722</v>
      </c>
      <c r="B6802" s="74" t="s">
        <v>32</v>
      </c>
      <c r="C6802" s="74" t="s">
        <v>1330</v>
      </c>
      <c r="D6802" s="74" t="s">
        <v>1354</v>
      </c>
      <c r="E6802" s="74" t="s">
        <v>4372</v>
      </c>
      <c r="F6802" s="74" t="s">
        <v>4372</v>
      </c>
      <c r="G6802" s="74" t="s">
        <v>4372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4372</v>
      </c>
      <c r="M6802" s="74"/>
      <c r="N6802" s="74" t="s">
        <v>40</v>
      </c>
      <c r="O6802" s="74" t="s">
        <v>80</v>
      </c>
      <c r="P6802" s="26">
        <v>0</v>
      </c>
      <c r="Q6802" s="12" t="s">
        <v>4373</v>
      </c>
      <c r="R6802" s="74" t="s">
        <v>3747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69"/>
        <v>0</v>
      </c>
      <c r="Z6802" s="16">
        <f t="shared" si="868"/>
        <v>7683.18</v>
      </c>
      <c r="AA6802" s="14">
        <f t="shared" si="865"/>
        <v>15000</v>
      </c>
      <c r="AB6802" s="14">
        <f t="shared" si="86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3274</v>
      </c>
      <c r="AI6802" t="e">
        <v>#N/A</v>
      </c>
    </row>
    <row r="6803" spans="1:35" ht="14.25" hidden="1">
      <c r="A6803" s="7" t="s">
        <v>3722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4374</v>
      </c>
      <c r="R6803" s="74"/>
      <c r="S6803" s="14">
        <v>0</v>
      </c>
      <c r="T6803" s="14">
        <v>130000</v>
      </c>
      <c r="U6803" s="14">
        <v>67297.14</v>
      </c>
      <c r="V6803" s="14">
        <f t="shared" si="871"/>
        <v>62702.86</v>
      </c>
      <c r="W6803" s="14">
        <f t="shared" si="872"/>
        <v>67297.14</v>
      </c>
      <c r="X6803" s="14"/>
      <c r="Y6803" s="14">
        <f t="shared" si="869"/>
        <v>0</v>
      </c>
      <c r="Z6803" s="14"/>
      <c r="AA6803" s="14">
        <f t="shared" si="865"/>
        <v>0</v>
      </c>
      <c r="AB6803" s="14">
        <f t="shared" si="86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3274</v>
      </c>
      <c r="AI6803" s="151">
        <v>87</v>
      </c>
    </row>
    <row r="6804" spans="1:35" ht="14.25" hidden="1">
      <c r="A6804" s="7" t="s">
        <v>3722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71"/>
        <v>54105.64</v>
      </c>
      <c r="W6804" s="14">
        <f t="shared" si="872"/>
        <v>24159.7</v>
      </c>
      <c r="X6804" s="14"/>
      <c r="Y6804" s="14">
        <f t="shared" si="869"/>
        <v>0</v>
      </c>
      <c r="Z6804" s="16">
        <f t="shared" ref="Z6804:Z6848" si="873">W6804+X6804</f>
        <v>24159.7</v>
      </c>
      <c r="AA6804" s="139">
        <f>W6804*P6804</f>
        <v>483.19400000000002</v>
      </c>
      <c r="AB6804" s="14">
        <f t="shared" si="86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 hidden="1">
      <c r="A6805" s="7" t="s">
        <v>3722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71"/>
        <v>753947.2</v>
      </c>
      <c r="W6805" s="14">
        <f t="shared" si="872"/>
        <v>0</v>
      </c>
      <c r="X6805" s="14"/>
      <c r="Y6805" s="14">
        <f t="shared" si="869"/>
        <v>0</v>
      </c>
      <c r="Z6805" s="16">
        <f t="shared" si="873"/>
        <v>0</v>
      </c>
      <c r="AA6805" s="14">
        <f t="shared" ref="AA6805:AA6868" si="874">U6805-W6805</f>
        <v>0</v>
      </c>
      <c r="AB6805" s="14">
        <f t="shared" si="86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 hidden="1">
      <c r="A6806" s="7" t="s">
        <v>3722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4052</v>
      </c>
      <c r="S6806" s="139">
        <v>200000</v>
      </c>
      <c r="T6806" s="14"/>
      <c r="U6806" s="139">
        <v>200000</v>
      </c>
      <c r="V6806" s="14">
        <f t="shared" si="871"/>
        <v>0</v>
      </c>
      <c r="W6806" s="14">
        <f t="shared" si="872"/>
        <v>200000</v>
      </c>
      <c r="X6806" s="14"/>
      <c r="Y6806" s="14">
        <f t="shared" si="869"/>
        <v>0</v>
      </c>
      <c r="Z6806" s="16">
        <f t="shared" si="873"/>
        <v>200000</v>
      </c>
      <c r="AA6806" s="14">
        <f t="shared" si="874"/>
        <v>0</v>
      </c>
      <c r="AB6806" s="14">
        <f t="shared" si="86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 hidden="1">
      <c r="A6807" s="7" t="s">
        <v>3722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71"/>
        <v>0</v>
      </c>
      <c r="W6807" s="14">
        <f t="shared" si="872"/>
        <v>14733.813725490196</v>
      </c>
      <c r="X6807" s="14"/>
      <c r="Y6807" s="14">
        <f t="shared" si="869"/>
        <v>0</v>
      </c>
      <c r="Z6807" s="16">
        <f t="shared" si="873"/>
        <v>14733.813725490196</v>
      </c>
      <c r="AA6807" s="14">
        <f t="shared" si="874"/>
        <v>294.67627450980399</v>
      </c>
      <c r="AB6807" s="14">
        <f t="shared" si="86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 hidden="1">
      <c r="A6808" s="7" t="s">
        <v>3722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4046</v>
      </c>
      <c r="S6808" s="139">
        <v>4790.51</v>
      </c>
      <c r="T6808" s="14"/>
      <c r="U6808" s="14">
        <v>5058.93</v>
      </c>
      <c r="V6808" s="14">
        <v>0</v>
      </c>
      <c r="W6808" s="14">
        <f t="shared" si="872"/>
        <v>5058.93</v>
      </c>
      <c r="X6808" s="14"/>
      <c r="Y6808" s="14">
        <f t="shared" si="869"/>
        <v>0</v>
      </c>
      <c r="Z6808" s="16">
        <f t="shared" si="873"/>
        <v>5058.93</v>
      </c>
      <c r="AA6808" s="14">
        <f t="shared" si="874"/>
        <v>0</v>
      </c>
      <c r="AB6808" s="14">
        <f t="shared" si="86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 hidden="1">
      <c r="A6809" s="7" t="s">
        <v>3722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71"/>
        <v>7906.4000000000015</v>
      </c>
      <c r="W6809" s="14">
        <f t="shared" si="872"/>
        <v>25983.317307692309</v>
      </c>
      <c r="X6809" s="14"/>
      <c r="Y6809" s="14">
        <f t="shared" si="869"/>
        <v>0</v>
      </c>
      <c r="Z6809" s="16">
        <f t="shared" si="873"/>
        <v>25983.317307692309</v>
      </c>
      <c r="AA6809" s="14">
        <f t="shared" si="874"/>
        <v>1039.3326923076929</v>
      </c>
      <c r="AB6809" s="14">
        <f t="shared" si="86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 hidden="1">
      <c r="A6810" s="7" t="s">
        <v>3722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71"/>
        <v>136564.01999999999</v>
      </c>
      <c r="W6810" s="14">
        <f t="shared" si="872"/>
        <v>0</v>
      </c>
      <c r="X6810" s="14"/>
      <c r="Y6810" s="14">
        <f t="shared" si="869"/>
        <v>0</v>
      </c>
      <c r="Z6810" s="16">
        <f t="shared" si="873"/>
        <v>0</v>
      </c>
      <c r="AA6810" s="14">
        <f t="shared" si="874"/>
        <v>0</v>
      </c>
      <c r="AB6810" s="14">
        <f t="shared" si="86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 hidden="1">
      <c r="A6811" s="7" t="s">
        <v>3722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3567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71"/>
        <v>97836.33</v>
      </c>
      <c r="W6811" s="14">
        <f t="shared" si="872"/>
        <v>8002</v>
      </c>
      <c r="X6811" s="14"/>
      <c r="Y6811" s="14">
        <f t="shared" si="869"/>
        <v>0</v>
      </c>
      <c r="Z6811" s="16">
        <f t="shared" si="873"/>
        <v>8002</v>
      </c>
      <c r="AA6811" s="14">
        <f t="shared" si="874"/>
        <v>0</v>
      </c>
      <c r="AB6811" s="14">
        <f t="shared" si="86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 hidden="1">
      <c r="A6812" s="7" t="s">
        <v>3722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71"/>
        <v>69364.140000000014</v>
      </c>
      <c r="W6812" s="14">
        <f t="shared" si="872"/>
        <v>21830.6</v>
      </c>
      <c r="X6812" s="14"/>
      <c r="Y6812" s="14">
        <f t="shared" si="869"/>
        <v>0</v>
      </c>
      <c r="Z6812" s="16">
        <f t="shared" si="873"/>
        <v>21830.6</v>
      </c>
      <c r="AA6812" s="14">
        <f t="shared" si="874"/>
        <v>0</v>
      </c>
      <c r="AB6812" s="14">
        <f t="shared" si="86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 hidden="1">
      <c r="A6813" s="7" t="s">
        <v>3722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71"/>
        <v>1482.9799999999996</v>
      </c>
      <c r="W6813" s="14">
        <f t="shared" si="872"/>
        <v>18480.32</v>
      </c>
      <c r="X6813" s="14"/>
      <c r="Y6813" s="14">
        <f t="shared" si="869"/>
        <v>0</v>
      </c>
      <c r="Z6813" s="16">
        <f t="shared" si="873"/>
        <v>18480.32</v>
      </c>
      <c r="AA6813" s="14">
        <f t="shared" si="874"/>
        <v>0</v>
      </c>
      <c r="AB6813" s="14">
        <f t="shared" si="86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 hidden="1">
      <c r="A6814" s="7" t="s">
        <v>3722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71"/>
        <v>12936.48</v>
      </c>
      <c r="W6814" s="14">
        <f t="shared" si="872"/>
        <v>0</v>
      </c>
      <c r="X6814" s="14"/>
      <c r="Y6814" s="14">
        <f t="shared" si="869"/>
        <v>0</v>
      </c>
      <c r="Z6814" s="16">
        <f t="shared" si="873"/>
        <v>0</v>
      </c>
      <c r="AA6814" s="14">
        <f t="shared" si="874"/>
        <v>0</v>
      </c>
      <c r="AB6814" s="14">
        <f t="shared" si="86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 hidden="1">
      <c r="A6815" s="7" t="s">
        <v>3722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4046</v>
      </c>
      <c r="S6815" s="139">
        <v>10200</v>
      </c>
      <c r="T6815" s="14"/>
      <c r="U6815" s="139">
        <v>10200</v>
      </c>
      <c r="V6815" s="14">
        <f t="shared" si="871"/>
        <v>0</v>
      </c>
      <c r="W6815" s="14">
        <f t="shared" si="872"/>
        <v>10000</v>
      </c>
      <c r="X6815" s="14"/>
      <c r="Y6815" s="14">
        <f t="shared" si="869"/>
        <v>0</v>
      </c>
      <c r="Z6815" s="16">
        <f t="shared" si="873"/>
        <v>10000</v>
      </c>
      <c r="AA6815" s="14">
        <f t="shared" si="874"/>
        <v>200</v>
      </c>
      <c r="AB6815" s="14">
        <f t="shared" si="86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 hidden="1">
      <c r="A6816" s="7" t="s">
        <v>3722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71"/>
        <v>35939.389999999985</v>
      </c>
      <c r="W6816" s="14">
        <f t="shared" si="872"/>
        <v>241809.41176470587</v>
      </c>
      <c r="X6816" s="14"/>
      <c r="Y6816" s="14">
        <f t="shared" si="869"/>
        <v>0</v>
      </c>
      <c r="Z6816" s="16">
        <f t="shared" si="873"/>
        <v>241809.41176470587</v>
      </c>
      <c r="AA6816" s="14">
        <f t="shared" si="874"/>
        <v>4836.188235294132</v>
      </c>
      <c r="AB6816" s="14">
        <f t="shared" si="86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 hidden="1">
      <c r="A6817" s="7" t="s">
        <v>3722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71"/>
        <v>97531.989999999991</v>
      </c>
      <c r="W6817" s="14">
        <f t="shared" si="872"/>
        <v>91176.470588235286</v>
      </c>
      <c r="X6817" s="14"/>
      <c r="Y6817" s="14">
        <f t="shared" si="869"/>
        <v>0</v>
      </c>
      <c r="Z6817" s="16">
        <f t="shared" si="873"/>
        <v>91176.470588235286</v>
      </c>
      <c r="AA6817" s="14">
        <f t="shared" si="874"/>
        <v>1823.5294117647136</v>
      </c>
      <c r="AB6817" s="14">
        <f t="shared" si="86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 hidden="1">
      <c r="A6818" s="7" t="s">
        <v>3722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71"/>
        <v>427.65</v>
      </c>
      <c r="W6818" s="14">
        <f t="shared" si="872"/>
        <v>0</v>
      </c>
      <c r="X6818" s="14"/>
      <c r="Y6818" s="14">
        <f t="shared" si="869"/>
        <v>0</v>
      </c>
      <c r="Z6818" s="16">
        <f t="shared" si="873"/>
        <v>0</v>
      </c>
      <c r="AA6818" s="14">
        <f t="shared" si="874"/>
        <v>0</v>
      </c>
      <c r="AB6818" s="14">
        <f t="shared" si="86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 hidden="1">
      <c r="A6819" s="7" t="s">
        <v>3722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71"/>
        <v>25000</v>
      </c>
      <c r="W6819" s="14">
        <f t="shared" si="872"/>
        <v>0</v>
      </c>
      <c r="X6819" s="14"/>
      <c r="Y6819" s="14">
        <f t="shared" si="869"/>
        <v>0</v>
      </c>
      <c r="Z6819" s="16">
        <f t="shared" si="873"/>
        <v>0</v>
      </c>
      <c r="AA6819" s="14">
        <f t="shared" si="874"/>
        <v>0</v>
      </c>
      <c r="AB6819" s="14">
        <f t="shared" si="86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 hidden="1">
      <c r="A6820" s="7" t="s">
        <v>3722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71"/>
        <v>14613.38</v>
      </c>
      <c r="W6820" s="14">
        <f t="shared" si="872"/>
        <v>0</v>
      </c>
      <c r="X6820" s="14"/>
      <c r="Y6820" s="14">
        <f t="shared" si="869"/>
        <v>0</v>
      </c>
      <c r="Z6820" s="16">
        <f t="shared" si="873"/>
        <v>0</v>
      </c>
      <c r="AA6820" s="14">
        <f t="shared" si="874"/>
        <v>0</v>
      </c>
      <c r="AB6820" s="14">
        <f t="shared" si="86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 hidden="1">
      <c r="A6821" s="7" t="s">
        <v>3722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71"/>
        <v>-79.7</v>
      </c>
      <c r="W6821" s="14">
        <f t="shared" si="872"/>
        <v>0</v>
      </c>
      <c r="X6821" s="14"/>
      <c r="Y6821" s="14">
        <f t="shared" si="869"/>
        <v>0</v>
      </c>
      <c r="Z6821" s="16">
        <f t="shared" si="873"/>
        <v>0</v>
      </c>
      <c r="AA6821" s="14">
        <f t="shared" si="874"/>
        <v>0</v>
      </c>
      <c r="AB6821" s="14">
        <f t="shared" si="86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 hidden="1">
      <c r="A6822" s="7" t="s">
        <v>3722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71"/>
        <v>5860.05</v>
      </c>
      <c r="W6822" s="14">
        <f t="shared" si="872"/>
        <v>0</v>
      </c>
      <c r="X6822" s="14"/>
      <c r="Y6822" s="14">
        <f t="shared" si="869"/>
        <v>0</v>
      </c>
      <c r="Z6822" s="16">
        <f t="shared" si="873"/>
        <v>0</v>
      </c>
      <c r="AA6822" s="14">
        <f t="shared" si="874"/>
        <v>0</v>
      </c>
      <c r="AB6822" s="14">
        <f t="shared" si="86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 hidden="1">
      <c r="A6823" s="7" t="s">
        <v>3722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71"/>
        <v>10079.870000000001</v>
      </c>
      <c r="W6823" s="14">
        <f t="shared" si="872"/>
        <v>0</v>
      </c>
      <c r="X6823" s="14"/>
      <c r="Y6823" s="14">
        <f t="shared" si="869"/>
        <v>0</v>
      </c>
      <c r="Z6823" s="16">
        <f t="shared" si="873"/>
        <v>0</v>
      </c>
      <c r="AA6823" s="14">
        <f t="shared" si="874"/>
        <v>0</v>
      </c>
      <c r="AB6823" s="14">
        <f t="shared" si="86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 hidden="1">
      <c r="A6824" s="7" t="s">
        <v>3722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71"/>
        <v>8252.84</v>
      </c>
      <c r="W6824" s="14">
        <f t="shared" si="872"/>
        <v>0</v>
      </c>
      <c r="X6824" s="14"/>
      <c r="Y6824" s="14">
        <f t="shared" si="869"/>
        <v>0</v>
      </c>
      <c r="Z6824" s="16">
        <f t="shared" si="873"/>
        <v>0</v>
      </c>
      <c r="AA6824" s="14">
        <f t="shared" si="874"/>
        <v>0</v>
      </c>
      <c r="AB6824" s="14">
        <f t="shared" si="86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 hidden="1">
      <c r="A6825" s="7" t="s">
        <v>3722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71"/>
        <v>37527.72</v>
      </c>
      <c r="W6825" s="14">
        <f t="shared" si="872"/>
        <v>0</v>
      </c>
      <c r="X6825" s="14"/>
      <c r="Y6825" s="14">
        <f t="shared" si="869"/>
        <v>0</v>
      </c>
      <c r="Z6825" s="16">
        <f t="shared" si="873"/>
        <v>0</v>
      </c>
      <c r="AA6825" s="14">
        <f t="shared" si="874"/>
        <v>0</v>
      </c>
      <c r="AB6825" s="14">
        <f t="shared" si="86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 hidden="1">
      <c r="A6826" s="7" t="s">
        <v>3722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71"/>
        <v>27897.68</v>
      </c>
      <c r="W6826" s="14">
        <f t="shared" si="872"/>
        <v>0</v>
      </c>
      <c r="X6826" s="14"/>
      <c r="Y6826" s="14">
        <f t="shared" si="869"/>
        <v>0</v>
      </c>
      <c r="Z6826" s="16">
        <f t="shared" si="873"/>
        <v>0</v>
      </c>
      <c r="AA6826" s="14">
        <f t="shared" si="874"/>
        <v>0</v>
      </c>
      <c r="AB6826" s="14">
        <f t="shared" si="86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 hidden="1">
      <c r="A6827" s="7" t="s">
        <v>3722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4052</v>
      </c>
      <c r="S6827" s="139">
        <v>417988.03</v>
      </c>
      <c r="T6827" s="14"/>
      <c r="U6827" s="14">
        <v>123364.51</v>
      </c>
      <c r="V6827" s="14">
        <f t="shared" si="871"/>
        <v>294623.52</v>
      </c>
      <c r="W6827" s="14">
        <f t="shared" si="872"/>
        <v>123364.51</v>
      </c>
      <c r="X6827" s="14"/>
      <c r="Y6827" s="14">
        <f t="shared" si="869"/>
        <v>0</v>
      </c>
      <c r="Z6827" s="16">
        <f t="shared" si="873"/>
        <v>123364.51</v>
      </c>
      <c r="AA6827" s="14">
        <f t="shared" si="874"/>
        <v>0</v>
      </c>
      <c r="AB6827" s="14">
        <f t="shared" si="86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 hidden="1">
      <c r="A6828" s="7" t="s">
        <v>3722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71"/>
        <v>25719.599999999999</v>
      </c>
      <c r="W6828" s="14">
        <f t="shared" si="872"/>
        <v>0</v>
      </c>
      <c r="X6828" s="14"/>
      <c r="Y6828" s="14">
        <f t="shared" si="869"/>
        <v>0</v>
      </c>
      <c r="Z6828" s="16">
        <f t="shared" si="873"/>
        <v>0</v>
      </c>
      <c r="AA6828" s="14">
        <f t="shared" si="874"/>
        <v>0</v>
      </c>
      <c r="AB6828" s="14">
        <f t="shared" si="86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 hidden="1">
      <c r="A6829" s="7" t="s">
        <v>3722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4052</v>
      </c>
      <c r="S6829" s="139">
        <v>11324.13</v>
      </c>
      <c r="T6829" s="14"/>
      <c r="U6829" s="14">
        <v>0</v>
      </c>
      <c r="V6829" s="14">
        <f t="shared" si="871"/>
        <v>11324.13</v>
      </c>
      <c r="W6829" s="14">
        <f t="shared" si="872"/>
        <v>0</v>
      </c>
      <c r="X6829" s="14"/>
      <c r="Y6829" s="14">
        <f t="shared" si="869"/>
        <v>0</v>
      </c>
      <c r="Z6829" s="16">
        <f t="shared" si="873"/>
        <v>0</v>
      </c>
      <c r="AA6829" s="14">
        <f t="shared" si="874"/>
        <v>0</v>
      </c>
      <c r="AB6829" s="14">
        <f t="shared" si="86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 hidden="1">
      <c r="A6830" s="7" t="s">
        <v>3722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4052</v>
      </c>
      <c r="S6830" s="139">
        <v>317924.58</v>
      </c>
      <c r="T6830" s="14"/>
      <c r="U6830" s="14">
        <v>180000</v>
      </c>
      <c r="V6830" s="14">
        <f t="shared" si="871"/>
        <v>137924.58000000002</v>
      </c>
      <c r="W6830" s="14">
        <f t="shared" si="872"/>
        <v>180000</v>
      </c>
      <c r="X6830" s="14"/>
      <c r="Y6830" s="14">
        <f t="shared" si="869"/>
        <v>0</v>
      </c>
      <c r="Z6830" s="16">
        <f t="shared" si="873"/>
        <v>180000</v>
      </c>
      <c r="AA6830" s="14">
        <f t="shared" si="874"/>
        <v>0</v>
      </c>
      <c r="AB6830" s="14">
        <f t="shared" si="86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 hidden="1">
      <c r="A6831" s="7" t="s">
        <v>3722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71"/>
        <v>3048.66</v>
      </c>
      <c r="W6831" s="14">
        <f t="shared" si="872"/>
        <v>0</v>
      </c>
      <c r="X6831" s="14"/>
      <c r="Y6831" s="14">
        <f t="shared" si="869"/>
        <v>0</v>
      </c>
      <c r="Z6831" s="16">
        <f t="shared" si="873"/>
        <v>0</v>
      </c>
      <c r="AA6831" s="14">
        <f t="shared" si="874"/>
        <v>0</v>
      </c>
      <c r="AB6831" s="14">
        <f t="shared" si="86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 hidden="1">
      <c r="A6832" s="7" t="s">
        <v>3722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71"/>
        <v>4006.75</v>
      </c>
      <c r="W6832" s="14">
        <f t="shared" si="872"/>
        <v>0</v>
      </c>
      <c r="X6832" s="14"/>
      <c r="Y6832" s="14">
        <f t="shared" si="869"/>
        <v>0</v>
      </c>
      <c r="Z6832" s="16">
        <f t="shared" si="873"/>
        <v>0</v>
      </c>
      <c r="AA6832" s="14">
        <f t="shared" si="874"/>
        <v>0</v>
      </c>
      <c r="AB6832" s="14">
        <f t="shared" si="86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 hidden="1">
      <c r="A6833" s="7" t="s">
        <v>3722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71"/>
        <v>2238.3000000000002</v>
      </c>
      <c r="W6833" s="14">
        <f t="shared" si="872"/>
        <v>0</v>
      </c>
      <c r="X6833" s="14"/>
      <c r="Y6833" s="14">
        <f t="shared" si="869"/>
        <v>0</v>
      </c>
      <c r="Z6833" s="16">
        <f t="shared" si="873"/>
        <v>0</v>
      </c>
      <c r="AA6833" s="14">
        <f t="shared" si="874"/>
        <v>0</v>
      </c>
      <c r="AB6833" s="14">
        <f t="shared" ref="AB6833:AB6896" si="87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 hidden="1">
      <c r="A6834" s="7" t="s">
        <v>3722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72"/>
        <v>433.07</v>
      </c>
      <c r="X6834" s="14"/>
      <c r="Y6834" s="14">
        <f t="shared" si="869"/>
        <v>0</v>
      </c>
      <c r="Z6834" s="16">
        <f t="shared" si="873"/>
        <v>433.07</v>
      </c>
      <c r="AA6834" s="14">
        <f t="shared" si="874"/>
        <v>0</v>
      </c>
      <c r="AB6834" s="14">
        <f t="shared" si="87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 hidden="1">
      <c r="A6835" s="7" t="s">
        <v>3722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71"/>
        <v>4257.3999999999996</v>
      </c>
      <c r="W6835" s="14">
        <f t="shared" si="872"/>
        <v>0</v>
      </c>
      <c r="X6835" s="14"/>
      <c r="Y6835" s="14">
        <f t="shared" si="869"/>
        <v>0</v>
      </c>
      <c r="Z6835" s="16">
        <f t="shared" si="873"/>
        <v>0</v>
      </c>
      <c r="AA6835" s="14">
        <f t="shared" si="874"/>
        <v>0</v>
      </c>
      <c r="AB6835" s="14">
        <f t="shared" si="87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 hidden="1">
      <c r="A6836" s="7" t="s">
        <v>3722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3668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71"/>
        <v>-5.47</v>
      </c>
      <c r="W6836" s="14">
        <f t="shared" si="872"/>
        <v>0</v>
      </c>
      <c r="X6836" s="14"/>
      <c r="Y6836" s="14">
        <f t="shared" si="869"/>
        <v>0</v>
      </c>
      <c r="Z6836" s="16">
        <f t="shared" si="873"/>
        <v>0</v>
      </c>
      <c r="AA6836" s="14">
        <f t="shared" si="874"/>
        <v>0</v>
      </c>
      <c r="AB6836" s="14">
        <f t="shared" si="87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 hidden="1">
      <c r="A6837" s="7" t="s">
        <v>3722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3749</v>
      </c>
      <c r="S6837" s="139">
        <v>34215.86</v>
      </c>
      <c r="T6837" s="14"/>
      <c r="U6837" s="139">
        <v>34215.86</v>
      </c>
      <c r="V6837" s="14">
        <f t="shared" si="871"/>
        <v>0</v>
      </c>
      <c r="W6837" s="14">
        <f t="shared" si="872"/>
        <v>33544.960784313727</v>
      </c>
      <c r="X6837" s="14"/>
      <c r="Y6837" s="14">
        <f t="shared" si="869"/>
        <v>0</v>
      </c>
      <c r="Z6837" s="16">
        <f t="shared" si="873"/>
        <v>33544.960784313727</v>
      </c>
      <c r="AA6837" s="14">
        <f t="shared" si="874"/>
        <v>670.89921568627324</v>
      </c>
      <c r="AB6837" s="14">
        <f t="shared" si="87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 hidden="1">
      <c r="A6838" s="7" t="s">
        <v>3722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71"/>
        <v>10948.1</v>
      </c>
      <c r="W6838" s="14">
        <f t="shared" si="872"/>
        <v>0</v>
      </c>
      <c r="X6838" s="14"/>
      <c r="Y6838" s="14">
        <f t="shared" si="869"/>
        <v>0</v>
      </c>
      <c r="Z6838" s="16">
        <f t="shared" si="873"/>
        <v>0</v>
      </c>
      <c r="AA6838" s="14">
        <f t="shared" si="874"/>
        <v>0</v>
      </c>
      <c r="AB6838" s="14">
        <f t="shared" si="87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 hidden="1">
      <c r="A6839" s="7" t="s">
        <v>3722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71"/>
        <v>-833361.97000000009</v>
      </c>
      <c r="W6839" s="14">
        <f t="shared" si="872"/>
        <v>135286.10476190475</v>
      </c>
      <c r="X6839" s="14"/>
      <c r="Y6839" s="14">
        <f t="shared" si="869"/>
        <v>0</v>
      </c>
      <c r="Z6839" s="16">
        <f t="shared" si="873"/>
        <v>135286.10476190475</v>
      </c>
      <c r="AA6839" s="14">
        <f t="shared" si="874"/>
        <v>6764.3052380952577</v>
      </c>
      <c r="AB6839" s="14">
        <f t="shared" si="87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 hidden="1">
      <c r="A6840" s="7" t="s">
        <v>3722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71"/>
        <v>-1406071.47</v>
      </c>
      <c r="W6840" s="14">
        <f t="shared" si="872"/>
        <v>649130.25714285718</v>
      </c>
      <c r="X6840" s="14"/>
      <c r="Y6840" s="14">
        <f t="shared" si="869"/>
        <v>0</v>
      </c>
      <c r="Z6840" s="16">
        <f t="shared" si="873"/>
        <v>649130.25714285718</v>
      </c>
      <c r="AA6840" s="14">
        <f t="shared" si="874"/>
        <v>32456.512857142836</v>
      </c>
      <c r="AB6840" s="14">
        <f t="shared" si="87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 hidden="1">
      <c r="A6841" s="7" t="s">
        <v>3722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71"/>
        <v>-502912.69</v>
      </c>
      <c r="W6841" s="14">
        <f t="shared" si="872"/>
        <v>0</v>
      </c>
      <c r="X6841" s="14"/>
      <c r="Y6841" s="14">
        <f t="shared" si="869"/>
        <v>0</v>
      </c>
      <c r="Z6841" s="16">
        <f t="shared" si="873"/>
        <v>0</v>
      </c>
      <c r="AA6841" s="14">
        <f t="shared" si="874"/>
        <v>0</v>
      </c>
      <c r="AB6841" s="14">
        <f t="shared" si="87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 hidden="1">
      <c r="A6842" s="7" t="s">
        <v>3722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71"/>
        <v>33806.589999999997</v>
      </c>
      <c r="W6842" s="14">
        <f t="shared" si="872"/>
        <v>0</v>
      </c>
      <c r="X6842" s="14"/>
      <c r="Y6842" s="14">
        <f t="shared" si="869"/>
        <v>0</v>
      </c>
      <c r="Z6842" s="16">
        <f t="shared" si="873"/>
        <v>0</v>
      </c>
      <c r="AA6842" s="14">
        <f t="shared" si="874"/>
        <v>0</v>
      </c>
      <c r="AB6842" s="14">
        <f t="shared" si="87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 hidden="1">
      <c r="A6843" s="7" t="s">
        <v>3722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72"/>
        <v>0</v>
      </c>
      <c r="X6843" s="14"/>
      <c r="Y6843" s="14">
        <f t="shared" si="869"/>
        <v>0</v>
      </c>
      <c r="Z6843" s="16">
        <f t="shared" si="873"/>
        <v>0</v>
      </c>
      <c r="AA6843" s="14">
        <f t="shared" si="874"/>
        <v>0</v>
      </c>
      <c r="AB6843" s="14">
        <f t="shared" si="87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 hidden="1">
      <c r="A6844" s="7" t="s">
        <v>3722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71"/>
        <v>64000</v>
      </c>
      <c r="W6844" s="14">
        <f t="shared" si="872"/>
        <v>0</v>
      </c>
      <c r="X6844" s="14"/>
      <c r="Y6844" s="14">
        <f t="shared" si="869"/>
        <v>0</v>
      </c>
      <c r="Z6844" s="16">
        <f t="shared" si="873"/>
        <v>0</v>
      </c>
      <c r="AA6844" s="14">
        <f t="shared" si="874"/>
        <v>0</v>
      </c>
      <c r="AB6844" s="14">
        <f t="shared" si="87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 hidden="1">
      <c r="A6845" s="7" t="s">
        <v>3722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71"/>
        <v>68775.509999999995</v>
      </c>
      <c r="W6845" s="14">
        <f t="shared" si="872"/>
        <v>0</v>
      </c>
      <c r="X6845" s="14"/>
      <c r="Y6845" s="14">
        <f t="shared" si="869"/>
        <v>0</v>
      </c>
      <c r="Z6845" s="16">
        <f t="shared" si="873"/>
        <v>0</v>
      </c>
      <c r="AA6845" s="14">
        <f t="shared" si="874"/>
        <v>0</v>
      </c>
      <c r="AB6845" s="14">
        <f t="shared" si="87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 hidden="1">
      <c r="A6846" s="7" t="s">
        <v>3722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71"/>
        <v>1142.8499999999999</v>
      </c>
      <c r="W6846" s="14">
        <f t="shared" si="872"/>
        <v>0</v>
      </c>
      <c r="X6846" s="14"/>
      <c r="Y6846" s="14">
        <f t="shared" si="869"/>
        <v>0</v>
      </c>
      <c r="Z6846" s="16">
        <f t="shared" si="873"/>
        <v>0</v>
      </c>
      <c r="AA6846" s="14">
        <f t="shared" si="874"/>
        <v>0</v>
      </c>
      <c r="AB6846" s="14">
        <f t="shared" si="87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 hidden="1">
      <c r="A6847" s="7" t="s">
        <v>3722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71"/>
        <v>138113.93</v>
      </c>
      <c r="W6847" s="14">
        <f t="shared" si="872"/>
        <v>0</v>
      </c>
      <c r="X6847" s="14"/>
      <c r="Y6847" s="14">
        <f t="shared" si="869"/>
        <v>0</v>
      </c>
      <c r="Z6847" s="16">
        <f t="shared" si="873"/>
        <v>0</v>
      </c>
      <c r="AA6847" s="14">
        <f t="shared" si="874"/>
        <v>0</v>
      </c>
      <c r="AB6847" s="14">
        <f t="shared" si="87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 hidden="1">
      <c r="A6848" s="7" t="s">
        <v>3722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71"/>
        <v>27054.5800000001</v>
      </c>
      <c r="W6848" s="14">
        <f t="shared" si="872"/>
        <v>0</v>
      </c>
      <c r="X6848" s="14"/>
      <c r="Y6848" s="14">
        <f t="shared" si="869"/>
        <v>0</v>
      </c>
      <c r="Z6848" s="16">
        <f t="shared" si="873"/>
        <v>0</v>
      </c>
      <c r="AA6848" s="14">
        <f t="shared" si="874"/>
        <v>0</v>
      </c>
      <c r="AB6848" s="14">
        <f t="shared" si="87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 hidden="1">
      <c r="A6849" s="7" t="s">
        <v>3722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71"/>
        <v>1153.1199999999999</v>
      </c>
      <c r="W6849" s="14">
        <f t="shared" si="872"/>
        <v>0</v>
      </c>
      <c r="X6849" s="14"/>
      <c r="Y6849" s="14">
        <f t="shared" si="869"/>
        <v>0</v>
      </c>
      <c r="Z6849" s="14"/>
      <c r="AA6849" s="14">
        <f t="shared" si="874"/>
        <v>0</v>
      </c>
      <c r="AB6849" s="14">
        <f t="shared" si="87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 hidden="1">
      <c r="A6850" s="7" t="s">
        <v>3722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71"/>
        <v>977.7</v>
      </c>
      <c r="W6850" s="14">
        <f t="shared" si="872"/>
        <v>0</v>
      </c>
      <c r="X6850" s="14"/>
      <c r="Y6850" s="14">
        <f t="shared" si="869"/>
        <v>0</v>
      </c>
      <c r="Z6850" s="16">
        <f t="shared" ref="Z6850:Z6893" si="876">W6850+X6850</f>
        <v>0</v>
      </c>
      <c r="AA6850" s="14">
        <f t="shared" si="874"/>
        <v>0</v>
      </c>
      <c r="AB6850" s="14">
        <f t="shared" si="87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 hidden="1">
      <c r="A6851" s="7" t="s">
        <v>3722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71"/>
        <v>-129970.56</v>
      </c>
      <c r="W6851" s="14">
        <f t="shared" si="872"/>
        <v>5393.33</v>
      </c>
      <c r="X6851" s="14"/>
      <c r="Y6851" s="14">
        <f t="shared" ref="Y6851:Y6914" si="877">IF(W6851-AB6851&lt;=0,0,IF(O6851="返现",MAX(W6851-AA6851-AB6851,0),MAX(W6851-AB6851,0)))</f>
        <v>0</v>
      </c>
      <c r="Z6851" s="16">
        <f t="shared" si="876"/>
        <v>5393.33</v>
      </c>
      <c r="AA6851" s="14">
        <f t="shared" si="874"/>
        <v>0</v>
      </c>
      <c r="AB6851" s="14">
        <f t="shared" si="87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 hidden="1">
      <c r="A6852" s="7" t="s">
        <v>3722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71"/>
        <v>107577.03</v>
      </c>
      <c r="W6852" s="14">
        <f t="shared" si="872"/>
        <v>0</v>
      </c>
      <c r="X6852" s="14"/>
      <c r="Y6852" s="14">
        <f t="shared" si="877"/>
        <v>0</v>
      </c>
      <c r="Z6852" s="16">
        <f t="shared" si="876"/>
        <v>0</v>
      </c>
      <c r="AA6852" s="14">
        <f t="shared" si="874"/>
        <v>0</v>
      </c>
      <c r="AB6852" s="14">
        <f t="shared" si="87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 hidden="1">
      <c r="A6853" s="7" t="s">
        <v>3722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78">S6853+T6853-U6853</f>
        <v>-31569.94</v>
      </c>
      <c r="W6853" s="14">
        <f t="shared" si="872"/>
        <v>0</v>
      </c>
      <c r="X6853" s="14"/>
      <c r="Y6853" s="14">
        <f t="shared" si="877"/>
        <v>0</v>
      </c>
      <c r="Z6853" s="16">
        <f t="shared" si="876"/>
        <v>0</v>
      </c>
      <c r="AA6853" s="14">
        <f t="shared" si="874"/>
        <v>0</v>
      </c>
      <c r="AB6853" s="14">
        <f t="shared" si="87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 hidden="1">
      <c r="A6854" s="7" t="s">
        <v>3722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78"/>
        <v>4458.1899999999996</v>
      </c>
      <c r="W6854" s="14">
        <f t="shared" si="872"/>
        <v>0</v>
      </c>
      <c r="X6854" s="14"/>
      <c r="Y6854" s="14">
        <f t="shared" si="877"/>
        <v>0</v>
      </c>
      <c r="Z6854" s="16">
        <f t="shared" si="876"/>
        <v>0</v>
      </c>
      <c r="AA6854" s="14">
        <f t="shared" si="874"/>
        <v>0</v>
      </c>
      <c r="AB6854" s="14">
        <f t="shared" si="87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 hidden="1">
      <c r="A6855" s="7" t="s">
        <v>3722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3987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72"/>
        <v>211156.24000000002</v>
      </c>
      <c r="X6855" s="14"/>
      <c r="Y6855" s="14">
        <f t="shared" si="877"/>
        <v>0</v>
      </c>
      <c r="Z6855" s="16">
        <f t="shared" si="876"/>
        <v>211156.24000000002</v>
      </c>
      <c r="AA6855" s="14">
        <f t="shared" si="874"/>
        <v>0</v>
      </c>
      <c r="AB6855" s="14">
        <f t="shared" si="87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 hidden="1">
      <c r="A6856" s="7" t="s">
        <v>3722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78"/>
        <v>232858.85</v>
      </c>
      <c r="W6856" s="14">
        <f t="shared" si="872"/>
        <v>0</v>
      </c>
      <c r="X6856" s="14"/>
      <c r="Y6856" s="14">
        <f t="shared" si="877"/>
        <v>0</v>
      </c>
      <c r="Z6856" s="16">
        <f t="shared" si="876"/>
        <v>0</v>
      </c>
      <c r="AA6856" s="14">
        <f t="shared" si="874"/>
        <v>0</v>
      </c>
      <c r="AB6856" s="14">
        <f t="shared" si="87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 hidden="1">
      <c r="A6857" s="7" t="s">
        <v>3722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78"/>
        <v>-149561.78</v>
      </c>
      <c r="W6857" s="14">
        <f t="shared" si="872"/>
        <v>57305.566037735851</v>
      </c>
      <c r="X6857" s="14"/>
      <c r="Y6857" s="14">
        <f t="shared" si="877"/>
        <v>0</v>
      </c>
      <c r="Z6857" s="16">
        <f t="shared" si="876"/>
        <v>57305.566037735851</v>
      </c>
      <c r="AA6857" s="14">
        <f t="shared" si="874"/>
        <v>3438.3339622641506</v>
      </c>
      <c r="AB6857" s="14">
        <f t="shared" si="87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 hidden="1">
      <c r="A6858" s="7" t="s">
        <v>3722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3749</v>
      </c>
      <c r="S6858" s="139">
        <v>-78428.960000000006</v>
      </c>
      <c r="T6858" s="14"/>
      <c r="U6858" s="14">
        <v>0</v>
      </c>
      <c r="V6858" s="14">
        <f t="shared" si="878"/>
        <v>-78428.960000000006</v>
      </c>
      <c r="W6858" s="14">
        <f t="shared" si="872"/>
        <v>0</v>
      </c>
      <c r="X6858" s="14"/>
      <c r="Y6858" s="14">
        <f t="shared" si="877"/>
        <v>0</v>
      </c>
      <c r="Z6858" s="16">
        <f t="shared" si="876"/>
        <v>0</v>
      </c>
      <c r="AA6858" s="14">
        <f t="shared" si="874"/>
        <v>0</v>
      </c>
      <c r="AB6858" s="14">
        <f t="shared" si="87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 hidden="1">
      <c r="A6859" s="7" t="s">
        <v>3722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3987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72"/>
        <v>0</v>
      </c>
      <c r="X6859" s="14"/>
      <c r="Y6859" s="14">
        <f t="shared" si="877"/>
        <v>0</v>
      </c>
      <c r="Z6859" s="16">
        <f t="shared" si="876"/>
        <v>0</v>
      </c>
      <c r="AA6859" s="14">
        <f t="shared" si="874"/>
        <v>0</v>
      </c>
      <c r="AB6859" s="14">
        <f t="shared" si="87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 hidden="1">
      <c r="A6860" s="7" t="s">
        <v>3722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78"/>
        <v>-835103.02999999991</v>
      </c>
      <c r="W6860" s="14">
        <f t="shared" ref="W6860:W6923" si="879">IF(O6860="返货",U6860/(1+P6860),IF(O6860="返现",U6860,IF(O6860="折扣",U6860*P6860,IF(O6860="无",U6860))))</f>
        <v>96437.460784313735</v>
      </c>
      <c r="X6860" s="14"/>
      <c r="Y6860" s="14">
        <f t="shared" si="877"/>
        <v>0</v>
      </c>
      <c r="Z6860" s="16">
        <f t="shared" si="876"/>
        <v>96437.460784313735</v>
      </c>
      <c r="AA6860" s="14">
        <f t="shared" si="874"/>
        <v>1928.7492156862718</v>
      </c>
      <c r="AB6860" s="14">
        <f t="shared" si="87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 hidden="1">
      <c r="A6861" s="7" t="s">
        <v>3722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78"/>
        <v>69200.62</v>
      </c>
      <c r="W6861" s="14">
        <f t="shared" si="879"/>
        <v>0</v>
      </c>
      <c r="X6861" s="14"/>
      <c r="Y6861" s="14">
        <f t="shared" si="877"/>
        <v>0</v>
      </c>
      <c r="Z6861" s="16">
        <f t="shared" si="876"/>
        <v>0</v>
      </c>
      <c r="AA6861" s="14">
        <f t="shared" si="874"/>
        <v>0</v>
      </c>
      <c r="AB6861" s="14">
        <f t="shared" si="87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 hidden="1">
      <c r="A6862" s="7" t="s">
        <v>3722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79"/>
        <v>0</v>
      </c>
      <c r="X6862" s="14"/>
      <c r="Y6862" s="14">
        <f t="shared" si="877"/>
        <v>0</v>
      </c>
      <c r="Z6862" s="16">
        <f t="shared" si="876"/>
        <v>0</v>
      </c>
      <c r="AA6862" s="14">
        <f t="shared" si="874"/>
        <v>0</v>
      </c>
      <c r="AB6862" s="14">
        <f t="shared" si="87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 hidden="1">
      <c r="A6863" s="7" t="s">
        <v>3722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78"/>
        <v>-1304322.97</v>
      </c>
      <c r="W6863" s="14">
        <f t="shared" si="879"/>
        <v>503305.04</v>
      </c>
      <c r="X6863" s="14"/>
      <c r="Y6863" s="14">
        <f t="shared" si="877"/>
        <v>0</v>
      </c>
      <c r="Z6863" s="16">
        <f t="shared" si="876"/>
        <v>503305.04</v>
      </c>
      <c r="AA6863" s="14">
        <f t="shared" si="874"/>
        <v>0</v>
      </c>
      <c r="AB6863" s="14">
        <f t="shared" si="87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 hidden="1">
      <c r="A6864" s="7" t="s">
        <v>3722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78"/>
        <v>4331.8599999999997</v>
      </c>
      <c r="W6864" s="14">
        <f t="shared" si="879"/>
        <v>0</v>
      </c>
      <c r="X6864" s="14"/>
      <c r="Y6864" s="14">
        <f t="shared" si="877"/>
        <v>0</v>
      </c>
      <c r="Z6864" s="16">
        <f t="shared" si="876"/>
        <v>0</v>
      </c>
      <c r="AA6864" s="14">
        <f t="shared" si="874"/>
        <v>0</v>
      </c>
      <c r="AB6864" s="14">
        <f t="shared" si="87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 hidden="1">
      <c r="A6865" s="7" t="s">
        <v>3722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78"/>
        <v>34103.07</v>
      </c>
      <c r="W6865" s="14">
        <f t="shared" si="879"/>
        <v>42686.450980392154</v>
      </c>
      <c r="X6865" s="14"/>
      <c r="Y6865" s="14">
        <f t="shared" si="877"/>
        <v>0</v>
      </c>
      <c r="Z6865" s="16">
        <f t="shared" si="876"/>
        <v>42686.450980392154</v>
      </c>
      <c r="AA6865" s="14">
        <f t="shared" si="874"/>
        <v>853.72901960784657</v>
      </c>
      <c r="AB6865" s="14">
        <f t="shared" si="87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 hidden="1">
      <c r="A6866" s="7" t="s">
        <v>3722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3987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79"/>
        <v>0</v>
      </c>
      <c r="X6866" s="14"/>
      <c r="Y6866" s="14">
        <f t="shared" si="877"/>
        <v>0</v>
      </c>
      <c r="Z6866" s="16">
        <f t="shared" si="876"/>
        <v>0</v>
      </c>
      <c r="AA6866" s="14">
        <f t="shared" si="874"/>
        <v>0</v>
      </c>
      <c r="AB6866" s="14">
        <f t="shared" si="87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 hidden="1">
      <c r="A6867" s="7" t="s">
        <v>3722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78"/>
        <v>-92096.38</v>
      </c>
      <c r="W6867" s="14">
        <f t="shared" si="879"/>
        <v>0</v>
      </c>
      <c r="X6867" s="14"/>
      <c r="Y6867" s="14">
        <f t="shared" si="877"/>
        <v>0</v>
      </c>
      <c r="Z6867" s="16">
        <f t="shared" si="876"/>
        <v>0</v>
      </c>
      <c r="AA6867" s="14">
        <f t="shared" si="874"/>
        <v>0</v>
      </c>
      <c r="AB6867" s="14">
        <f t="shared" si="87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 hidden="1">
      <c r="A6868" s="7" t="s">
        <v>3722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3987</v>
      </c>
      <c r="S6868" s="139">
        <v>40771.57</v>
      </c>
      <c r="T6868" s="14"/>
      <c r="U6868" s="14">
        <v>1706.71</v>
      </c>
      <c r="V6868" s="14">
        <f t="shared" si="878"/>
        <v>39064.86</v>
      </c>
      <c r="W6868" s="14">
        <f t="shared" si="879"/>
        <v>1706.71</v>
      </c>
      <c r="X6868" s="14"/>
      <c r="Y6868" s="14">
        <f t="shared" si="877"/>
        <v>0</v>
      </c>
      <c r="Z6868" s="16">
        <f t="shared" si="876"/>
        <v>1706.71</v>
      </c>
      <c r="AA6868" s="14">
        <f t="shared" si="874"/>
        <v>0</v>
      </c>
      <c r="AB6868" s="14">
        <f t="shared" si="87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 hidden="1">
      <c r="A6869" s="7" t="s">
        <v>3722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78"/>
        <v>44490.16</v>
      </c>
      <c r="W6869" s="14">
        <f t="shared" si="879"/>
        <v>0</v>
      </c>
      <c r="X6869" s="14"/>
      <c r="Y6869" s="14">
        <f t="shared" si="877"/>
        <v>0</v>
      </c>
      <c r="Z6869" s="16">
        <f t="shared" si="876"/>
        <v>0</v>
      </c>
      <c r="AA6869" s="14">
        <f t="shared" ref="AA6869:AA6883" si="880">U6869-W6869</f>
        <v>0</v>
      </c>
      <c r="AB6869" s="14">
        <f t="shared" si="87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 hidden="1">
      <c r="A6870" s="7" t="s">
        <v>3722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78"/>
        <v>46963.14</v>
      </c>
      <c r="W6870" s="14">
        <f t="shared" si="879"/>
        <v>0</v>
      </c>
      <c r="X6870" s="14"/>
      <c r="Y6870" s="14">
        <f t="shared" si="877"/>
        <v>0</v>
      </c>
      <c r="Z6870" s="16">
        <f t="shared" si="876"/>
        <v>0</v>
      </c>
      <c r="AA6870" s="14">
        <f t="shared" si="880"/>
        <v>0</v>
      </c>
      <c r="AB6870" s="14">
        <f t="shared" si="87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 hidden="1">
      <c r="A6871" s="7" t="s">
        <v>3722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3987</v>
      </c>
      <c r="S6871" s="139">
        <v>-16148.02</v>
      </c>
      <c r="T6871" s="14"/>
      <c r="U6871" s="14">
        <v>5008.3600000000006</v>
      </c>
      <c r="V6871" s="14">
        <f t="shared" si="878"/>
        <v>-21156.38</v>
      </c>
      <c r="W6871" s="14">
        <f t="shared" si="879"/>
        <v>5008.3600000000006</v>
      </c>
      <c r="X6871" s="14"/>
      <c r="Y6871" s="14">
        <f t="shared" si="877"/>
        <v>0</v>
      </c>
      <c r="Z6871" s="16">
        <f t="shared" si="876"/>
        <v>5008.3600000000006</v>
      </c>
      <c r="AA6871" s="14">
        <f t="shared" si="880"/>
        <v>0</v>
      </c>
      <c r="AB6871" s="14">
        <f t="shared" si="87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 hidden="1">
      <c r="A6872" s="7" t="s">
        <v>3722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78"/>
        <v>6946.43</v>
      </c>
      <c r="W6872" s="14">
        <f t="shared" si="879"/>
        <v>0</v>
      </c>
      <c r="X6872" s="14"/>
      <c r="Y6872" s="14">
        <f t="shared" si="877"/>
        <v>0</v>
      </c>
      <c r="Z6872" s="16">
        <f t="shared" si="876"/>
        <v>0</v>
      </c>
      <c r="AA6872" s="14">
        <f t="shared" si="880"/>
        <v>0</v>
      </c>
      <c r="AB6872" s="14">
        <f t="shared" si="87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 hidden="1">
      <c r="A6873" s="7" t="s">
        <v>3722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79"/>
        <v>0</v>
      </c>
      <c r="X6873" s="14"/>
      <c r="Y6873" s="14">
        <f t="shared" si="877"/>
        <v>0</v>
      </c>
      <c r="Z6873" s="16">
        <f t="shared" si="876"/>
        <v>0</v>
      </c>
      <c r="AA6873" s="14">
        <f t="shared" si="880"/>
        <v>0</v>
      </c>
      <c r="AB6873" s="14">
        <f t="shared" si="87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 hidden="1">
      <c r="A6874" s="7" t="s">
        <v>3722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3987</v>
      </c>
      <c r="S6874" s="139">
        <v>48950.41</v>
      </c>
      <c r="T6874" s="14"/>
      <c r="U6874" s="139">
        <v>48950.41</v>
      </c>
      <c r="V6874" s="14">
        <f t="shared" si="878"/>
        <v>0</v>
      </c>
      <c r="W6874" s="14">
        <f t="shared" si="879"/>
        <v>48465.752475247529</v>
      </c>
      <c r="X6874" s="14"/>
      <c r="Y6874" s="14">
        <f t="shared" si="877"/>
        <v>0</v>
      </c>
      <c r="Z6874" s="16">
        <f t="shared" si="876"/>
        <v>48465.752475247529</v>
      </c>
      <c r="AA6874" s="14">
        <f t="shared" si="880"/>
        <v>484.65752475247427</v>
      </c>
      <c r="AB6874" s="14">
        <f t="shared" si="87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 hidden="1">
      <c r="A6875" s="7" t="s">
        <v>3722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78"/>
        <v>-238007.06</v>
      </c>
      <c r="W6875" s="14">
        <f t="shared" si="879"/>
        <v>29095.82</v>
      </c>
      <c r="X6875" s="14"/>
      <c r="Y6875" s="14">
        <f t="shared" si="877"/>
        <v>0</v>
      </c>
      <c r="Z6875" s="16">
        <f t="shared" si="876"/>
        <v>29095.82</v>
      </c>
      <c r="AA6875" s="14">
        <f t="shared" si="880"/>
        <v>0</v>
      </c>
      <c r="AB6875" s="14">
        <f t="shared" si="87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 hidden="1">
      <c r="A6876" s="7" t="s">
        <v>3722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78"/>
        <v>0</v>
      </c>
      <c r="W6876" s="14">
        <f t="shared" si="879"/>
        <v>153.26470588235296</v>
      </c>
      <c r="X6876" s="14"/>
      <c r="Y6876" s="14">
        <f t="shared" si="877"/>
        <v>0</v>
      </c>
      <c r="Z6876" s="16">
        <f t="shared" si="876"/>
        <v>153.26470588235296</v>
      </c>
      <c r="AA6876" s="14">
        <f t="shared" si="880"/>
        <v>3.0652941176470563</v>
      </c>
      <c r="AB6876" s="14">
        <f t="shared" si="87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 hidden="1">
      <c r="A6877" s="7" t="s">
        <v>3722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78"/>
        <v>12850.94</v>
      </c>
      <c r="W6877" s="14">
        <f t="shared" si="879"/>
        <v>0</v>
      </c>
      <c r="X6877" s="14"/>
      <c r="Y6877" s="14">
        <f t="shared" si="877"/>
        <v>0</v>
      </c>
      <c r="Z6877" s="16">
        <f t="shared" si="876"/>
        <v>0</v>
      </c>
      <c r="AA6877" s="14">
        <f t="shared" si="880"/>
        <v>0</v>
      </c>
      <c r="AB6877" s="14">
        <f t="shared" si="87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 hidden="1">
      <c r="A6878" s="7" t="s">
        <v>3722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78"/>
        <v>10000</v>
      </c>
      <c r="W6878" s="14">
        <f t="shared" si="879"/>
        <v>0</v>
      </c>
      <c r="X6878" s="14"/>
      <c r="Y6878" s="14">
        <f t="shared" si="877"/>
        <v>0</v>
      </c>
      <c r="Z6878" s="16">
        <f t="shared" si="876"/>
        <v>0</v>
      </c>
      <c r="AA6878" s="14">
        <f t="shared" si="880"/>
        <v>0</v>
      </c>
      <c r="AB6878" s="14">
        <f t="shared" si="87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 hidden="1">
      <c r="A6879" s="7" t="s">
        <v>3722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79"/>
        <v>0</v>
      </c>
      <c r="X6879" s="14"/>
      <c r="Y6879" s="14">
        <f t="shared" si="877"/>
        <v>0</v>
      </c>
      <c r="Z6879" s="16">
        <f t="shared" si="876"/>
        <v>0</v>
      </c>
      <c r="AA6879" s="14">
        <f t="shared" si="880"/>
        <v>0</v>
      </c>
      <c r="AB6879" s="14">
        <f t="shared" si="87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 hidden="1">
      <c r="A6880" s="7" t="s">
        <v>3722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78"/>
        <v>47147.519999999997</v>
      </c>
      <c r="W6880" s="14">
        <f t="shared" si="879"/>
        <v>6200</v>
      </c>
      <c r="X6880" s="14"/>
      <c r="Y6880" s="14">
        <f t="shared" si="877"/>
        <v>0</v>
      </c>
      <c r="Z6880" s="16">
        <f t="shared" si="876"/>
        <v>6200</v>
      </c>
      <c r="AA6880" s="14">
        <f t="shared" si="880"/>
        <v>0</v>
      </c>
      <c r="AB6880" s="14">
        <f t="shared" si="87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 hidden="1">
      <c r="A6881" s="7" t="s">
        <v>3722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78"/>
        <v>35861.80999999999</v>
      </c>
      <c r="W6881" s="14">
        <f t="shared" si="879"/>
        <v>49495.87</v>
      </c>
      <c r="X6881" s="14"/>
      <c r="Y6881" s="14">
        <f t="shared" si="877"/>
        <v>0</v>
      </c>
      <c r="Z6881" s="16">
        <f t="shared" si="876"/>
        <v>49495.87</v>
      </c>
      <c r="AA6881" s="14">
        <f t="shared" si="880"/>
        <v>0</v>
      </c>
      <c r="AB6881" s="14">
        <f t="shared" si="87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 hidden="1">
      <c r="A6882" s="7" t="s">
        <v>3722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78"/>
        <v>8478.73</v>
      </c>
      <c r="W6882" s="14">
        <f t="shared" si="879"/>
        <v>0</v>
      </c>
      <c r="X6882" s="14"/>
      <c r="Y6882" s="14">
        <f t="shared" si="877"/>
        <v>0</v>
      </c>
      <c r="Z6882" s="16">
        <f t="shared" si="876"/>
        <v>0</v>
      </c>
      <c r="AA6882" s="14">
        <f t="shared" si="880"/>
        <v>0</v>
      </c>
      <c r="AB6882" s="14">
        <f t="shared" si="87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 hidden="1">
      <c r="A6883" s="7" t="s">
        <v>3722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78"/>
        <v>1105.3699999999999</v>
      </c>
      <c r="W6883" s="14">
        <f t="shared" si="879"/>
        <v>0</v>
      </c>
      <c r="X6883" s="14"/>
      <c r="Y6883" s="14">
        <f t="shared" si="877"/>
        <v>0</v>
      </c>
      <c r="Z6883" s="16">
        <f t="shared" si="876"/>
        <v>0</v>
      </c>
      <c r="AA6883" s="14">
        <f t="shared" si="880"/>
        <v>0</v>
      </c>
      <c r="AB6883" s="14">
        <f t="shared" si="87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 hidden="1">
      <c r="A6884" s="7" t="s">
        <v>3722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78"/>
        <v>500000</v>
      </c>
      <c r="W6884" s="14">
        <f t="shared" si="879"/>
        <v>0</v>
      </c>
      <c r="X6884" s="14"/>
      <c r="Y6884" s="14">
        <f t="shared" si="877"/>
        <v>0</v>
      </c>
      <c r="Z6884" s="16">
        <f t="shared" si="876"/>
        <v>0</v>
      </c>
      <c r="AA6884" s="139">
        <f>W6884*P6884</f>
        <v>0</v>
      </c>
      <c r="AB6884" s="14">
        <f t="shared" si="87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 hidden="1">
      <c r="A6885" s="7" t="s">
        <v>3722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78"/>
        <v>-326303.3</v>
      </c>
      <c r="W6885" s="14">
        <f t="shared" si="879"/>
        <v>122348.84761904761</v>
      </c>
      <c r="X6885" s="14"/>
      <c r="Y6885" s="14">
        <f t="shared" si="877"/>
        <v>0</v>
      </c>
      <c r="Z6885" s="16">
        <f t="shared" si="876"/>
        <v>122348.84761904761</v>
      </c>
      <c r="AA6885" s="14">
        <f t="shared" ref="AA6885:AA6933" si="881">U6885-W6885</f>
        <v>6117.4423809523869</v>
      </c>
      <c r="AB6885" s="14">
        <f t="shared" si="87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 hidden="1">
      <c r="A6886" s="7" t="s">
        <v>3722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78"/>
        <v>64.839999999999918</v>
      </c>
      <c r="W6886" s="14">
        <f t="shared" si="879"/>
        <v>1196.22</v>
      </c>
      <c r="X6886" s="14"/>
      <c r="Y6886" s="14">
        <f t="shared" si="877"/>
        <v>0</v>
      </c>
      <c r="Z6886" s="16">
        <f t="shared" si="876"/>
        <v>1196.22</v>
      </c>
      <c r="AA6886" s="14">
        <f t="shared" si="881"/>
        <v>0</v>
      </c>
      <c r="AB6886" s="14">
        <f t="shared" si="87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 hidden="1">
      <c r="A6887" s="7" t="s">
        <v>3722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78"/>
        <v>10600</v>
      </c>
      <c r="W6887" s="14">
        <f t="shared" si="879"/>
        <v>0</v>
      </c>
      <c r="X6887" s="14"/>
      <c r="Y6887" s="14">
        <f t="shared" si="877"/>
        <v>0</v>
      </c>
      <c r="Z6887" s="16">
        <f t="shared" si="876"/>
        <v>0</v>
      </c>
      <c r="AA6887" s="14">
        <f t="shared" si="881"/>
        <v>0</v>
      </c>
      <c r="AB6887" s="14">
        <f t="shared" si="87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 hidden="1">
      <c r="A6888" s="7" t="s">
        <v>3722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78"/>
        <v>26746.11</v>
      </c>
      <c r="W6888" s="14">
        <f t="shared" si="879"/>
        <v>0</v>
      </c>
      <c r="X6888" s="14"/>
      <c r="Y6888" s="14">
        <f t="shared" si="877"/>
        <v>0</v>
      </c>
      <c r="Z6888" s="16">
        <f t="shared" si="876"/>
        <v>0</v>
      </c>
      <c r="AA6888" s="14">
        <f t="shared" si="881"/>
        <v>0</v>
      </c>
      <c r="AB6888" s="14">
        <f t="shared" si="87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 hidden="1">
      <c r="A6889" s="7" t="s">
        <v>3722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78"/>
        <v>5400</v>
      </c>
      <c r="W6889" s="14">
        <f t="shared" si="879"/>
        <v>0</v>
      </c>
      <c r="X6889" s="14"/>
      <c r="Y6889" s="14">
        <f t="shared" si="877"/>
        <v>0</v>
      </c>
      <c r="Z6889" s="16">
        <f t="shared" si="876"/>
        <v>0</v>
      </c>
      <c r="AA6889" s="14">
        <f t="shared" si="881"/>
        <v>0</v>
      </c>
      <c r="AB6889" s="14">
        <f t="shared" si="87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 hidden="1">
      <c r="A6890" s="7" t="s">
        <v>3722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78"/>
        <v>-618787.68999999994</v>
      </c>
      <c r="W6890" s="14">
        <f t="shared" si="879"/>
        <v>0.11</v>
      </c>
      <c r="X6890" s="14"/>
      <c r="Y6890" s="14">
        <f t="shared" si="877"/>
        <v>0</v>
      </c>
      <c r="Z6890" s="16">
        <f t="shared" si="876"/>
        <v>0.11</v>
      </c>
      <c r="AA6890" s="14">
        <f t="shared" si="881"/>
        <v>0</v>
      </c>
      <c r="AB6890" s="14">
        <f t="shared" si="87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 hidden="1">
      <c r="A6891" s="7" t="s">
        <v>3722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78"/>
        <v>1262.4100000000001</v>
      </c>
      <c r="W6891" s="14">
        <f t="shared" si="879"/>
        <v>0</v>
      </c>
      <c r="X6891" s="14"/>
      <c r="Y6891" s="14">
        <f t="shared" si="877"/>
        <v>0</v>
      </c>
      <c r="Z6891" s="16">
        <f t="shared" si="876"/>
        <v>0</v>
      </c>
      <c r="AA6891" s="14">
        <f t="shared" si="881"/>
        <v>0</v>
      </c>
      <c r="AB6891" s="14">
        <f t="shared" si="87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 hidden="1">
      <c r="A6892" s="7" t="s">
        <v>3722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78"/>
        <v>14612.29</v>
      </c>
      <c r="W6892" s="14">
        <f t="shared" si="879"/>
        <v>9117.6470588235297</v>
      </c>
      <c r="X6892" s="14"/>
      <c r="Y6892" s="14">
        <f t="shared" si="877"/>
        <v>0</v>
      </c>
      <c r="Z6892" s="16">
        <f t="shared" si="876"/>
        <v>9117.6470588235297</v>
      </c>
      <c r="AA6892" s="14">
        <f t="shared" si="881"/>
        <v>182.35294117647027</v>
      </c>
      <c r="AB6892" s="14">
        <f t="shared" si="87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 hidden="1">
      <c r="A6893" s="7" t="s">
        <v>3722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78"/>
        <v>112459.33</v>
      </c>
      <c r="W6893" s="14">
        <f t="shared" si="879"/>
        <v>10784.313725490196</v>
      </c>
      <c r="X6893" s="14"/>
      <c r="Y6893" s="14">
        <f t="shared" si="877"/>
        <v>0</v>
      </c>
      <c r="Z6893" s="16">
        <f t="shared" si="876"/>
        <v>10784.313725490196</v>
      </c>
      <c r="AA6893" s="14">
        <f t="shared" si="881"/>
        <v>215.68627450980421</v>
      </c>
      <c r="AB6893" s="14">
        <f t="shared" si="87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 hidden="1">
      <c r="A6894" s="7" t="s">
        <v>3722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78"/>
        <v>1267.21</v>
      </c>
      <c r="W6894" s="14">
        <f t="shared" si="879"/>
        <v>0</v>
      </c>
      <c r="X6894" s="14"/>
      <c r="Y6894" s="14">
        <f t="shared" si="877"/>
        <v>0</v>
      </c>
      <c r="Z6894" s="14"/>
      <c r="AA6894" s="14">
        <f t="shared" si="881"/>
        <v>0</v>
      </c>
      <c r="AB6894" s="14">
        <f t="shared" si="87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 hidden="1">
      <c r="A6895" s="7" t="s">
        <v>3722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78"/>
        <v>-18663.37</v>
      </c>
      <c r="W6895" s="14">
        <f t="shared" si="879"/>
        <v>0</v>
      </c>
      <c r="X6895" s="14"/>
      <c r="Y6895" s="14">
        <f t="shared" si="877"/>
        <v>0</v>
      </c>
      <c r="Z6895" s="16">
        <f t="shared" ref="Z6895:Z6922" si="882">W6895+X6895</f>
        <v>0</v>
      </c>
      <c r="AA6895" s="14">
        <f t="shared" si="881"/>
        <v>0</v>
      </c>
      <c r="AB6895" s="14">
        <f t="shared" si="87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 hidden="1">
      <c r="A6896" s="7" t="s">
        <v>3722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78"/>
        <v>61129.29</v>
      </c>
      <c r="W6896" s="14">
        <f t="shared" si="879"/>
        <v>0</v>
      </c>
      <c r="X6896" s="14"/>
      <c r="Y6896" s="14">
        <f t="shared" si="877"/>
        <v>0</v>
      </c>
      <c r="Z6896" s="16">
        <f t="shared" si="882"/>
        <v>0</v>
      </c>
      <c r="AA6896" s="14">
        <f t="shared" si="881"/>
        <v>0</v>
      </c>
      <c r="AB6896" s="14">
        <f t="shared" si="87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 hidden="1">
      <c r="A6897" s="7" t="s">
        <v>3722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78"/>
        <v>-0.4</v>
      </c>
      <c r="W6897" s="14">
        <f t="shared" si="879"/>
        <v>0</v>
      </c>
      <c r="X6897" s="14"/>
      <c r="Y6897" s="14">
        <f t="shared" si="877"/>
        <v>0</v>
      </c>
      <c r="Z6897" s="16">
        <f t="shared" si="882"/>
        <v>0</v>
      </c>
      <c r="AA6897" s="14">
        <f t="shared" si="881"/>
        <v>0</v>
      </c>
      <c r="AB6897" s="14">
        <f t="shared" ref="AB6897:AB6960" si="88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 hidden="1">
      <c r="A6898" s="7" t="s">
        <v>3722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78"/>
        <v>-95761.86</v>
      </c>
      <c r="W6898" s="14">
        <f t="shared" si="879"/>
        <v>0</v>
      </c>
      <c r="X6898" s="14"/>
      <c r="Y6898" s="14">
        <f t="shared" si="877"/>
        <v>0</v>
      </c>
      <c r="Z6898" s="16">
        <f t="shared" si="882"/>
        <v>0</v>
      </c>
      <c r="AA6898" s="14">
        <f t="shared" si="881"/>
        <v>0</v>
      </c>
      <c r="AB6898" s="14">
        <f t="shared" si="88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 hidden="1">
      <c r="A6899" s="7" t="s">
        <v>3722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78"/>
        <v>1.99999999895226E-2</v>
      </c>
      <c r="W6899" s="14">
        <f t="shared" si="879"/>
        <v>0</v>
      </c>
      <c r="X6899" s="14"/>
      <c r="Y6899" s="14">
        <f t="shared" si="877"/>
        <v>0</v>
      </c>
      <c r="Z6899" s="16">
        <f t="shared" si="882"/>
        <v>0</v>
      </c>
      <c r="AA6899" s="14">
        <f t="shared" si="881"/>
        <v>0</v>
      </c>
      <c r="AB6899" s="14">
        <f t="shared" si="88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 hidden="1">
      <c r="A6900" s="7" t="s">
        <v>3722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78"/>
        <v>-406</v>
      </c>
      <c r="W6900" s="14">
        <f t="shared" si="879"/>
        <v>0</v>
      </c>
      <c r="X6900" s="14"/>
      <c r="Y6900" s="14">
        <f t="shared" si="877"/>
        <v>0</v>
      </c>
      <c r="Z6900" s="16">
        <f t="shared" si="882"/>
        <v>0</v>
      </c>
      <c r="AA6900" s="14">
        <f t="shared" si="881"/>
        <v>0</v>
      </c>
      <c r="AB6900" s="14">
        <f t="shared" si="88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 hidden="1">
      <c r="A6901" s="7" t="s">
        <v>3722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78"/>
        <v>10551.68</v>
      </c>
      <c r="W6901" s="14">
        <f t="shared" si="879"/>
        <v>0</v>
      </c>
      <c r="X6901" s="14"/>
      <c r="Y6901" s="14">
        <f t="shared" si="877"/>
        <v>0</v>
      </c>
      <c r="Z6901" s="16">
        <f t="shared" si="882"/>
        <v>0</v>
      </c>
      <c r="AA6901" s="14">
        <f t="shared" si="881"/>
        <v>0</v>
      </c>
      <c r="AB6901" s="14">
        <f t="shared" si="88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 hidden="1">
      <c r="A6902" s="7" t="s">
        <v>3722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78"/>
        <v>7617.73</v>
      </c>
      <c r="W6902" s="14">
        <f t="shared" si="879"/>
        <v>0</v>
      </c>
      <c r="X6902" s="14"/>
      <c r="Y6902" s="14">
        <f t="shared" si="877"/>
        <v>0</v>
      </c>
      <c r="Z6902" s="16">
        <f t="shared" si="882"/>
        <v>0</v>
      </c>
      <c r="AA6902" s="14">
        <f t="shared" si="881"/>
        <v>0</v>
      </c>
      <c r="AB6902" s="14">
        <f t="shared" si="88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 hidden="1">
      <c r="A6903" s="7" t="s">
        <v>3722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78"/>
        <v>113117.56</v>
      </c>
      <c r="W6903" s="14">
        <f t="shared" si="879"/>
        <v>0</v>
      </c>
      <c r="X6903" s="14"/>
      <c r="Y6903" s="14">
        <f t="shared" si="877"/>
        <v>0</v>
      </c>
      <c r="Z6903" s="16">
        <f t="shared" si="882"/>
        <v>0</v>
      </c>
      <c r="AA6903" s="14">
        <f t="shared" si="881"/>
        <v>0</v>
      </c>
      <c r="AB6903" s="14">
        <f t="shared" si="88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 hidden="1">
      <c r="A6904" s="7" t="s">
        <v>3722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78"/>
        <v>178134.84</v>
      </c>
      <c r="W6904" s="14">
        <f t="shared" si="879"/>
        <v>0</v>
      </c>
      <c r="X6904" s="14"/>
      <c r="Y6904" s="14">
        <f t="shared" si="877"/>
        <v>0</v>
      </c>
      <c r="Z6904" s="16">
        <f t="shared" si="882"/>
        <v>0</v>
      </c>
      <c r="AA6904" s="14">
        <f t="shared" si="881"/>
        <v>0</v>
      </c>
      <c r="AB6904" s="14">
        <f t="shared" si="88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 hidden="1">
      <c r="A6905" s="7" t="s">
        <v>3722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78"/>
        <v>-8254.44</v>
      </c>
      <c r="W6905" s="14">
        <f t="shared" si="879"/>
        <v>0</v>
      </c>
      <c r="X6905" s="14"/>
      <c r="Y6905" s="14">
        <f t="shared" si="877"/>
        <v>0</v>
      </c>
      <c r="Z6905" s="16">
        <f t="shared" si="882"/>
        <v>0</v>
      </c>
      <c r="AA6905" s="14">
        <f t="shared" si="881"/>
        <v>0</v>
      </c>
      <c r="AB6905" s="14">
        <f t="shared" si="88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 hidden="1">
      <c r="A6906" s="7" t="s">
        <v>3722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78"/>
        <v>15652.3</v>
      </c>
      <c r="W6906" s="14">
        <f t="shared" si="879"/>
        <v>0</v>
      </c>
      <c r="X6906" s="14"/>
      <c r="Y6906" s="14">
        <f t="shared" si="877"/>
        <v>0</v>
      </c>
      <c r="Z6906" s="16">
        <f t="shared" si="882"/>
        <v>0</v>
      </c>
      <c r="AA6906" s="14">
        <f t="shared" si="881"/>
        <v>0</v>
      </c>
      <c r="AB6906" s="14">
        <f t="shared" si="88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 hidden="1">
      <c r="A6907" s="7" t="s">
        <v>3722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78"/>
        <v>-58762.05</v>
      </c>
      <c r="W6907" s="14">
        <f t="shared" si="879"/>
        <v>12600</v>
      </c>
      <c r="X6907" s="14">
        <f t="shared" ref="X6907:X6908" si="884">W6907*R6907/(1-R6907)</f>
        <v>257.14285714285717</v>
      </c>
      <c r="Y6907" s="14">
        <f t="shared" si="877"/>
        <v>0</v>
      </c>
      <c r="Z6907" s="16">
        <f t="shared" si="882"/>
        <v>12857.142857142857</v>
      </c>
      <c r="AA6907" s="14">
        <f t="shared" si="881"/>
        <v>0</v>
      </c>
      <c r="AB6907" s="14">
        <f t="shared" si="88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 hidden="1">
      <c r="A6908" s="7" t="s">
        <v>3722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79"/>
        <v>0</v>
      </c>
      <c r="X6908" s="14">
        <f t="shared" si="884"/>
        <v>0</v>
      </c>
      <c r="Y6908" s="14">
        <f t="shared" si="877"/>
        <v>0</v>
      </c>
      <c r="Z6908" s="16">
        <f t="shared" si="882"/>
        <v>0</v>
      </c>
      <c r="AA6908" s="14">
        <f t="shared" si="881"/>
        <v>0</v>
      </c>
      <c r="AB6908" s="14">
        <f t="shared" si="88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 hidden="1">
      <c r="A6909" s="7" t="s">
        <v>3722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78"/>
        <v>-266016.62</v>
      </c>
      <c r="W6909" s="14">
        <f t="shared" si="879"/>
        <v>65384.615384615383</v>
      </c>
      <c r="X6909" s="14"/>
      <c r="Y6909" s="14">
        <f t="shared" si="877"/>
        <v>0</v>
      </c>
      <c r="Z6909" s="16">
        <f t="shared" si="882"/>
        <v>65384.615384615383</v>
      </c>
      <c r="AA6909" s="14">
        <f t="shared" si="881"/>
        <v>2615.3846153846171</v>
      </c>
      <c r="AB6909" s="14">
        <f t="shared" si="88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 hidden="1">
      <c r="A6910" s="7" t="s">
        <v>3722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78"/>
        <v>650</v>
      </c>
      <c r="W6910" s="14">
        <f t="shared" si="879"/>
        <v>0</v>
      </c>
      <c r="X6910" s="14"/>
      <c r="Y6910" s="14">
        <f t="shared" si="877"/>
        <v>0</v>
      </c>
      <c r="Z6910" s="16">
        <f t="shared" si="882"/>
        <v>0</v>
      </c>
      <c r="AA6910" s="14">
        <f t="shared" si="881"/>
        <v>0</v>
      </c>
      <c r="AB6910" s="14">
        <f t="shared" si="88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 hidden="1">
      <c r="A6911" s="7" t="s">
        <v>3722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78"/>
        <v>7337</v>
      </c>
      <c r="W6911" s="14">
        <f t="shared" si="879"/>
        <v>0</v>
      </c>
      <c r="X6911" s="14"/>
      <c r="Y6911" s="14">
        <f t="shared" si="877"/>
        <v>0</v>
      </c>
      <c r="Z6911" s="16">
        <f t="shared" si="882"/>
        <v>0</v>
      </c>
      <c r="AA6911" s="14">
        <f t="shared" si="881"/>
        <v>0</v>
      </c>
      <c r="AB6911" s="14">
        <f t="shared" si="88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 hidden="1">
      <c r="A6912" s="7" t="s">
        <v>3722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79"/>
        <v>9627.48</v>
      </c>
      <c r="X6912" s="14"/>
      <c r="Y6912" s="14">
        <f t="shared" si="877"/>
        <v>0</v>
      </c>
      <c r="Z6912" s="16">
        <f t="shared" si="882"/>
        <v>9627.48</v>
      </c>
      <c r="AA6912" s="14">
        <f t="shared" si="881"/>
        <v>0</v>
      </c>
      <c r="AB6912" s="14">
        <f t="shared" si="88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 hidden="1">
      <c r="A6913" s="7" t="s">
        <v>3722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78"/>
        <v>19864.599999999999</v>
      </c>
      <c r="W6913" s="14">
        <f t="shared" si="879"/>
        <v>0</v>
      </c>
      <c r="X6913" s="14"/>
      <c r="Y6913" s="14">
        <f t="shared" si="877"/>
        <v>0</v>
      </c>
      <c r="Z6913" s="16">
        <f t="shared" si="882"/>
        <v>0</v>
      </c>
      <c r="AA6913" s="14">
        <f t="shared" si="881"/>
        <v>0</v>
      </c>
      <c r="AB6913" s="14">
        <f t="shared" si="88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 hidden="1">
      <c r="A6914" s="7" t="s">
        <v>3722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79"/>
        <v>34410.382352941175</v>
      </c>
      <c r="X6914" s="14"/>
      <c r="Y6914" s="14">
        <f t="shared" si="877"/>
        <v>0</v>
      </c>
      <c r="Z6914" s="16">
        <f t="shared" si="882"/>
        <v>34410.382352941175</v>
      </c>
      <c r="AA6914" s="14">
        <f t="shared" si="881"/>
        <v>688.20764705882175</v>
      </c>
      <c r="AB6914" s="14">
        <f t="shared" si="88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 hidden="1">
      <c r="A6915" s="7" t="s">
        <v>3722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78"/>
        <v>8774.7000000000007</v>
      </c>
      <c r="W6915" s="14">
        <f t="shared" si="879"/>
        <v>0</v>
      </c>
      <c r="X6915" s="14"/>
      <c r="Y6915" s="14">
        <f t="shared" ref="Y6915:Y6978" si="885">IF(W6915-AB6915&lt;=0,0,IF(O6915="返现",MAX(W6915-AA6915-AB6915,0),MAX(W6915-AB6915,0)))</f>
        <v>0</v>
      </c>
      <c r="Z6915" s="16">
        <f t="shared" si="882"/>
        <v>0</v>
      </c>
      <c r="AA6915" s="14">
        <f t="shared" si="881"/>
        <v>0</v>
      </c>
      <c r="AB6915" s="14">
        <f t="shared" si="88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 hidden="1">
      <c r="A6916" s="7" t="s">
        <v>3722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78"/>
        <v>2641</v>
      </c>
      <c r="W6916" s="14">
        <f t="shared" si="879"/>
        <v>0</v>
      </c>
      <c r="X6916" s="14"/>
      <c r="Y6916" s="14">
        <f t="shared" si="885"/>
        <v>0</v>
      </c>
      <c r="Z6916" s="16">
        <f t="shared" si="882"/>
        <v>0</v>
      </c>
      <c r="AA6916" s="14">
        <f t="shared" si="881"/>
        <v>0</v>
      </c>
      <c r="AB6916" s="14">
        <f t="shared" si="88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 hidden="1">
      <c r="A6917" s="7" t="s">
        <v>3722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86">S6917+T6917-U6917</f>
        <v>3533.05</v>
      </c>
      <c r="W6917" s="14">
        <f t="shared" si="879"/>
        <v>0</v>
      </c>
      <c r="X6917" s="14"/>
      <c r="Y6917" s="14">
        <f t="shared" si="885"/>
        <v>0</v>
      </c>
      <c r="Z6917" s="16">
        <f t="shared" si="882"/>
        <v>0</v>
      </c>
      <c r="AA6917" s="14">
        <f t="shared" si="881"/>
        <v>0</v>
      </c>
      <c r="AB6917" s="14">
        <f t="shared" si="88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 hidden="1">
      <c r="A6918" s="7" t="s">
        <v>3722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86"/>
        <v>155475.29999999999</v>
      </c>
      <c r="W6918" s="14">
        <f t="shared" si="879"/>
        <v>0</v>
      </c>
      <c r="X6918" s="14"/>
      <c r="Y6918" s="14">
        <f t="shared" si="885"/>
        <v>0</v>
      </c>
      <c r="Z6918" s="16">
        <f t="shared" si="882"/>
        <v>0</v>
      </c>
      <c r="AA6918" s="14">
        <f t="shared" si="881"/>
        <v>0</v>
      </c>
      <c r="AB6918" s="14">
        <f t="shared" si="88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 hidden="1">
      <c r="A6919" s="7" t="s">
        <v>3722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3749</v>
      </c>
      <c r="S6919" s="139">
        <v>-14908.12</v>
      </c>
      <c r="T6919" s="14"/>
      <c r="U6919" s="14">
        <v>0</v>
      </c>
      <c r="V6919" s="14">
        <f t="shared" si="886"/>
        <v>-14908.12</v>
      </c>
      <c r="W6919" s="14">
        <f t="shared" si="879"/>
        <v>0</v>
      </c>
      <c r="X6919" s="14"/>
      <c r="Y6919" s="14">
        <f t="shared" si="885"/>
        <v>0</v>
      </c>
      <c r="Z6919" s="16">
        <f t="shared" si="882"/>
        <v>0</v>
      </c>
      <c r="AA6919" s="14">
        <f t="shared" si="881"/>
        <v>0</v>
      </c>
      <c r="AB6919" s="14">
        <f t="shared" si="88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 hidden="1">
      <c r="A6920" s="7" t="s">
        <v>3722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86"/>
        <v>-30312</v>
      </c>
      <c r="W6920" s="14">
        <f t="shared" si="879"/>
        <v>9992</v>
      </c>
      <c r="X6920" s="14"/>
      <c r="Y6920" s="14">
        <f t="shared" si="885"/>
        <v>0</v>
      </c>
      <c r="Z6920" s="16">
        <f t="shared" si="882"/>
        <v>9992</v>
      </c>
      <c r="AA6920" s="14">
        <f t="shared" si="881"/>
        <v>0</v>
      </c>
      <c r="AB6920" s="14">
        <f t="shared" si="88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 hidden="1">
      <c r="A6921" s="7" t="s">
        <v>3722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86"/>
        <v>-355448.5</v>
      </c>
      <c r="W6921" s="14">
        <f t="shared" si="879"/>
        <v>0</v>
      </c>
      <c r="X6921" s="14"/>
      <c r="Y6921" s="14">
        <f t="shared" si="885"/>
        <v>0</v>
      </c>
      <c r="Z6921" s="16">
        <f t="shared" si="882"/>
        <v>0</v>
      </c>
      <c r="AA6921" s="14">
        <f t="shared" si="881"/>
        <v>0</v>
      </c>
      <c r="AB6921" s="14">
        <f t="shared" si="88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 hidden="1">
      <c r="A6922" s="7" t="s">
        <v>3722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86"/>
        <v>193642.39</v>
      </c>
      <c r="W6922" s="14">
        <f t="shared" si="879"/>
        <v>0</v>
      </c>
      <c r="X6922" s="14"/>
      <c r="Y6922" s="14">
        <f t="shared" si="885"/>
        <v>0</v>
      </c>
      <c r="Z6922" s="16">
        <f t="shared" si="882"/>
        <v>0</v>
      </c>
      <c r="AA6922" s="14">
        <f t="shared" si="881"/>
        <v>0</v>
      </c>
      <c r="AB6922" s="14">
        <f t="shared" si="88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 hidden="1">
      <c r="A6923" s="7" t="s">
        <v>3722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86"/>
        <v>-8501</v>
      </c>
      <c r="W6923" s="14">
        <f t="shared" si="879"/>
        <v>7200</v>
      </c>
      <c r="X6923" s="14"/>
      <c r="Y6923" s="14">
        <f t="shared" si="885"/>
        <v>0</v>
      </c>
      <c r="Z6923" s="14"/>
      <c r="AA6923" s="14">
        <f t="shared" si="881"/>
        <v>0</v>
      </c>
      <c r="AB6923" s="14">
        <f t="shared" si="88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 hidden="1">
      <c r="A6924" s="7" t="s">
        <v>3722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86"/>
        <v>-40867.870000000003</v>
      </c>
      <c r="W6924" s="14">
        <f t="shared" ref="W6924:W6954" si="887">IF(O6924="返货",U6924/(1+P6924),IF(O6924="返现",U6924,IF(O6924="折扣",U6924*P6924,IF(O6924="无",U6924))))</f>
        <v>25084.870000000003</v>
      </c>
      <c r="X6924" s="14"/>
      <c r="Y6924" s="14">
        <f t="shared" si="885"/>
        <v>0</v>
      </c>
      <c r="Z6924" s="16">
        <f t="shared" ref="Z6924:Z6926" si="888">W6924+X6924</f>
        <v>25084.870000000003</v>
      </c>
      <c r="AA6924" s="14">
        <f t="shared" si="881"/>
        <v>0</v>
      </c>
      <c r="AB6924" s="14">
        <f t="shared" si="88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 hidden="1">
      <c r="A6925" s="7" t="s">
        <v>3722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4375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4376</v>
      </c>
      <c r="R6925" s="74" t="s">
        <v>3765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85"/>
        <v>0</v>
      </c>
      <c r="Z6925" s="16">
        <f t="shared" si="888"/>
        <v>0</v>
      </c>
      <c r="AA6925" s="14">
        <f t="shared" si="881"/>
        <v>34999.300000000003</v>
      </c>
      <c r="AB6925" s="14">
        <f t="shared" si="88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3274</v>
      </c>
      <c r="AI6925" t="e">
        <v>#N/A</v>
      </c>
    </row>
    <row r="6926" spans="1:35" ht="14.25" hidden="1">
      <c r="A6926" s="7" t="s">
        <v>3722</v>
      </c>
      <c r="B6926" s="74" t="s">
        <v>32</v>
      </c>
      <c r="C6926" s="74" t="s">
        <v>470</v>
      </c>
      <c r="D6926" s="74" t="s">
        <v>471</v>
      </c>
      <c r="E6926" s="74" t="s">
        <v>4377</v>
      </c>
      <c r="F6926" s="74" t="s">
        <v>4377</v>
      </c>
      <c r="G6926" s="74" t="s">
        <v>4377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4378</v>
      </c>
      <c r="M6926" s="74"/>
      <c r="N6926" s="74" t="s">
        <v>40</v>
      </c>
      <c r="O6926" s="74" t="s">
        <v>80</v>
      </c>
      <c r="P6926" s="26">
        <v>0</v>
      </c>
      <c r="Q6926" s="12" t="s">
        <v>4379</v>
      </c>
      <c r="R6926" s="74" t="s">
        <v>3765</v>
      </c>
      <c r="S6926" s="14">
        <v>0</v>
      </c>
      <c r="T6926" s="14">
        <v>35000</v>
      </c>
      <c r="U6926" s="14">
        <v>35000</v>
      </c>
      <c r="V6926" s="14">
        <f t="shared" ref="V6926" si="889">S6926+T6926-U6926</f>
        <v>0</v>
      </c>
      <c r="W6926" s="14">
        <v>0</v>
      </c>
      <c r="X6926" s="14"/>
      <c r="Y6926" s="14">
        <f t="shared" si="885"/>
        <v>0</v>
      </c>
      <c r="Z6926" s="16">
        <f t="shared" si="888"/>
        <v>0</v>
      </c>
      <c r="AA6926" s="14">
        <f t="shared" si="881"/>
        <v>35000</v>
      </c>
      <c r="AB6926" s="14">
        <f t="shared" si="88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3274</v>
      </c>
      <c r="AI6926" t="e">
        <v>#N/A</v>
      </c>
    </row>
    <row r="6927" spans="1:35" ht="14.25" hidden="1">
      <c r="A6927" s="7" t="s">
        <v>3722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86"/>
        <v>-346</v>
      </c>
      <c r="W6927" s="14">
        <f t="shared" si="887"/>
        <v>346</v>
      </c>
      <c r="X6927" s="14"/>
      <c r="Y6927" s="14">
        <f t="shared" si="885"/>
        <v>0</v>
      </c>
      <c r="Z6927" s="14"/>
      <c r="AA6927" s="14">
        <f t="shared" si="881"/>
        <v>0</v>
      </c>
      <c r="AB6927" s="14">
        <f t="shared" si="88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3274</v>
      </c>
      <c r="AI6927" s="151">
        <v>87</v>
      </c>
    </row>
    <row r="6928" spans="1:35" ht="14.25" hidden="1">
      <c r="A6928" s="7" t="s">
        <v>3722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4026</v>
      </c>
      <c r="O6928" s="74" t="s">
        <v>80</v>
      </c>
      <c r="P6928" s="26">
        <v>0</v>
      </c>
      <c r="Q6928" s="12" t="s">
        <v>4331</v>
      </c>
      <c r="R6928" s="74"/>
      <c r="S6928" s="139">
        <v>0</v>
      </c>
      <c r="T6928" s="14">
        <v>0</v>
      </c>
      <c r="U6928" s="14">
        <v>122276.82</v>
      </c>
      <c r="V6928" s="14">
        <f t="shared" si="886"/>
        <v>-122276.82</v>
      </c>
      <c r="W6928" s="14">
        <f t="shared" si="887"/>
        <v>122276.82</v>
      </c>
      <c r="X6928" s="14"/>
      <c r="Y6928" s="14">
        <f t="shared" si="885"/>
        <v>0</v>
      </c>
      <c r="Z6928" s="16">
        <f t="shared" ref="Z6928:Z6991" si="890">W6928+X6928</f>
        <v>122276.82</v>
      </c>
      <c r="AA6928" s="14">
        <f t="shared" si="881"/>
        <v>0</v>
      </c>
      <c r="AB6928" s="14">
        <f t="shared" si="88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3274</v>
      </c>
      <c r="AI6928" t="e">
        <v>#N/A</v>
      </c>
    </row>
    <row r="6929" spans="1:35" ht="14.25" hidden="1">
      <c r="A6929" s="7" t="s">
        <v>3722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4026</v>
      </c>
      <c r="O6929" s="74" t="s">
        <v>41</v>
      </c>
      <c r="P6929" s="26">
        <v>7.0000000000000007E-2</v>
      </c>
      <c r="Q6929" s="12">
        <v>40552</v>
      </c>
      <c r="R6929" s="74" t="s">
        <v>3765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85"/>
        <v>0</v>
      </c>
      <c r="Z6929" s="16">
        <f t="shared" si="890"/>
        <v>0</v>
      </c>
      <c r="AA6929" s="14">
        <f t="shared" si="881"/>
        <v>0.7</v>
      </c>
      <c r="AB6929" s="14">
        <f t="shared" si="88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3274</v>
      </c>
      <c r="AI6929" t="e">
        <v>#N/A</v>
      </c>
    </row>
    <row r="6930" spans="1:35" ht="14.25" hidden="1">
      <c r="A6930" s="7" t="s">
        <v>3722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4026</v>
      </c>
      <c r="O6930" s="74" t="s">
        <v>41</v>
      </c>
      <c r="P6930" s="26">
        <v>0.12</v>
      </c>
      <c r="Q6930" s="12" t="s">
        <v>4349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91">S6930+T6930-U6930</f>
        <v>-4500</v>
      </c>
      <c r="W6930" s="14">
        <f t="shared" si="887"/>
        <v>4017.8571428571427</v>
      </c>
      <c r="X6930" s="14"/>
      <c r="Y6930" s="14">
        <f t="shared" si="885"/>
        <v>0</v>
      </c>
      <c r="Z6930" s="16">
        <f t="shared" si="890"/>
        <v>4017.8571428571427</v>
      </c>
      <c r="AA6930" s="14">
        <f t="shared" si="881"/>
        <v>482.14285714285734</v>
      </c>
      <c r="AB6930" s="14">
        <f t="shared" si="88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3274</v>
      </c>
      <c r="AI6930" t="e">
        <v>#N/A</v>
      </c>
    </row>
    <row r="6931" spans="1:35" ht="14.25" hidden="1">
      <c r="A6931" s="7" t="s">
        <v>3722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4026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87"/>
        <v>15.686274509803921</v>
      </c>
      <c r="X6931" s="14"/>
      <c r="Y6931" s="14">
        <f t="shared" si="885"/>
        <v>0</v>
      </c>
      <c r="Z6931" s="16">
        <f t="shared" si="890"/>
        <v>15.686274509803921</v>
      </c>
      <c r="AA6931" s="14">
        <f t="shared" si="881"/>
        <v>0.31372549019607909</v>
      </c>
      <c r="AB6931" s="14">
        <f t="shared" si="88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 hidden="1">
      <c r="A6932" s="7" t="s">
        <v>3722</v>
      </c>
      <c r="B6932" s="74" t="s">
        <v>32</v>
      </c>
      <c r="C6932" s="74" t="s">
        <v>1072</v>
      </c>
      <c r="D6932" s="74" t="s">
        <v>1078</v>
      </c>
      <c r="E6932" s="74" t="s">
        <v>4058</v>
      </c>
      <c r="F6932" s="74" t="s">
        <v>4058</v>
      </c>
      <c r="G6932" s="74" t="s">
        <v>4058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4342</v>
      </c>
      <c r="M6932" s="74"/>
      <c r="N6932" s="74" t="s">
        <v>4026</v>
      </c>
      <c r="O6932" s="74" t="s">
        <v>41</v>
      </c>
      <c r="P6932" s="26">
        <v>0.02</v>
      </c>
      <c r="Q6932" s="12" t="s">
        <v>4343</v>
      </c>
      <c r="R6932" s="74" t="s">
        <v>3765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87"/>
        <v>1659.4803921568628</v>
      </c>
      <c r="X6932" s="14"/>
      <c r="Y6932" s="14">
        <f t="shared" si="885"/>
        <v>0</v>
      </c>
      <c r="Z6932" s="16">
        <f t="shared" si="890"/>
        <v>1659.4803921568628</v>
      </c>
      <c r="AA6932" s="14">
        <f t="shared" si="881"/>
        <v>33.18960784313731</v>
      </c>
      <c r="AB6932" s="14">
        <f t="shared" si="88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3274</v>
      </c>
      <c r="AI6932" t="e">
        <v>#N/A</v>
      </c>
    </row>
    <row r="6933" spans="1:35" ht="14.25" hidden="1">
      <c r="A6933" s="7" t="s">
        <v>3722</v>
      </c>
      <c r="B6933" s="74" t="s">
        <v>32</v>
      </c>
      <c r="C6933" s="74" t="s">
        <v>1330</v>
      </c>
      <c r="D6933" s="74" t="s">
        <v>1354</v>
      </c>
      <c r="E6933" s="74" t="s">
        <v>4372</v>
      </c>
      <c r="F6933" s="74" t="s">
        <v>4372</v>
      </c>
      <c r="G6933" s="74" t="s">
        <v>4372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4372</v>
      </c>
      <c r="M6933" s="74"/>
      <c r="N6933" s="74" t="s">
        <v>4026</v>
      </c>
      <c r="O6933" s="74" t="s">
        <v>80</v>
      </c>
      <c r="P6933" s="26">
        <v>0</v>
      </c>
      <c r="Q6933" s="12" t="s">
        <v>4373</v>
      </c>
      <c r="R6933" s="74" t="s">
        <v>3765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87"/>
        <v>7316.82</v>
      </c>
      <c r="X6933" s="14"/>
      <c r="Y6933" s="14">
        <f t="shared" si="885"/>
        <v>0</v>
      </c>
      <c r="Z6933" s="16">
        <f t="shared" si="890"/>
        <v>7316.82</v>
      </c>
      <c r="AA6933" s="14">
        <f t="shared" si="881"/>
        <v>0</v>
      </c>
      <c r="AB6933" s="14">
        <f t="shared" si="88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3274</v>
      </c>
      <c r="AI6933" t="e">
        <v>#N/A</v>
      </c>
    </row>
    <row r="6934" spans="1:35" ht="14.25" hidden="1">
      <c r="A6934" s="7" t="s">
        <v>3722</v>
      </c>
      <c r="B6934" s="108" t="s">
        <v>32</v>
      </c>
      <c r="C6934" s="108" t="s">
        <v>1517</v>
      </c>
      <c r="D6934" s="108"/>
      <c r="E6934" s="108" t="str">
        <f t="shared" ref="E6934:E6951" si="892">F6934</f>
        <v>江苏斗创双伦科技有限公司</v>
      </c>
      <c r="F6934" s="108" t="s">
        <v>4380</v>
      </c>
      <c r="G6934" s="108" t="s">
        <v>4380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4026</v>
      </c>
      <c r="O6934" s="108" t="s">
        <v>3661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91"/>
        <v>50000</v>
      </c>
      <c r="W6934" s="112">
        <f t="shared" si="887"/>
        <v>0</v>
      </c>
      <c r="X6934" s="112"/>
      <c r="Y6934" s="14">
        <f t="shared" si="885"/>
        <v>0</v>
      </c>
      <c r="Z6934" s="16">
        <f t="shared" si="890"/>
        <v>0</v>
      </c>
      <c r="AA6934" s="112">
        <f t="shared" ref="AA6934:AA6945" si="893">W6934*P6934</f>
        <v>0</v>
      </c>
      <c r="AB6934" s="112">
        <f t="shared" si="88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 hidden="1">
      <c r="A6935" s="7" t="s">
        <v>3722</v>
      </c>
      <c r="B6935" s="108" t="s">
        <v>32</v>
      </c>
      <c r="C6935" s="108" t="s">
        <v>1517</v>
      </c>
      <c r="D6935" s="108"/>
      <c r="E6935" s="108" t="str">
        <f t="shared" si="892"/>
        <v>北京慧衍致同信息技术有限公司</v>
      </c>
      <c r="F6935" s="108" t="s">
        <v>4141</v>
      </c>
      <c r="G6935" s="108" t="s">
        <v>4141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4026</v>
      </c>
      <c r="O6935" s="108" t="s">
        <v>3661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91"/>
        <v>2038351.1000000006</v>
      </c>
      <c r="W6935" s="112">
        <f t="shared" si="887"/>
        <v>6611648.8999999994</v>
      </c>
      <c r="X6935" s="112"/>
      <c r="Y6935" s="14">
        <f t="shared" si="885"/>
        <v>0</v>
      </c>
      <c r="Z6935" s="16">
        <f t="shared" si="890"/>
        <v>6611648.8999999994</v>
      </c>
      <c r="AA6935" s="112">
        <f t="shared" si="893"/>
        <v>330582.44500000001</v>
      </c>
      <c r="AB6935" s="112">
        <f t="shared" si="88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 hidden="1">
      <c r="A6936" s="7" t="s">
        <v>3722</v>
      </c>
      <c r="B6936" s="108" t="s">
        <v>32</v>
      </c>
      <c r="C6936" s="108" t="s">
        <v>1517</v>
      </c>
      <c r="D6936" s="108"/>
      <c r="E6936" s="108" t="str">
        <f t="shared" si="892"/>
        <v>天津金芽科技有限公司</v>
      </c>
      <c r="F6936" s="108" t="s">
        <v>4143</v>
      </c>
      <c r="G6936" s="108" t="s">
        <v>4143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4026</v>
      </c>
      <c r="O6936" s="108" t="s">
        <v>3661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91"/>
        <v>1305416.2600000007</v>
      </c>
      <c r="W6936" s="112">
        <f t="shared" si="887"/>
        <v>5714583.7399999993</v>
      </c>
      <c r="X6936" s="112"/>
      <c r="Y6936" s="14">
        <f t="shared" si="885"/>
        <v>0</v>
      </c>
      <c r="Z6936" s="16">
        <f t="shared" si="890"/>
        <v>5714583.7399999993</v>
      </c>
      <c r="AA6936" s="112">
        <f t="shared" si="893"/>
        <v>285729.18699999998</v>
      </c>
      <c r="AB6936" s="112">
        <f t="shared" si="88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 hidden="1">
      <c r="A6937" s="7" t="s">
        <v>3722</v>
      </c>
      <c r="B6937" s="108" t="s">
        <v>32</v>
      </c>
      <c r="C6937" s="108" t="s">
        <v>1517</v>
      </c>
      <c r="D6937" s="108"/>
      <c r="E6937" s="108" t="str">
        <f t="shared" si="892"/>
        <v>天津金芽科技有限公司</v>
      </c>
      <c r="F6937" s="108" t="s">
        <v>4143</v>
      </c>
      <c r="G6937" s="108" t="s">
        <v>4143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4026</v>
      </c>
      <c r="O6937" s="108" t="s">
        <v>3661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91"/>
        <v>3230810.01</v>
      </c>
      <c r="W6937" s="112">
        <f t="shared" si="887"/>
        <v>8469189.9900000002</v>
      </c>
      <c r="X6937" s="112"/>
      <c r="Y6937" s="14">
        <f t="shared" si="885"/>
        <v>0</v>
      </c>
      <c r="Z6937" s="16">
        <f t="shared" si="890"/>
        <v>8469189.9900000002</v>
      </c>
      <c r="AA6937" s="112">
        <f t="shared" si="893"/>
        <v>423459.49950000003</v>
      </c>
      <c r="AB6937" s="112">
        <f t="shared" si="88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 hidden="1">
      <c r="A6938" s="7" t="s">
        <v>3722</v>
      </c>
      <c r="B6938" s="108" t="s">
        <v>32</v>
      </c>
      <c r="C6938" s="108" t="s">
        <v>1517</v>
      </c>
      <c r="D6938" s="108"/>
      <c r="E6938" s="108" t="str">
        <f t="shared" si="892"/>
        <v>天津金芽科技有限公司</v>
      </c>
      <c r="F6938" s="108" t="s">
        <v>4143</v>
      </c>
      <c r="G6938" s="108" t="s">
        <v>4143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4026</v>
      </c>
      <c r="O6938" s="108" t="s">
        <v>3661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91"/>
        <v>959177.37999999989</v>
      </c>
      <c r="W6938" s="112">
        <f t="shared" si="887"/>
        <v>2710822.62</v>
      </c>
      <c r="X6938" s="112"/>
      <c r="Y6938" s="14">
        <f t="shared" si="885"/>
        <v>0</v>
      </c>
      <c r="Z6938" s="16">
        <f t="shared" si="890"/>
        <v>2710822.62</v>
      </c>
      <c r="AA6938" s="112">
        <f t="shared" si="893"/>
        <v>135541.13100000002</v>
      </c>
      <c r="AB6938" s="112">
        <f t="shared" si="88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 hidden="1">
      <c r="A6939" s="7" t="s">
        <v>3722</v>
      </c>
      <c r="B6939" s="108" t="s">
        <v>32</v>
      </c>
      <c r="C6939" s="108" t="s">
        <v>1517</v>
      </c>
      <c r="D6939" s="108"/>
      <c r="E6939" s="108" t="str">
        <f t="shared" si="89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4026</v>
      </c>
      <c r="O6939" s="108" t="s">
        <v>4485</v>
      </c>
      <c r="P6939" s="109">
        <v>0.04</v>
      </c>
      <c r="Q6939" s="110"/>
      <c r="R6939" s="108" t="s">
        <v>4499</v>
      </c>
      <c r="S6939" s="142">
        <v>560085.99</v>
      </c>
      <c r="T6939" s="112">
        <v>405600</v>
      </c>
      <c r="U6939" s="112">
        <v>432792.01</v>
      </c>
      <c r="V6939" s="112">
        <f t="shared" si="891"/>
        <v>532893.98</v>
      </c>
      <c r="W6939" s="112">
        <f t="shared" ref="W6939:W6940" si="894">U6939/(1+P6939)</f>
        <v>416146.16346153844</v>
      </c>
      <c r="X6939" s="112"/>
      <c r="Y6939" s="14">
        <f t="shared" si="885"/>
        <v>0</v>
      </c>
      <c r="Z6939" s="16">
        <f t="shared" si="890"/>
        <v>416146.16346153844</v>
      </c>
      <c r="AA6939" s="14">
        <f t="shared" ref="AA6939:AA6940" si="895">U6939-W6939+W6939*2%</f>
        <v>24968.769807692341</v>
      </c>
      <c r="AB6939" s="112">
        <f t="shared" si="88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 hidden="1">
      <c r="A6940" s="7" t="s">
        <v>3722</v>
      </c>
      <c r="B6940" s="108" t="s">
        <v>32</v>
      </c>
      <c r="C6940" s="108" t="s">
        <v>1517</v>
      </c>
      <c r="D6940" s="108"/>
      <c r="E6940" s="108" t="str">
        <f t="shared" si="89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4026</v>
      </c>
      <c r="O6940" s="108" t="s">
        <v>4485</v>
      </c>
      <c r="P6940" s="109">
        <v>0</v>
      </c>
      <c r="Q6940" s="110"/>
      <c r="R6940" s="108" t="s">
        <v>4499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91"/>
        <v>9142209.9500000179</v>
      </c>
      <c r="W6940" s="112">
        <f t="shared" si="894"/>
        <v>32898687.100000009</v>
      </c>
      <c r="X6940" s="112"/>
      <c r="Y6940" s="14">
        <f t="shared" si="885"/>
        <v>0</v>
      </c>
      <c r="Z6940" s="16">
        <f t="shared" si="890"/>
        <v>32898687.100000009</v>
      </c>
      <c r="AA6940" s="14">
        <f t="shared" si="895"/>
        <v>657973.7420000002</v>
      </c>
      <c r="AB6940" s="112">
        <f t="shared" si="88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 hidden="1">
      <c r="A6941" s="7" t="s">
        <v>3722</v>
      </c>
      <c r="B6941" s="108" t="s">
        <v>32</v>
      </c>
      <c r="C6941" s="108" t="s">
        <v>1517</v>
      </c>
      <c r="D6941" s="108"/>
      <c r="E6941" s="108" t="str">
        <f t="shared" si="892"/>
        <v>天津金芽科技有限公司</v>
      </c>
      <c r="F6941" s="108" t="s">
        <v>4143</v>
      </c>
      <c r="G6941" s="108" t="s">
        <v>4143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4026</v>
      </c>
      <c r="O6941" s="108" t="s">
        <v>3661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91"/>
        <v>1997310.4300000072</v>
      </c>
      <c r="W6941" s="112">
        <f t="shared" si="887"/>
        <v>9124448.4699999932</v>
      </c>
      <c r="X6941" s="112"/>
      <c r="Y6941" s="14">
        <f t="shared" si="885"/>
        <v>0</v>
      </c>
      <c r="Z6941" s="16">
        <f t="shared" si="890"/>
        <v>9124448.4699999932</v>
      </c>
      <c r="AA6941" s="112">
        <f t="shared" si="893"/>
        <v>456222.42349999968</v>
      </c>
      <c r="AB6941" s="112">
        <f t="shared" si="88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 hidden="1">
      <c r="A6942" s="7" t="s">
        <v>3722</v>
      </c>
      <c r="B6942" s="108" t="s">
        <v>32</v>
      </c>
      <c r="C6942" s="108" t="s">
        <v>1517</v>
      </c>
      <c r="D6942" s="108"/>
      <c r="E6942" s="108" t="str">
        <f t="shared" si="89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4026</v>
      </c>
      <c r="O6942" s="108" t="s">
        <v>4485</v>
      </c>
      <c r="P6942" s="109">
        <v>0</v>
      </c>
      <c r="Q6942" s="110"/>
      <c r="R6942" s="108" t="s">
        <v>4499</v>
      </c>
      <c r="S6942" s="142">
        <v>110886.810000001</v>
      </c>
      <c r="T6942" s="112">
        <v>4570000</v>
      </c>
      <c r="U6942" s="112">
        <v>2710282.2399999993</v>
      </c>
      <c r="V6942" s="112">
        <f t="shared" si="891"/>
        <v>1970604.5700000022</v>
      </c>
      <c r="W6942" s="112">
        <f>U6942/(1+P6942)</f>
        <v>2710282.2399999993</v>
      </c>
      <c r="X6942" s="112"/>
      <c r="Y6942" s="14">
        <f t="shared" si="885"/>
        <v>0</v>
      </c>
      <c r="Z6942" s="16">
        <f t="shared" si="890"/>
        <v>2710282.2399999993</v>
      </c>
      <c r="AA6942" s="14">
        <f>U6942-W6942+W6942*2%</f>
        <v>54205.644799999987</v>
      </c>
      <c r="AB6942" s="112">
        <f t="shared" si="88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 hidden="1">
      <c r="A6943" s="7" t="s">
        <v>3722</v>
      </c>
      <c r="B6943" s="108" t="s">
        <v>32</v>
      </c>
      <c r="C6943" s="108" t="s">
        <v>1517</v>
      </c>
      <c r="D6943" s="108"/>
      <c r="E6943" s="108" t="str">
        <f t="shared" si="892"/>
        <v>北京文华凌一科技有限公司</v>
      </c>
      <c r="F6943" s="108" t="s">
        <v>4146</v>
      </c>
      <c r="G6943" s="108" t="s">
        <v>4146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4026</v>
      </c>
      <c r="O6943" s="108" t="s">
        <v>3661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91"/>
        <v>0</v>
      </c>
      <c r="W6943" s="112">
        <f t="shared" si="887"/>
        <v>1190000</v>
      </c>
      <c r="X6943" s="112"/>
      <c r="Y6943" s="14">
        <f t="shared" si="885"/>
        <v>0</v>
      </c>
      <c r="Z6943" s="16">
        <f t="shared" si="890"/>
        <v>1190000</v>
      </c>
      <c r="AA6943" s="112">
        <f t="shared" si="893"/>
        <v>59500</v>
      </c>
      <c r="AB6943" s="112">
        <f t="shared" si="88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 hidden="1">
      <c r="A6944" s="7" t="s">
        <v>3722</v>
      </c>
      <c r="B6944" s="108" t="s">
        <v>32</v>
      </c>
      <c r="C6944" s="108" t="s">
        <v>1517</v>
      </c>
      <c r="D6944" s="108"/>
      <c r="E6944" s="108" t="str">
        <f t="shared" si="892"/>
        <v>北京文华凌一科技有限公司</v>
      </c>
      <c r="F6944" s="108" t="s">
        <v>4146</v>
      </c>
      <c r="G6944" s="108" t="s">
        <v>4146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4026</v>
      </c>
      <c r="O6944" s="108" t="s">
        <v>3661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91"/>
        <v>89984.470000000088</v>
      </c>
      <c r="W6944" s="112">
        <f t="shared" si="887"/>
        <v>509544.08999999997</v>
      </c>
      <c r="X6944" s="112"/>
      <c r="Y6944" s="14">
        <f t="shared" si="885"/>
        <v>0</v>
      </c>
      <c r="Z6944" s="16">
        <f t="shared" si="890"/>
        <v>509544.08999999997</v>
      </c>
      <c r="AA6944" s="112">
        <f t="shared" si="893"/>
        <v>25477.2045</v>
      </c>
      <c r="AB6944" s="112">
        <f t="shared" si="88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 hidden="1">
      <c r="A6945" s="7" t="s">
        <v>3722</v>
      </c>
      <c r="B6945" s="108" t="s">
        <v>32</v>
      </c>
      <c r="C6945" s="108" t="s">
        <v>1517</v>
      </c>
      <c r="D6945" s="108"/>
      <c r="E6945" s="108" t="str">
        <f t="shared" si="892"/>
        <v>北京文华凌一科技有限公司</v>
      </c>
      <c r="F6945" s="108" t="s">
        <v>4146</v>
      </c>
      <c r="G6945" s="108" t="s">
        <v>4146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4026</v>
      </c>
      <c r="O6945" s="108" t="s">
        <v>3661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91"/>
        <v>372167.47</v>
      </c>
      <c r="W6945" s="112">
        <f t="shared" si="887"/>
        <v>897832.53</v>
      </c>
      <c r="X6945" s="112"/>
      <c r="Y6945" s="14">
        <f t="shared" si="885"/>
        <v>0</v>
      </c>
      <c r="Z6945" s="16">
        <f t="shared" si="890"/>
        <v>897832.53</v>
      </c>
      <c r="AA6945" s="112">
        <f t="shared" si="893"/>
        <v>44891.626500000006</v>
      </c>
      <c r="AB6945" s="112">
        <f t="shared" si="88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 hidden="1">
      <c r="A6946" s="7" t="s">
        <v>3722</v>
      </c>
      <c r="B6946" s="108" t="s">
        <v>32</v>
      </c>
      <c r="C6946" s="108" t="s">
        <v>1517</v>
      </c>
      <c r="D6946" s="108"/>
      <c r="E6946" s="108" t="str">
        <f t="shared" si="89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4026</v>
      </c>
      <c r="O6946" s="108" t="s">
        <v>4485</v>
      </c>
      <c r="P6946" s="109">
        <v>0.04</v>
      </c>
      <c r="Q6946" s="110"/>
      <c r="R6946" s="108" t="s">
        <v>4499</v>
      </c>
      <c r="S6946" s="142">
        <v>3467032.51</v>
      </c>
      <c r="T6946" s="112"/>
      <c r="U6946" s="142">
        <v>3467032.51</v>
      </c>
      <c r="V6946" s="112">
        <f t="shared" si="891"/>
        <v>0</v>
      </c>
      <c r="W6946" s="112">
        <f t="shared" ref="W6946:W6951" si="896">U6946/(1+P6946)</f>
        <v>3333685.1057692305</v>
      </c>
      <c r="X6946" s="112"/>
      <c r="Y6946" s="14">
        <f t="shared" si="885"/>
        <v>0</v>
      </c>
      <c r="Z6946" s="16">
        <f t="shared" si="890"/>
        <v>3333685.1057692305</v>
      </c>
      <c r="AA6946" s="14">
        <f t="shared" ref="AA6946:AA6951" si="897">U6946-W6946+W6946*2%</f>
        <v>200021.10634615389</v>
      </c>
      <c r="AB6946" s="112">
        <f t="shared" si="88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 hidden="1">
      <c r="A6947" s="7" t="s">
        <v>3722</v>
      </c>
      <c r="B6947" s="108" t="s">
        <v>32</v>
      </c>
      <c r="C6947" s="108" t="s">
        <v>1517</v>
      </c>
      <c r="D6947" s="108"/>
      <c r="E6947" s="108" t="str">
        <f t="shared" si="89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4026</v>
      </c>
      <c r="O6947" s="108" t="s">
        <v>4485</v>
      </c>
      <c r="P6947" s="109">
        <v>0</v>
      </c>
      <c r="Q6947" s="110"/>
      <c r="R6947" s="108" t="s">
        <v>4499</v>
      </c>
      <c r="S6947" s="142">
        <v>40183.609999999397</v>
      </c>
      <c r="T6947" s="112"/>
      <c r="U6947" s="112">
        <v>10546.349999999999</v>
      </c>
      <c r="V6947" s="112">
        <f t="shared" si="891"/>
        <v>29637.259999999398</v>
      </c>
      <c r="W6947" s="112">
        <f t="shared" si="896"/>
        <v>10546.349999999999</v>
      </c>
      <c r="X6947" s="112"/>
      <c r="Y6947" s="14">
        <f t="shared" si="885"/>
        <v>0</v>
      </c>
      <c r="Z6947" s="16">
        <f t="shared" si="890"/>
        <v>10546.349999999999</v>
      </c>
      <c r="AA6947" s="14">
        <f t="shared" si="897"/>
        <v>210.92699999999996</v>
      </c>
      <c r="AB6947" s="112">
        <f t="shared" si="88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 hidden="1">
      <c r="A6948" s="7" t="s">
        <v>3722</v>
      </c>
      <c r="B6948" s="108" t="s">
        <v>32</v>
      </c>
      <c r="C6948" s="108" t="s">
        <v>1517</v>
      </c>
      <c r="D6948" s="108"/>
      <c r="E6948" s="108" t="str">
        <f t="shared" si="89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4026</v>
      </c>
      <c r="O6948" s="108" t="s">
        <v>4485</v>
      </c>
      <c r="P6948" s="109">
        <v>0.05</v>
      </c>
      <c r="Q6948" s="110"/>
      <c r="R6948" s="108" t="s">
        <v>4499</v>
      </c>
      <c r="S6948" s="142">
        <v>991.67999999999302</v>
      </c>
      <c r="T6948" s="112"/>
      <c r="U6948" s="112"/>
      <c r="V6948" s="112">
        <f t="shared" si="891"/>
        <v>991.67999999999302</v>
      </c>
      <c r="W6948" s="112">
        <f t="shared" si="896"/>
        <v>0</v>
      </c>
      <c r="X6948" s="112"/>
      <c r="Y6948" s="14">
        <f t="shared" si="885"/>
        <v>0</v>
      </c>
      <c r="Z6948" s="16">
        <f t="shared" si="890"/>
        <v>0</v>
      </c>
      <c r="AA6948" s="14">
        <f t="shared" si="897"/>
        <v>0</v>
      </c>
      <c r="AB6948" s="112">
        <f t="shared" si="88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 hidden="1">
      <c r="A6949" s="7" t="s">
        <v>3722</v>
      </c>
      <c r="B6949" s="108" t="s">
        <v>32</v>
      </c>
      <c r="C6949" s="108" t="s">
        <v>1517</v>
      </c>
      <c r="D6949" s="108"/>
      <c r="E6949" s="108" t="str">
        <f t="shared" si="89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4026</v>
      </c>
      <c r="O6949" s="108" t="s">
        <v>4485</v>
      </c>
      <c r="P6949" s="109">
        <v>0.05</v>
      </c>
      <c r="Q6949" s="110"/>
      <c r="R6949" s="108" t="s">
        <v>4499</v>
      </c>
      <c r="S6949" s="142">
        <v>-31500</v>
      </c>
      <c r="T6949" s="112"/>
      <c r="U6949" s="112"/>
      <c r="V6949" s="112">
        <f t="shared" si="891"/>
        <v>-31500</v>
      </c>
      <c r="W6949" s="112">
        <f t="shared" si="896"/>
        <v>0</v>
      </c>
      <c r="X6949" s="112"/>
      <c r="Y6949" s="14">
        <f t="shared" si="885"/>
        <v>0</v>
      </c>
      <c r="Z6949" s="16">
        <f t="shared" si="890"/>
        <v>0</v>
      </c>
      <c r="AA6949" s="14">
        <f t="shared" si="897"/>
        <v>0</v>
      </c>
      <c r="AB6949" s="112">
        <f t="shared" si="88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 hidden="1">
      <c r="A6950" s="7" t="s">
        <v>3722</v>
      </c>
      <c r="B6950" s="108" t="s">
        <v>32</v>
      </c>
      <c r="C6950" s="108" t="s">
        <v>1517</v>
      </c>
      <c r="D6950" s="108"/>
      <c r="E6950" s="108" t="str">
        <f t="shared" si="89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4026</v>
      </c>
      <c r="O6950" s="108" t="s">
        <v>4485</v>
      </c>
      <c r="P6950" s="109">
        <v>0</v>
      </c>
      <c r="Q6950" s="110"/>
      <c r="R6950" s="108" t="s">
        <v>4499</v>
      </c>
      <c r="S6950" s="142">
        <v>37367.300000000003</v>
      </c>
      <c r="T6950" s="112"/>
      <c r="U6950" s="112"/>
      <c r="V6950" s="112">
        <f t="shared" si="891"/>
        <v>37367.300000000003</v>
      </c>
      <c r="W6950" s="112">
        <f t="shared" si="896"/>
        <v>0</v>
      </c>
      <c r="X6950" s="112"/>
      <c r="Y6950" s="14">
        <f t="shared" si="885"/>
        <v>0</v>
      </c>
      <c r="Z6950" s="16">
        <f t="shared" si="890"/>
        <v>0</v>
      </c>
      <c r="AA6950" s="14">
        <f t="shared" si="897"/>
        <v>0</v>
      </c>
      <c r="AB6950" s="112">
        <f t="shared" si="88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 hidden="1">
      <c r="A6951" s="7" t="s">
        <v>3722</v>
      </c>
      <c r="B6951" s="108" t="s">
        <v>32</v>
      </c>
      <c r="C6951" s="108" t="s">
        <v>1517</v>
      </c>
      <c r="D6951" s="108"/>
      <c r="E6951" s="108" t="str">
        <f t="shared" si="89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4026</v>
      </c>
      <c r="O6951" s="108" t="s">
        <v>4485</v>
      </c>
      <c r="P6951" s="109">
        <v>0.05</v>
      </c>
      <c r="Q6951" s="110"/>
      <c r="R6951" s="108" t="s">
        <v>4499</v>
      </c>
      <c r="S6951" s="142">
        <v>11568.01</v>
      </c>
      <c r="T6951" s="112"/>
      <c r="U6951" s="112">
        <v>2622.62</v>
      </c>
      <c r="V6951" s="112">
        <f t="shared" si="891"/>
        <v>8945.39</v>
      </c>
      <c r="W6951" s="112">
        <f t="shared" si="896"/>
        <v>2497.7333333333331</v>
      </c>
      <c r="X6951" s="112"/>
      <c r="Y6951" s="14">
        <f t="shared" si="885"/>
        <v>0</v>
      </c>
      <c r="Z6951" s="16">
        <f t="shared" si="890"/>
        <v>2497.7333333333331</v>
      </c>
      <c r="AA6951" s="14">
        <f t="shared" si="897"/>
        <v>174.84133333333344</v>
      </c>
      <c r="AB6951" s="112">
        <f t="shared" si="88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 t="s">
        <v>3722</v>
      </c>
      <c r="B6952" s="74" t="s">
        <v>32</v>
      </c>
      <c r="C6952" s="74" t="s">
        <v>52</v>
      </c>
      <c r="D6952" s="74" t="s">
        <v>53</v>
      </c>
      <c r="E6952" s="74" t="s">
        <v>3726</v>
      </c>
      <c r="F6952" s="74" t="s">
        <v>3726</v>
      </c>
      <c r="G6952" s="74" t="s">
        <v>3726</v>
      </c>
      <c r="H6952" s="74" t="s">
        <v>36</v>
      </c>
      <c r="I6952" s="74" t="s">
        <v>3723</v>
      </c>
      <c r="J6952" s="74" t="s">
        <v>3333</v>
      </c>
      <c r="K6952" s="74" t="s">
        <v>32</v>
      </c>
      <c r="L6952" s="74" t="s">
        <v>3377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3987</v>
      </c>
      <c r="S6952" s="139">
        <v>0</v>
      </c>
      <c r="T6952" s="14"/>
      <c r="U6952" s="14">
        <v>21894.589999999997</v>
      </c>
      <c r="V6952" s="14">
        <f t="shared" si="891"/>
        <v>-21894.589999999997</v>
      </c>
      <c r="W6952" s="14">
        <f t="shared" si="887"/>
        <v>21894.589999999997</v>
      </c>
      <c r="X6952" s="14"/>
      <c r="Y6952" s="14">
        <f t="shared" si="885"/>
        <v>0</v>
      </c>
      <c r="Z6952" s="16">
        <f t="shared" si="890"/>
        <v>21894.589999999997</v>
      </c>
      <c r="AA6952" s="14">
        <f t="shared" ref="AA6952:AA7015" si="898">U6952-W6952</f>
        <v>0</v>
      </c>
      <c r="AB6952" s="14">
        <f t="shared" si="88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 hidden="1">
      <c r="A6953" s="7" t="s">
        <v>3722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3987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87"/>
        <v>269.79000000000002</v>
      </c>
      <c r="X6953" s="14"/>
      <c r="Y6953" s="14">
        <f t="shared" si="885"/>
        <v>0</v>
      </c>
      <c r="Z6953" s="16">
        <f t="shared" si="890"/>
        <v>269.79000000000002</v>
      </c>
      <c r="AA6953" s="14">
        <f t="shared" si="898"/>
        <v>0</v>
      </c>
      <c r="AB6953" s="14">
        <f t="shared" si="88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 hidden="1">
      <c r="A6954" s="7" t="s">
        <v>3722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4045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4299</v>
      </c>
      <c r="R6954" s="74" t="s">
        <v>3765</v>
      </c>
      <c r="S6954" s="14">
        <v>0</v>
      </c>
      <c r="T6954" s="14"/>
      <c r="U6954" s="14">
        <v>41224.179999999993</v>
      </c>
      <c r="V6954" s="14">
        <f t="shared" ref="V6954:V7017" si="899">S6954+T6954-U6954</f>
        <v>-41224.179999999993</v>
      </c>
      <c r="W6954" s="14">
        <f t="shared" si="887"/>
        <v>40023.475728155332</v>
      </c>
      <c r="X6954" s="14"/>
      <c r="Y6954" s="14">
        <f t="shared" si="885"/>
        <v>0</v>
      </c>
      <c r="Z6954" s="16">
        <f t="shared" si="890"/>
        <v>40023.475728155332</v>
      </c>
      <c r="AA6954" s="14">
        <f t="shared" si="898"/>
        <v>1200.704271844661</v>
      </c>
      <c r="AB6954" s="14">
        <f t="shared" si="88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3274</v>
      </c>
      <c r="AI6954" t="e">
        <v>#N/A</v>
      </c>
    </row>
    <row r="6955" spans="1:35" ht="14.25" hidden="1">
      <c r="A6955" s="7" t="s">
        <v>3722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2915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99"/>
        <v>0</v>
      </c>
      <c r="W6955" s="14">
        <f t="shared" ref="W6955:W6983" si="900">U6955*(1+AH6955)/(1+AH6955+P6955)</f>
        <v>0</v>
      </c>
      <c r="X6955" s="14"/>
      <c r="Y6955" s="14">
        <f t="shared" si="885"/>
        <v>0</v>
      </c>
      <c r="Z6955" s="16">
        <f t="shared" si="890"/>
        <v>0</v>
      </c>
      <c r="AA6955" s="14">
        <f t="shared" si="898"/>
        <v>0</v>
      </c>
      <c r="AB6955" s="14">
        <f t="shared" si="88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 hidden="1">
      <c r="A6956" s="7" t="s">
        <v>3722</v>
      </c>
      <c r="B6956" s="74" t="s">
        <v>32</v>
      </c>
      <c r="C6956" s="74" t="s">
        <v>648</v>
      </c>
      <c r="D6956" s="74" t="s">
        <v>712</v>
      </c>
      <c r="E6956" s="74" t="s">
        <v>3413</v>
      </c>
      <c r="F6956" s="74" t="s">
        <v>3413</v>
      </c>
      <c r="G6956" s="74" t="s">
        <v>3413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3413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99"/>
        <v>48137.56</v>
      </c>
      <c r="W6956" s="14">
        <f t="shared" si="900"/>
        <v>1885.5490196078429</v>
      </c>
      <c r="X6956" s="14"/>
      <c r="Y6956" s="14">
        <f t="shared" si="885"/>
        <v>0</v>
      </c>
      <c r="Z6956" s="16">
        <f t="shared" si="890"/>
        <v>1885.5490196078429</v>
      </c>
      <c r="AA6956" s="14">
        <f t="shared" si="898"/>
        <v>37.710980392156898</v>
      </c>
      <c r="AB6956" s="14">
        <f t="shared" si="88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 hidden="1">
      <c r="A6957" s="7" t="s">
        <v>3722</v>
      </c>
      <c r="B6957" s="74" t="s">
        <v>32</v>
      </c>
      <c r="C6957" s="74" t="s">
        <v>188</v>
      </c>
      <c r="D6957" s="74" t="s">
        <v>364</v>
      </c>
      <c r="E6957" s="74" t="s">
        <v>2896</v>
      </c>
      <c r="F6957" s="74" t="s">
        <v>2896</v>
      </c>
      <c r="G6957" s="74" t="s">
        <v>2896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2896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44">
        <v>0</v>
      </c>
      <c r="T6957" s="14"/>
      <c r="U6957" s="14">
        <v>0</v>
      </c>
      <c r="V6957" s="14">
        <f t="shared" si="899"/>
        <v>0</v>
      </c>
      <c r="W6957" s="14">
        <f t="shared" si="900"/>
        <v>0</v>
      </c>
      <c r="X6957" s="14"/>
      <c r="Y6957" s="14">
        <f t="shared" si="885"/>
        <v>0</v>
      </c>
      <c r="Z6957" s="16">
        <f t="shared" si="890"/>
        <v>0</v>
      </c>
      <c r="AA6957" s="14">
        <f t="shared" si="898"/>
        <v>0</v>
      </c>
      <c r="AB6957" s="14">
        <f t="shared" si="88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 hidden="1">
      <c r="A6958" s="7" t="s">
        <v>3722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74" t="s">
        <v>2851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2852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99"/>
        <v>37275.72</v>
      </c>
      <c r="W6958" s="14">
        <f t="shared" si="900"/>
        <v>0</v>
      </c>
      <c r="X6958" s="14"/>
      <c r="Y6958" s="14">
        <f t="shared" si="885"/>
        <v>0</v>
      </c>
      <c r="Z6958" s="16">
        <f t="shared" si="890"/>
        <v>0</v>
      </c>
      <c r="AA6958" s="14">
        <f t="shared" si="898"/>
        <v>0</v>
      </c>
      <c r="AB6958" s="14">
        <f t="shared" si="88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 hidden="1">
      <c r="A6959" s="7" t="s">
        <v>3722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99"/>
        <v>3246198.5500000007</v>
      </c>
      <c r="W6959" s="14">
        <f t="shared" si="900"/>
        <v>5666149.518175181</v>
      </c>
      <c r="X6959" s="14"/>
      <c r="Y6959" s="14">
        <f t="shared" si="885"/>
        <v>0</v>
      </c>
      <c r="Z6959" s="16">
        <f t="shared" si="890"/>
        <v>5666149.518175181</v>
      </c>
      <c r="AA6959" s="14">
        <f t="shared" si="898"/>
        <v>170410.51182481833</v>
      </c>
      <c r="AB6959" s="14">
        <f t="shared" si="88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4381</v>
      </c>
      <c r="AI6959" t="e">
        <v>#N/A</v>
      </c>
    </row>
    <row r="6960" spans="1:35" ht="14.25" hidden="1">
      <c r="A6960" s="7" t="s">
        <v>3722</v>
      </c>
      <c r="B6960" s="74" t="s">
        <v>32</v>
      </c>
      <c r="C6960" s="74" t="s">
        <v>1330</v>
      </c>
      <c r="D6960" s="74" t="s">
        <v>1441</v>
      </c>
      <c r="E6960" s="74" t="s">
        <v>2870</v>
      </c>
      <c r="F6960" s="74" t="s">
        <v>2870</v>
      </c>
      <c r="G6960" s="74" t="s">
        <v>2870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2871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44">
        <v>19971.28</v>
      </c>
      <c r="T6960" s="14"/>
      <c r="U6960" s="14"/>
      <c r="V6960" s="14">
        <f t="shared" si="899"/>
        <v>19971.28</v>
      </c>
      <c r="W6960" s="14">
        <f t="shared" si="900"/>
        <v>0</v>
      </c>
      <c r="X6960" s="14"/>
      <c r="Y6960" s="14">
        <f t="shared" si="885"/>
        <v>0</v>
      </c>
      <c r="Z6960" s="16">
        <f t="shared" si="890"/>
        <v>0</v>
      </c>
      <c r="AA6960" s="14">
        <f t="shared" si="898"/>
        <v>0</v>
      </c>
      <c r="AB6960" s="14">
        <f t="shared" si="88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 hidden="1">
      <c r="A6961" s="7" t="s">
        <v>3722</v>
      </c>
      <c r="B6961" s="74" t="s">
        <v>32</v>
      </c>
      <c r="C6961" s="74" t="s">
        <v>1330</v>
      </c>
      <c r="D6961" s="74" t="s">
        <v>1441</v>
      </c>
      <c r="E6961" s="74" t="s">
        <v>2870</v>
      </c>
      <c r="F6961" s="74" t="s">
        <v>2870</v>
      </c>
      <c r="G6961" s="74" t="s">
        <v>2870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2871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458526.13</v>
      </c>
      <c r="T6961" s="14"/>
      <c r="U6961" s="14">
        <v>24.979999999999997</v>
      </c>
      <c r="V6961" s="14">
        <f t="shared" si="899"/>
        <v>458501.15</v>
      </c>
      <c r="W6961" s="14">
        <f t="shared" si="900"/>
        <v>23.864821428571425</v>
      </c>
      <c r="X6961" s="14"/>
      <c r="Y6961" s="14">
        <f t="shared" si="885"/>
        <v>0</v>
      </c>
      <c r="Z6961" s="16">
        <f t="shared" si="890"/>
        <v>23.864821428571425</v>
      </c>
      <c r="AA6961" s="14">
        <f t="shared" si="898"/>
        <v>1.1151785714285722</v>
      </c>
      <c r="AB6961" s="14">
        <f t="shared" ref="AB6961:AB7024" si="90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 hidden="1">
      <c r="A6962" s="7" t="s">
        <v>3722</v>
      </c>
      <c r="B6962" s="74" t="s">
        <v>32</v>
      </c>
      <c r="C6962" s="74" t="s">
        <v>1330</v>
      </c>
      <c r="D6962" s="74" t="s">
        <v>1441</v>
      </c>
      <c r="E6962" s="74" t="s">
        <v>2870</v>
      </c>
      <c r="F6962" s="74" t="s">
        <v>2870</v>
      </c>
      <c r="G6962" s="74" t="s">
        <v>2870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2871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44">
        <v>92009.9</v>
      </c>
      <c r="T6962" s="14"/>
      <c r="U6962" s="14">
        <v>0</v>
      </c>
      <c r="V6962" s="14">
        <f t="shared" si="899"/>
        <v>92009.9</v>
      </c>
      <c r="W6962" s="14">
        <f t="shared" si="900"/>
        <v>0</v>
      </c>
      <c r="X6962" s="14"/>
      <c r="Y6962" s="14">
        <f t="shared" si="885"/>
        <v>0</v>
      </c>
      <c r="Z6962" s="16">
        <f t="shared" si="890"/>
        <v>0</v>
      </c>
      <c r="AA6962" s="14">
        <f t="shared" si="898"/>
        <v>0</v>
      </c>
      <c r="AB6962" s="14">
        <f t="shared" si="90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 hidden="1">
      <c r="A6963" s="7" t="s">
        <v>3722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4382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99"/>
        <v>97062.19</v>
      </c>
      <c r="W6963" s="14">
        <f t="shared" si="900"/>
        <v>45937.81</v>
      </c>
      <c r="X6963" s="14"/>
      <c r="Y6963" s="14">
        <f t="shared" si="885"/>
        <v>0</v>
      </c>
      <c r="Z6963" s="16">
        <f t="shared" si="890"/>
        <v>45937.81</v>
      </c>
      <c r="AA6963" s="14">
        <f t="shared" si="898"/>
        <v>0</v>
      </c>
      <c r="AB6963" s="14">
        <f t="shared" si="90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3274</v>
      </c>
      <c r="AI6963" t="e">
        <v>#N/A</v>
      </c>
    </row>
    <row r="6964" spans="1:35" ht="14.25" hidden="1">
      <c r="A6964" s="7" t="s">
        <v>3722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4383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99"/>
        <v>0</v>
      </c>
      <c r="W6964" s="14">
        <f t="shared" si="900"/>
        <v>165886.96</v>
      </c>
      <c r="X6964" s="14"/>
      <c r="Y6964" s="14">
        <f t="shared" si="885"/>
        <v>0</v>
      </c>
      <c r="Z6964" s="16">
        <f t="shared" si="890"/>
        <v>165886.96</v>
      </c>
      <c r="AA6964" s="14">
        <f t="shared" si="898"/>
        <v>0</v>
      </c>
      <c r="AB6964" s="14">
        <f t="shared" si="90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 hidden="1">
      <c r="A6965" s="7" t="s">
        <v>3722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99"/>
        <v>5299458.84</v>
      </c>
      <c r="W6965" s="14">
        <f t="shared" si="900"/>
        <v>26492801.128197547</v>
      </c>
      <c r="X6965" s="14"/>
      <c r="Y6965" s="14">
        <f t="shared" si="885"/>
        <v>0</v>
      </c>
      <c r="Z6965" s="16">
        <f t="shared" si="890"/>
        <v>26492801.128197547</v>
      </c>
      <c r="AA6965" s="14">
        <f t="shared" si="898"/>
        <v>1071939.491802454</v>
      </c>
      <c r="AB6965" s="14">
        <f t="shared" si="90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4384</v>
      </c>
      <c r="AI6965" t="e">
        <v>#N/A</v>
      </c>
    </row>
    <row r="6966" spans="1:35" ht="14.25" hidden="1">
      <c r="A6966" s="7" t="s">
        <v>3722</v>
      </c>
      <c r="B6966" s="74" t="s">
        <v>32</v>
      </c>
      <c r="C6966" s="74" t="s">
        <v>648</v>
      </c>
      <c r="D6966" s="74" t="s">
        <v>712</v>
      </c>
      <c r="E6966" s="74" t="s">
        <v>4385</v>
      </c>
      <c r="F6966" s="74" t="s">
        <v>4385</v>
      </c>
      <c r="G6966" s="74" t="s">
        <v>4385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99"/>
        <v>10404.620000000001</v>
      </c>
      <c r="W6966" s="14">
        <f t="shared" si="900"/>
        <v>0</v>
      </c>
      <c r="X6966" s="14"/>
      <c r="Y6966" s="14">
        <f t="shared" si="885"/>
        <v>0</v>
      </c>
      <c r="Z6966" s="16">
        <f t="shared" si="890"/>
        <v>0</v>
      </c>
      <c r="AA6966" s="14">
        <f t="shared" si="898"/>
        <v>0</v>
      </c>
      <c r="AB6966" s="14">
        <f t="shared" si="90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4384</v>
      </c>
      <c r="AI6966" t="e">
        <v>#N/A</v>
      </c>
    </row>
    <row r="6967" spans="1:35" ht="14.25" hidden="1">
      <c r="A6967" s="7" t="s">
        <v>3722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99"/>
        <v>712602.61724137911</v>
      </c>
      <c r="W6967" s="14">
        <f t="shared" si="900"/>
        <v>645507.03749999986</v>
      </c>
      <c r="X6967" s="14"/>
      <c r="Y6967" s="14">
        <f t="shared" si="885"/>
        <v>0</v>
      </c>
      <c r="Z6967" s="16">
        <f t="shared" si="890"/>
        <v>645507.03749999986</v>
      </c>
      <c r="AA6967" s="14">
        <f t="shared" si="898"/>
        <v>29792.632500000065</v>
      </c>
      <c r="AB6967" s="14">
        <f t="shared" si="90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4384</v>
      </c>
      <c r="AI6967" t="e">
        <v>#N/A</v>
      </c>
    </row>
    <row r="6968" spans="1:35" ht="14.25" hidden="1">
      <c r="A6968" s="7" t="s">
        <v>3722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99"/>
        <v>0</v>
      </c>
      <c r="W6968" s="14">
        <f t="shared" si="900"/>
        <v>0</v>
      </c>
      <c r="X6968" s="14"/>
      <c r="Y6968" s="14">
        <f t="shared" si="885"/>
        <v>0</v>
      </c>
      <c r="Z6968" s="16">
        <f t="shared" si="890"/>
        <v>0</v>
      </c>
      <c r="AA6968" s="14">
        <f t="shared" si="898"/>
        <v>0</v>
      </c>
      <c r="AB6968" s="14">
        <f t="shared" si="90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 hidden="1">
      <c r="A6969" s="7" t="s">
        <v>3722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3668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2616296.4500000002</v>
      </c>
      <c r="V6969" s="14">
        <f t="shared" si="899"/>
        <v>-75098.740000000224</v>
      </c>
      <c r="W6969" s="14">
        <f t="shared" si="900"/>
        <v>2516036.2188547282</v>
      </c>
      <c r="X6969" s="14"/>
      <c r="Y6969" s="14">
        <f t="shared" si="885"/>
        <v>0</v>
      </c>
      <c r="Z6969" s="16">
        <f t="shared" si="890"/>
        <v>2516036.2188547282</v>
      </c>
      <c r="AA6969" s="14">
        <f t="shared" si="898"/>
        <v>100260.23114527203</v>
      </c>
      <c r="AB6969" s="14">
        <f t="shared" si="901"/>
        <v>2616296.4500000002</v>
      </c>
      <c r="AC6969" s="10">
        <v>0.05</v>
      </c>
      <c r="AD6969" s="14"/>
      <c r="AE6969" s="74"/>
      <c r="AF6969" s="74"/>
      <c r="AG6969" s="74" t="s">
        <v>42</v>
      </c>
      <c r="AH6969" s="9" t="s">
        <v>4386</v>
      </c>
      <c r="AI6969" t="e">
        <v>#N/A</v>
      </c>
    </row>
    <row r="6970" spans="1:35" ht="14.25" hidden="1">
      <c r="A6970" s="7" t="s">
        <v>3722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3668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647373.04999999981</v>
      </c>
      <c r="V6970" s="14">
        <f t="shared" si="899"/>
        <v>2952626.95</v>
      </c>
      <c r="W6970" s="14">
        <f t="shared" si="900"/>
        <v>622564.78653649986</v>
      </c>
      <c r="X6970" s="14"/>
      <c r="Y6970" s="14">
        <f t="shared" si="885"/>
        <v>0</v>
      </c>
      <c r="Z6970" s="16">
        <f t="shared" si="890"/>
        <v>622564.78653649986</v>
      </c>
      <c r="AA6970" s="14">
        <f t="shared" si="898"/>
        <v>24808.263463499956</v>
      </c>
      <c r="AB6970" s="14">
        <f t="shared" si="901"/>
        <v>647373.04999999981</v>
      </c>
      <c r="AC6970" s="10">
        <v>0.05</v>
      </c>
      <c r="AD6970" s="14"/>
      <c r="AE6970" s="74"/>
      <c r="AF6970" s="74"/>
      <c r="AG6970" s="74" t="s">
        <v>42</v>
      </c>
      <c r="AH6970" s="9" t="s">
        <v>4386</v>
      </c>
      <c r="AI6970" t="e">
        <v>#N/A</v>
      </c>
    </row>
    <row r="6971" spans="1:35" ht="14.25" hidden="1">
      <c r="A6971" s="7" t="s">
        <v>3722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2888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99"/>
        <v>10293.98</v>
      </c>
      <c r="W6971" s="14">
        <f t="shared" si="900"/>
        <v>0</v>
      </c>
      <c r="X6971" s="14"/>
      <c r="Y6971" s="14">
        <f t="shared" si="885"/>
        <v>0</v>
      </c>
      <c r="Z6971" s="16">
        <f t="shared" si="890"/>
        <v>0</v>
      </c>
      <c r="AA6971" s="14">
        <f t="shared" si="898"/>
        <v>0</v>
      </c>
      <c r="AB6971" s="14">
        <f t="shared" si="90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 hidden="1">
      <c r="A6972" s="7" t="s">
        <v>3722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2888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99"/>
        <v>234649.4</v>
      </c>
      <c r="W6972" s="14">
        <f t="shared" si="900"/>
        <v>0</v>
      </c>
      <c r="X6972" s="14"/>
      <c r="Y6972" s="14">
        <f t="shared" si="885"/>
        <v>0</v>
      </c>
      <c r="Z6972" s="16">
        <f t="shared" si="890"/>
        <v>0</v>
      </c>
      <c r="AA6972" s="14">
        <f t="shared" si="898"/>
        <v>0</v>
      </c>
      <c r="AB6972" s="14">
        <f t="shared" si="90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 hidden="1">
      <c r="A6973" s="7" t="s">
        <v>3722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2866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99"/>
        <v>818877.08999999985</v>
      </c>
      <c r="W6973" s="14">
        <f t="shared" si="900"/>
        <v>1428396.77</v>
      </c>
      <c r="X6973" s="14"/>
      <c r="Y6973" s="14">
        <f t="shared" si="885"/>
        <v>0</v>
      </c>
      <c r="Z6973" s="16">
        <f t="shared" si="890"/>
        <v>1428396.77</v>
      </c>
      <c r="AA6973" s="14">
        <f t="shared" si="898"/>
        <v>0</v>
      </c>
      <c r="AB6973" s="14">
        <f t="shared" si="90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3274</v>
      </c>
      <c r="AI6973" t="e">
        <v>#N/A</v>
      </c>
    </row>
    <row r="6974" spans="1:35" ht="14.25" hidden="1">
      <c r="A6974" s="7" t="s">
        <v>3722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2866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1137072.6399999999</v>
      </c>
      <c r="T6974" s="14">
        <v>3000000</v>
      </c>
      <c r="U6974" s="14">
        <v>2725641.6599999997</v>
      </c>
      <c r="V6974" s="14">
        <f t="shared" si="899"/>
        <v>1411430.98</v>
      </c>
      <c r="W6974" s="14">
        <f t="shared" si="900"/>
        <v>2725641.6599999997</v>
      </c>
      <c r="X6974" s="14"/>
      <c r="Y6974" s="14">
        <f t="shared" si="885"/>
        <v>0</v>
      </c>
      <c r="Z6974" s="16">
        <f t="shared" si="890"/>
        <v>2725641.6599999997</v>
      </c>
      <c r="AA6974" s="14">
        <f t="shared" si="898"/>
        <v>0</v>
      </c>
      <c r="AB6974" s="14">
        <f t="shared" si="90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3274</v>
      </c>
      <c r="AI6974" t="e">
        <v>#N/A</v>
      </c>
    </row>
    <row r="6975" spans="1:35" ht="14.25" hidden="1">
      <c r="A6975" s="7" t="s">
        <v>3722</v>
      </c>
      <c r="B6975" s="74" t="s">
        <v>32</v>
      </c>
      <c r="C6975" s="74" t="s">
        <v>1330</v>
      </c>
      <c r="D6975" s="74" t="s">
        <v>1441</v>
      </c>
      <c r="E6975" s="74" t="s">
        <v>2872</v>
      </c>
      <c r="F6975" s="74" t="s">
        <v>2872</v>
      </c>
      <c r="G6975" s="74" t="s">
        <v>2872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2873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99"/>
        <v>192376.75</v>
      </c>
      <c r="W6975" s="14">
        <f t="shared" si="900"/>
        <v>213226.45631067961</v>
      </c>
      <c r="X6975" s="14"/>
      <c r="Y6975" s="14">
        <f t="shared" si="885"/>
        <v>0</v>
      </c>
      <c r="Z6975" s="16">
        <f t="shared" si="890"/>
        <v>213226.45631067961</v>
      </c>
      <c r="AA6975" s="14">
        <f t="shared" si="898"/>
        <v>6396.7936893203878</v>
      </c>
      <c r="AB6975" s="14">
        <f t="shared" si="90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3274</v>
      </c>
      <c r="AI6975" t="e">
        <v>#N/A</v>
      </c>
    </row>
    <row r="6976" spans="1:35" ht="14.25" hidden="1">
      <c r="A6976" s="7" t="s">
        <v>3722</v>
      </c>
      <c r="B6976" s="74" t="s">
        <v>32</v>
      </c>
      <c r="C6976" s="74" t="s">
        <v>1330</v>
      </c>
      <c r="D6976" s="74" t="s">
        <v>1441</v>
      </c>
      <c r="E6976" s="74" t="s">
        <v>2872</v>
      </c>
      <c r="F6976" s="74" t="s">
        <v>2872</v>
      </c>
      <c r="G6976" s="74" t="s">
        <v>2872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2873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99"/>
        <v>0</v>
      </c>
      <c r="W6976" s="14">
        <f t="shared" si="900"/>
        <v>170040.3</v>
      </c>
      <c r="X6976" s="14"/>
      <c r="Y6976" s="14">
        <f t="shared" si="885"/>
        <v>0</v>
      </c>
      <c r="Z6976" s="16">
        <f t="shared" si="890"/>
        <v>170040.3</v>
      </c>
      <c r="AA6976" s="14">
        <f t="shared" si="898"/>
        <v>0</v>
      </c>
      <c r="AB6976" s="14">
        <f t="shared" si="90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 hidden="1">
      <c r="A6977" s="7" t="s">
        <v>3722</v>
      </c>
      <c r="B6977" s="74" t="s">
        <v>32</v>
      </c>
      <c r="C6977" s="74" t="s">
        <v>1330</v>
      </c>
      <c r="D6977" s="74" t="s">
        <v>1354</v>
      </c>
      <c r="E6977" s="74" t="s">
        <v>2975</v>
      </c>
      <c r="F6977" s="74" t="s">
        <v>4387</v>
      </c>
      <c r="G6977" s="74" t="s">
        <v>2975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2975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99"/>
        <v>20119.849999999999</v>
      </c>
      <c r="W6977" s="14">
        <f t="shared" si="900"/>
        <v>466.1650485436893</v>
      </c>
      <c r="X6977" s="14"/>
      <c r="Y6977" s="14">
        <f t="shared" si="885"/>
        <v>0</v>
      </c>
      <c r="Z6977" s="16">
        <f t="shared" si="890"/>
        <v>466.1650485436893</v>
      </c>
      <c r="AA6977" s="14">
        <f t="shared" si="898"/>
        <v>13.984951456310682</v>
      </c>
      <c r="AB6977" s="14">
        <f t="shared" si="90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3274</v>
      </c>
      <c r="AI6977" t="e">
        <v>#N/A</v>
      </c>
    </row>
    <row r="6978" spans="1:35" ht="14.25" hidden="1">
      <c r="A6978" s="7" t="s">
        <v>3722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99"/>
        <v>35501.120000000112</v>
      </c>
      <c r="W6978" s="14">
        <f t="shared" si="900"/>
        <v>1025496.2599999998</v>
      </c>
      <c r="X6978" s="14"/>
      <c r="Y6978" s="14">
        <f t="shared" si="885"/>
        <v>0</v>
      </c>
      <c r="Z6978" s="16">
        <f t="shared" si="890"/>
        <v>1025496.2599999998</v>
      </c>
      <c r="AA6978" s="14">
        <f t="shared" si="898"/>
        <v>0</v>
      </c>
      <c r="AB6978" s="14">
        <f t="shared" si="90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9" t="s">
        <v>3274</v>
      </c>
      <c r="AI6978" t="e">
        <v>#N/A</v>
      </c>
    </row>
    <row r="6979" spans="1:35" ht="14.25" hidden="1">
      <c r="A6979" s="7" t="s">
        <v>3722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99"/>
        <v>17720.129999999976</v>
      </c>
      <c r="W6979" s="14">
        <f t="shared" si="900"/>
        <v>133189.16000000003</v>
      </c>
      <c r="X6979" s="14"/>
      <c r="Y6979" s="14">
        <f t="shared" ref="Y6979:Y7042" si="902">IF(W6979-AB6979&lt;=0,0,IF(O6979="返现",MAX(W6979-AA6979-AB6979,0),MAX(W6979-AB6979,0)))</f>
        <v>0</v>
      </c>
      <c r="Z6979" s="16">
        <f t="shared" si="890"/>
        <v>133189.16000000003</v>
      </c>
      <c r="AA6979" s="14">
        <f t="shared" si="898"/>
        <v>0</v>
      </c>
      <c r="AB6979" s="14">
        <f t="shared" si="90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9">
        <v>0</v>
      </c>
      <c r="AI6979" t="e">
        <v>#N/A</v>
      </c>
    </row>
    <row r="6980" spans="1:35" ht="14.25" hidden="1">
      <c r="A6980" s="7" t="s">
        <v>3722</v>
      </c>
      <c r="B6980" s="74" t="s">
        <v>32</v>
      </c>
      <c r="C6980" s="74" t="s">
        <v>648</v>
      </c>
      <c r="D6980" s="74" t="s">
        <v>712</v>
      </c>
      <c r="E6980" s="74" t="s">
        <v>2856</v>
      </c>
      <c r="F6980" s="74" t="s">
        <v>4388</v>
      </c>
      <c r="G6980" s="74" t="s">
        <v>2856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99"/>
        <v>18085037.850000001</v>
      </c>
      <c r="W6980" s="14">
        <f t="shared" si="900"/>
        <v>5914962.1500000004</v>
      </c>
      <c r="X6980" s="14"/>
      <c r="Y6980" s="14">
        <f t="shared" si="902"/>
        <v>0</v>
      </c>
      <c r="Z6980" s="16">
        <f t="shared" si="890"/>
        <v>5914962.1500000004</v>
      </c>
      <c r="AA6980" s="14">
        <f t="shared" si="898"/>
        <v>0</v>
      </c>
      <c r="AB6980" s="14">
        <f t="shared" si="90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4389</v>
      </c>
      <c r="AI6980" t="e">
        <v>#N/A</v>
      </c>
    </row>
    <row r="6981" spans="1:35" ht="14.25" hidden="1">
      <c r="A6981" s="7" t="s">
        <v>3722</v>
      </c>
      <c r="B6981" s="74" t="s">
        <v>32</v>
      </c>
      <c r="C6981" s="74" t="s">
        <v>648</v>
      </c>
      <c r="D6981" s="74" t="s">
        <v>712</v>
      </c>
      <c r="E6981" s="74" t="s">
        <v>2856</v>
      </c>
      <c r="F6981" s="74" t="s">
        <v>2857</v>
      </c>
      <c r="G6981" s="74" t="s">
        <v>2856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99"/>
        <v>0</v>
      </c>
      <c r="W6981" s="14">
        <f t="shared" si="900"/>
        <v>2498156.4900000002</v>
      </c>
      <c r="X6981" s="14"/>
      <c r="Y6981" s="14">
        <f t="shared" si="902"/>
        <v>0</v>
      </c>
      <c r="Z6981" s="16">
        <f t="shared" si="890"/>
        <v>2498156.4900000002</v>
      </c>
      <c r="AA6981" s="14">
        <f t="shared" si="898"/>
        <v>0</v>
      </c>
      <c r="AB6981" s="14">
        <f t="shared" si="90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 hidden="1">
      <c r="A6982" s="7" t="s">
        <v>3722</v>
      </c>
      <c r="B6982" s="74" t="s">
        <v>32</v>
      </c>
      <c r="C6982" s="74" t="s">
        <v>648</v>
      </c>
      <c r="D6982" s="74" t="s">
        <v>712</v>
      </c>
      <c r="E6982" s="74" t="s">
        <v>2856</v>
      </c>
      <c r="F6982" s="74" t="s">
        <v>4388</v>
      </c>
      <c r="G6982" s="74" t="s">
        <v>2856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99"/>
        <v>10087100.310000001</v>
      </c>
      <c r="W6982" s="14">
        <f t="shared" si="900"/>
        <v>7412899.6899999995</v>
      </c>
      <c r="X6982" s="14"/>
      <c r="Y6982" s="14">
        <f t="shared" si="902"/>
        <v>0</v>
      </c>
      <c r="Z6982" s="16">
        <f t="shared" si="890"/>
        <v>7412899.6899999995</v>
      </c>
      <c r="AA6982" s="14">
        <f t="shared" si="898"/>
        <v>0</v>
      </c>
      <c r="AB6982" s="14">
        <f t="shared" si="90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4389</v>
      </c>
      <c r="AI6982" t="e">
        <v>#N/A</v>
      </c>
    </row>
    <row r="6983" spans="1:35" ht="14.25" hidden="1">
      <c r="A6983" s="7" t="s">
        <v>3722</v>
      </c>
      <c r="B6983" s="74" t="s">
        <v>32</v>
      </c>
      <c r="C6983" s="74" t="s">
        <v>648</v>
      </c>
      <c r="D6983" s="74" t="s">
        <v>712</v>
      </c>
      <c r="E6983" s="74" t="s">
        <v>2856</v>
      </c>
      <c r="F6983" s="74" t="s">
        <v>2857</v>
      </c>
      <c r="G6983" s="74" t="s">
        <v>2856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99"/>
        <v>0</v>
      </c>
      <c r="W6983" s="14">
        <f t="shared" si="900"/>
        <v>1342596.6</v>
      </c>
      <c r="X6983" s="14"/>
      <c r="Y6983" s="14">
        <f t="shared" si="902"/>
        <v>0</v>
      </c>
      <c r="Z6983" s="16">
        <f t="shared" si="890"/>
        <v>1342596.6</v>
      </c>
      <c r="AA6983" s="14">
        <f t="shared" si="898"/>
        <v>0</v>
      </c>
      <c r="AB6983" s="14">
        <f t="shared" si="90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 hidden="1">
      <c r="A6984" s="7" t="s">
        <v>3722</v>
      </c>
      <c r="B6984" s="74" t="s">
        <v>32</v>
      </c>
      <c r="C6984" s="74" t="s">
        <v>1072</v>
      </c>
      <c r="D6984" s="74" t="s">
        <v>1078</v>
      </c>
      <c r="E6984" s="74" t="s">
        <v>2913</v>
      </c>
      <c r="F6984" s="74" t="s">
        <v>2914</v>
      </c>
      <c r="G6984" s="74" t="s">
        <v>2913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2913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4390</v>
      </c>
      <c r="S6984" s="144">
        <v>26818.16</v>
      </c>
      <c r="T6984" s="14"/>
      <c r="U6984" s="14">
        <v>0</v>
      </c>
      <c r="V6984" s="14">
        <f t="shared" si="899"/>
        <v>26818.16</v>
      </c>
      <c r="W6984" s="14">
        <v>16.96</v>
      </c>
      <c r="X6984" s="14"/>
      <c r="Y6984" s="14">
        <f t="shared" si="902"/>
        <v>16.96</v>
      </c>
      <c r="Z6984" s="16">
        <f t="shared" si="890"/>
        <v>16.96</v>
      </c>
      <c r="AA6984" s="14">
        <f t="shared" si="898"/>
        <v>-16.96</v>
      </c>
      <c r="AB6984" s="14">
        <f t="shared" si="90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 hidden="1">
      <c r="A6985" s="7" t="s">
        <v>3722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99"/>
        <v>29864.180000000011</v>
      </c>
      <c r="W6985" s="14">
        <f t="shared" ref="W6985:W7048" si="903">U6985*(1+AH6985)/(1+AH6985+P6985)</f>
        <v>28963.229999999992</v>
      </c>
      <c r="X6985" s="14"/>
      <c r="Y6985" s="14">
        <f t="shared" si="902"/>
        <v>0</v>
      </c>
      <c r="Z6985" s="16">
        <f t="shared" si="890"/>
        <v>28963.229999999992</v>
      </c>
      <c r="AA6985" s="14">
        <f t="shared" si="898"/>
        <v>0</v>
      </c>
      <c r="AB6985" s="14">
        <f t="shared" si="90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3274</v>
      </c>
      <c r="AI6985" t="e">
        <v>#N/A</v>
      </c>
    </row>
    <row r="6986" spans="1:35" ht="14.25" hidden="1">
      <c r="A6986" s="7" t="s">
        <v>3722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99"/>
        <v>42964.3</v>
      </c>
      <c r="W6986" s="14">
        <f t="shared" si="903"/>
        <v>0</v>
      </c>
      <c r="X6986" s="14"/>
      <c r="Y6986" s="14">
        <f t="shared" si="902"/>
        <v>0</v>
      </c>
      <c r="Z6986" s="16">
        <f t="shared" si="890"/>
        <v>0</v>
      </c>
      <c r="AA6986" s="14">
        <f t="shared" si="898"/>
        <v>0</v>
      </c>
      <c r="AB6986" s="14">
        <f t="shared" si="90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 hidden="1">
      <c r="A6987" s="7" t="s">
        <v>3722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99"/>
        <v>216027.46</v>
      </c>
      <c r="W6987" s="14">
        <f t="shared" si="903"/>
        <v>0</v>
      </c>
      <c r="X6987" s="14"/>
      <c r="Y6987" s="14">
        <f t="shared" si="902"/>
        <v>0</v>
      </c>
      <c r="Z6987" s="16">
        <f t="shared" si="890"/>
        <v>0</v>
      </c>
      <c r="AA6987" s="14">
        <f t="shared" si="898"/>
        <v>0</v>
      </c>
      <c r="AB6987" s="14">
        <f t="shared" si="90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 hidden="1">
      <c r="A6988" s="7" t="s">
        <v>3722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99"/>
        <v>50000</v>
      </c>
      <c r="W6988" s="14">
        <f t="shared" si="903"/>
        <v>0</v>
      </c>
      <c r="X6988" s="14"/>
      <c r="Y6988" s="14">
        <f t="shared" si="902"/>
        <v>0</v>
      </c>
      <c r="Z6988" s="16">
        <f t="shared" si="890"/>
        <v>0</v>
      </c>
      <c r="AA6988" s="14">
        <f t="shared" si="898"/>
        <v>0</v>
      </c>
      <c r="AB6988" s="14">
        <f t="shared" si="90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 hidden="1">
      <c r="A6989" s="7" t="s">
        <v>3722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99"/>
        <v>3113.43</v>
      </c>
      <c r="W6989" s="14">
        <f t="shared" si="903"/>
        <v>0</v>
      </c>
      <c r="X6989" s="14"/>
      <c r="Y6989" s="14">
        <f t="shared" si="902"/>
        <v>0</v>
      </c>
      <c r="Z6989" s="16">
        <f t="shared" si="890"/>
        <v>0</v>
      </c>
      <c r="AA6989" s="14">
        <f t="shared" si="898"/>
        <v>0</v>
      </c>
      <c r="AB6989" s="14">
        <f t="shared" si="90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 hidden="1">
      <c r="A6990" s="7" t="s">
        <v>3722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2954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2955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903"/>
        <v>0</v>
      </c>
      <c r="X6990" s="14"/>
      <c r="Y6990" s="14">
        <f t="shared" si="902"/>
        <v>0</v>
      </c>
      <c r="Z6990" s="16">
        <f t="shared" si="890"/>
        <v>0</v>
      </c>
      <c r="AA6990" s="14">
        <f t="shared" si="898"/>
        <v>0</v>
      </c>
      <c r="AB6990" s="14">
        <f t="shared" si="90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 hidden="1">
      <c r="A6991" s="7" t="s">
        <v>3722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4391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99"/>
        <v>250075.02</v>
      </c>
      <c r="W6991" s="14">
        <f t="shared" si="903"/>
        <v>131924.98000000001</v>
      </c>
      <c r="X6991" s="14"/>
      <c r="Y6991" s="14">
        <f t="shared" si="902"/>
        <v>0</v>
      </c>
      <c r="Z6991" s="16">
        <f t="shared" si="890"/>
        <v>131924.98000000001</v>
      </c>
      <c r="AA6991" s="14">
        <f t="shared" si="898"/>
        <v>0</v>
      </c>
      <c r="AB6991" s="14">
        <f t="shared" si="90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3274</v>
      </c>
      <c r="AI6991" t="e">
        <v>#N/A</v>
      </c>
    </row>
    <row r="6992" spans="1:35" ht="14.25" hidden="1">
      <c r="A6992" s="7" t="s">
        <v>3722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99"/>
        <v>6268.48</v>
      </c>
      <c r="W6992" s="14">
        <f t="shared" si="903"/>
        <v>0</v>
      </c>
      <c r="X6992" s="14"/>
      <c r="Y6992" s="14">
        <f t="shared" si="902"/>
        <v>0</v>
      </c>
      <c r="Z6992" s="16">
        <f t="shared" ref="Z6992:Z7055" si="904">W6992+X6992</f>
        <v>0</v>
      </c>
      <c r="AA6992" s="14">
        <f t="shared" si="898"/>
        <v>0</v>
      </c>
      <c r="AB6992" s="14">
        <f t="shared" si="90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 hidden="1">
      <c r="A6993" s="7" t="s">
        <v>3722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2858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99"/>
        <v>43754.100000000006</v>
      </c>
      <c r="W6993" s="14">
        <f t="shared" si="903"/>
        <v>174961.96116504856</v>
      </c>
      <c r="X6993" s="14"/>
      <c r="Y6993" s="14">
        <f t="shared" si="902"/>
        <v>0</v>
      </c>
      <c r="Z6993" s="16">
        <f t="shared" si="904"/>
        <v>174961.96116504856</v>
      </c>
      <c r="AA6993" s="14">
        <f t="shared" si="898"/>
        <v>5248.8588349514466</v>
      </c>
      <c r="AB6993" s="14">
        <f t="shared" si="90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3274</v>
      </c>
      <c r="AI6993" t="e">
        <v>#N/A</v>
      </c>
    </row>
    <row r="6994" spans="1:35" ht="14.25" hidden="1">
      <c r="A6994" s="7" t="s">
        <v>3722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2858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99"/>
        <v>0</v>
      </c>
      <c r="W6994" s="14">
        <f t="shared" si="903"/>
        <v>72103.058252427174</v>
      </c>
      <c r="X6994" s="14"/>
      <c r="Y6994" s="14">
        <f t="shared" si="902"/>
        <v>0</v>
      </c>
      <c r="Z6994" s="16">
        <f t="shared" si="904"/>
        <v>72103.058252427174</v>
      </c>
      <c r="AA6994" s="14">
        <f t="shared" si="898"/>
        <v>2163.0917475728202</v>
      </c>
      <c r="AB6994" s="14">
        <f t="shared" si="90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3274</v>
      </c>
      <c r="AI6994" t="e">
        <v>#N/A</v>
      </c>
    </row>
    <row r="6995" spans="1:35" ht="14.25" hidden="1">
      <c r="A6995" s="7" t="s">
        <v>3722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2858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99"/>
        <v>10300</v>
      </c>
      <c r="W6995" s="14">
        <f t="shared" si="903"/>
        <v>0</v>
      </c>
      <c r="X6995" s="14"/>
      <c r="Y6995" s="14">
        <f t="shared" si="902"/>
        <v>0</v>
      </c>
      <c r="Z6995" s="16">
        <f t="shared" si="904"/>
        <v>0</v>
      </c>
      <c r="AA6995" s="14">
        <f t="shared" si="898"/>
        <v>0</v>
      </c>
      <c r="AB6995" s="14">
        <f t="shared" si="90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3274</v>
      </c>
      <c r="AI6995" t="e">
        <v>#N/A</v>
      </c>
    </row>
    <row r="6996" spans="1:35" ht="14.25" hidden="1">
      <c r="A6996" s="7" t="s">
        <v>3722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99"/>
        <v>0</v>
      </c>
      <c r="W6996" s="14">
        <f t="shared" si="903"/>
        <v>0</v>
      </c>
      <c r="X6996" s="14"/>
      <c r="Y6996" s="14">
        <f t="shared" si="902"/>
        <v>0</v>
      </c>
      <c r="Z6996" s="16">
        <f t="shared" si="904"/>
        <v>0</v>
      </c>
      <c r="AA6996" s="14">
        <f t="shared" si="898"/>
        <v>0</v>
      </c>
      <c r="AB6996" s="14">
        <f t="shared" si="90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 hidden="1">
      <c r="A6997" s="7" t="s">
        <v>3722</v>
      </c>
      <c r="B6997" s="74" t="s">
        <v>32</v>
      </c>
      <c r="C6997" s="74" t="s">
        <v>648</v>
      </c>
      <c r="D6997" s="74" t="s">
        <v>712</v>
      </c>
      <c r="E6997" s="74" t="s">
        <v>2859</v>
      </c>
      <c r="F6997" s="74" t="s">
        <v>2859</v>
      </c>
      <c r="G6997" s="74" t="s">
        <v>2859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2861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99"/>
        <v>36908.380000000005</v>
      </c>
      <c r="W6997" s="14">
        <f t="shared" si="903"/>
        <v>103091.62</v>
      </c>
      <c r="X6997" s="14"/>
      <c r="Y6997" s="14">
        <f t="shared" si="902"/>
        <v>0</v>
      </c>
      <c r="Z6997" s="16">
        <f t="shared" si="904"/>
        <v>103091.62</v>
      </c>
      <c r="AA6997" s="14">
        <f t="shared" si="898"/>
        <v>0</v>
      </c>
      <c r="AB6997" s="14">
        <f t="shared" si="90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4392</v>
      </c>
      <c r="AI6997" t="e">
        <v>#N/A</v>
      </c>
    </row>
    <row r="6998" spans="1:35" ht="14.25" hidden="1">
      <c r="A6998" s="7" t="s">
        <v>3722</v>
      </c>
      <c r="B6998" s="74" t="s">
        <v>32</v>
      </c>
      <c r="C6998" s="74" t="s">
        <v>648</v>
      </c>
      <c r="D6998" s="74" t="s">
        <v>712</v>
      </c>
      <c r="E6998" s="74" t="s">
        <v>2859</v>
      </c>
      <c r="F6998" s="74" t="s">
        <v>2860</v>
      </c>
      <c r="G6998" s="74" t="s">
        <v>2859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2861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99"/>
        <v>0</v>
      </c>
      <c r="W6998" s="14">
        <f t="shared" si="903"/>
        <v>14165.97</v>
      </c>
      <c r="X6998" s="14"/>
      <c r="Y6998" s="14">
        <f t="shared" si="902"/>
        <v>0</v>
      </c>
      <c r="Z6998" s="16">
        <f t="shared" si="904"/>
        <v>14165.97</v>
      </c>
      <c r="AA6998" s="14">
        <f t="shared" si="898"/>
        <v>0</v>
      </c>
      <c r="AB6998" s="14">
        <f t="shared" si="90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 hidden="1">
      <c r="A6999" s="7" t="s">
        <v>3722</v>
      </c>
      <c r="B6999" s="74" t="s">
        <v>32</v>
      </c>
      <c r="C6999" s="74" t="s">
        <v>648</v>
      </c>
      <c r="D6999" s="74" t="s">
        <v>712</v>
      </c>
      <c r="E6999" s="74" t="s">
        <v>2859</v>
      </c>
      <c r="F6999" s="74" t="s">
        <v>2859</v>
      </c>
      <c r="G6999" s="74" t="s">
        <v>2859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2861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99"/>
        <v>53043.470000000088</v>
      </c>
      <c r="W6999" s="14">
        <f t="shared" si="903"/>
        <v>226956.52999999991</v>
      </c>
      <c r="X6999" s="14"/>
      <c r="Y6999" s="14">
        <f t="shared" si="902"/>
        <v>0</v>
      </c>
      <c r="Z6999" s="16">
        <f t="shared" si="904"/>
        <v>226956.52999999991</v>
      </c>
      <c r="AA6999" s="14">
        <f t="shared" si="898"/>
        <v>0</v>
      </c>
      <c r="AB6999" s="14">
        <f t="shared" si="90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4392</v>
      </c>
      <c r="AI6999" t="e">
        <v>#N/A</v>
      </c>
    </row>
    <row r="7000" spans="1:35" ht="14.25" hidden="1">
      <c r="A7000" s="7" t="s">
        <v>3722</v>
      </c>
      <c r="B7000" s="74" t="s">
        <v>32</v>
      </c>
      <c r="C7000" s="74" t="s">
        <v>648</v>
      </c>
      <c r="D7000" s="74" t="s">
        <v>712</v>
      </c>
      <c r="E7000" s="74" t="s">
        <v>2859</v>
      </c>
      <c r="F7000" s="74" t="s">
        <v>2860</v>
      </c>
      <c r="G7000" s="74" t="s">
        <v>2859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2861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99"/>
        <v>0</v>
      </c>
      <c r="W7000" s="14">
        <f t="shared" si="903"/>
        <v>20782.390000000101</v>
      </c>
      <c r="X7000" s="14"/>
      <c r="Y7000" s="14">
        <f t="shared" si="902"/>
        <v>0</v>
      </c>
      <c r="Z7000" s="16">
        <f t="shared" si="904"/>
        <v>20782.390000000101</v>
      </c>
      <c r="AA7000" s="14">
        <f t="shared" si="898"/>
        <v>0</v>
      </c>
      <c r="AB7000" s="14">
        <f t="shared" si="90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 hidden="1">
      <c r="A7001" s="7" t="s">
        <v>3722</v>
      </c>
      <c r="B7001" s="74" t="s">
        <v>32</v>
      </c>
      <c r="C7001" s="74" t="s">
        <v>908</v>
      </c>
      <c r="D7001" s="74" t="s">
        <v>909</v>
      </c>
      <c r="E7001" s="74" t="s">
        <v>2862</v>
      </c>
      <c r="F7001" s="74" t="s">
        <v>2862</v>
      </c>
      <c r="G7001" s="74" t="s">
        <v>2862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2863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99"/>
        <v>9127.7399999999761</v>
      </c>
      <c r="W7001" s="14">
        <f t="shared" si="903"/>
        <v>88884.660000000018</v>
      </c>
      <c r="X7001" s="14"/>
      <c r="Y7001" s="14">
        <f t="shared" si="902"/>
        <v>0</v>
      </c>
      <c r="Z7001" s="16">
        <f t="shared" si="904"/>
        <v>88884.660000000018</v>
      </c>
      <c r="AA7001" s="14">
        <f t="shared" si="898"/>
        <v>0</v>
      </c>
      <c r="AB7001" s="14">
        <f t="shared" si="90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 hidden="1">
      <c r="A7002" s="7" t="s">
        <v>3722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2854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2855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99"/>
        <v>31693.61</v>
      </c>
      <c r="W7002" s="14">
        <f t="shared" si="903"/>
        <v>6161.43</v>
      </c>
      <c r="X7002" s="14"/>
      <c r="Y7002" s="14">
        <f t="shared" si="902"/>
        <v>0</v>
      </c>
      <c r="Z7002" s="16">
        <f t="shared" si="904"/>
        <v>6161.43</v>
      </c>
      <c r="AA7002" s="14">
        <f t="shared" si="898"/>
        <v>0</v>
      </c>
      <c r="AB7002" s="14">
        <f t="shared" si="90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 hidden="1">
      <c r="A7003" s="7" t="s">
        <v>3722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99"/>
        <v>660723.15000000014</v>
      </c>
      <c r="W7003" s="14">
        <f t="shared" si="903"/>
        <v>369276.84999999992</v>
      </c>
      <c r="X7003" s="14"/>
      <c r="Y7003" s="14">
        <f t="shared" si="902"/>
        <v>0</v>
      </c>
      <c r="Z7003" s="16">
        <f t="shared" si="904"/>
        <v>369276.84999999992</v>
      </c>
      <c r="AA7003" s="14">
        <f t="shared" si="898"/>
        <v>0</v>
      </c>
      <c r="AB7003" s="14">
        <f t="shared" si="90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3274</v>
      </c>
      <c r="AI7003" t="e">
        <v>#N/A</v>
      </c>
    </row>
    <row r="7004" spans="1:35" ht="14.25" hidden="1">
      <c r="A7004" s="7" t="s">
        <v>3722</v>
      </c>
      <c r="B7004" s="74" t="s">
        <v>32</v>
      </c>
      <c r="C7004" s="74" t="s">
        <v>648</v>
      </c>
      <c r="D7004" s="74" t="s">
        <v>700</v>
      </c>
      <c r="E7004" s="74" t="s">
        <v>2894</v>
      </c>
      <c r="F7004" s="74" t="s">
        <v>2894</v>
      </c>
      <c r="G7004" s="74" t="s">
        <v>2894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2895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99"/>
        <v>0</v>
      </c>
      <c r="W7004" s="14">
        <f t="shared" si="903"/>
        <v>5772.829999999999</v>
      </c>
      <c r="X7004" s="14">
        <f>W7004*R7004</f>
        <v>173.18489999999997</v>
      </c>
      <c r="Y7004" s="14">
        <f t="shared" si="902"/>
        <v>0</v>
      </c>
      <c r="Z7004" s="16">
        <f t="shared" si="904"/>
        <v>5946.0148999999992</v>
      </c>
      <c r="AA7004" s="14">
        <f t="shared" si="898"/>
        <v>0</v>
      </c>
      <c r="AB7004" s="14">
        <f t="shared" si="90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 hidden="1">
      <c r="A7005" s="7" t="s">
        <v>3722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99"/>
        <v>185066.76</v>
      </c>
      <c r="W7005" s="14">
        <f t="shared" si="903"/>
        <v>19980.518545454546</v>
      </c>
      <c r="X7005" s="14"/>
      <c r="Y7005" s="14">
        <f t="shared" si="902"/>
        <v>0</v>
      </c>
      <c r="Z7005" s="16">
        <f t="shared" si="904"/>
        <v>19980.518545454546</v>
      </c>
      <c r="AA7005" s="14">
        <f t="shared" si="898"/>
        <v>560.20145454545491</v>
      </c>
      <c r="AB7005" s="14">
        <f t="shared" si="90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4393</v>
      </c>
      <c r="AI7005" t="e">
        <v>#N/A</v>
      </c>
    </row>
    <row r="7006" spans="1:35" ht="14.25" hidden="1">
      <c r="A7006" s="7" t="s">
        <v>3722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99"/>
        <v>0</v>
      </c>
      <c r="W7006" s="14">
        <f t="shared" si="903"/>
        <v>211260.81</v>
      </c>
      <c r="X7006" s="14"/>
      <c r="Y7006" s="14">
        <f t="shared" si="902"/>
        <v>0</v>
      </c>
      <c r="Z7006" s="16">
        <f t="shared" si="904"/>
        <v>211260.81</v>
      </c>
      <c r="AA7006" s="14">
        <f t="shared" si="898"/>
        <v>0</v>
      </c>
      <c r="AB7006" s="14">
        <f t="shared" si="90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3274</v>
      </c>
      <c r="AI7006" t="e">
        <v>#N/A</v>
      </c>
    </row>
    <row r="7007" spans="1:35" ht="14.25" hidden="1">
      <c r="A7007" s="7" t="s">
        <v>3722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99"/>
        <v>53644.080000000009</v>
      </c>
      <c r="W7007" s="14">
        <f t="shared" si="903"/>
        <v>41895.689999999995</v>
      </c>
      <c r="X7007" s="14"/>
      <c r="Y7007" s="14">
        <f t="shared" si="902"/>
        <v>0</v>
      </c>
      <c r="Z7007" s="16">
        <f t="shared" si="904"/>
        <v>41895.689999999995</v>
      </c>
      <c r="AA7007" s="14">
        <f t="shared" si="898"/>
        <v>0</v>
      </c>
      <c r="AB7007" s="14">
        <f t="shared" si="90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 hidden="1">
      <c r="A7008" s="7" t="s">
        <v>3722</v>
      </c>
      <c r="B7008" s="74" t="s">
        <v>32</v>
      </c>
      <c r="C7008" s="74" t="s">
        <v>908</v>
      </c>
      <c r="D7008" s="74" t="s">
        <v>909</v>
      </c>
      <c r="E7008" s="74" t="s">
        <v>2886</v>
      </c>
      <c r="F7008" s="74" t="s">
        <v>2886</v>
      </c>
      <c r="G7008" s="74" t="s">
        <v>2886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2887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99"/>
        <v>8512.0900000000074</v>
      </c>
      <c r="W7008" s="14">
        <f t="shared" si="903"/>
        <v>30136.059999999994</v>
      </c>
      <c r="X7008" s="14"/>
      <c r="Y7008" s="14">
        <f t="shared" si="902"/>
        <v>0</v>
      </c>
      <c r="Z7008" s="16">
        <f t="shared" si="904"/>
        <v>30136.059999999994</v>
      </c>
      <c r="AA7008" s="14">
        <f t="shared" si="898"/>
        <v>0</v>
      </c>
      <c r="AB7008" s="14">
        <f t="shared" si="90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3274</v>
      </c>
      <c r="AI7008" t="e">
        <v>#N/A</v>
      </c>
    </row>
    <row r="7009" spans="1:35" ht="14.25" hidden="1">
      <c r="A7009" s="7" t="s">
        <v>3722</v>
      </c>
      <c r="B7009" s="74" t="s">
        <v>32</v>
      </c>
      <c r="C7009" s="74" t="s">
        <v>52</v>
      </c>
      <c r="D7009" s="74" t="s">
        <v>53</v>
      </c>
      <c r="E7009" s="74" t="s">
        <v>2878</v>
      </c>
      <c r="F7009" s="74" t="s">
        <v>2879</v>
      </c>
      <c r="G7009" s="74" t="s">
        <v>2878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2880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99"/>
        <v>10000</v>
      </c>
      <c r="W7009" s="14">
        <f t="shared" si="903"/>
        <v>0</v>
      </c>
      <c r="X7009" s="14"/>
      <c r="Y7009" s="14">
        <f t="shared" si="902"/>
        <v>0</v>
      </c>
      <c r="Z7009" s="16">
        <f t="shared" si="904"/>
        <v>0</v>
      </c>
      <c r="AA7009" s="14">
        <f t="shared" si="898"/>
        <v>0</v>
      </c>
      <c r="AB7009" s="14">
        <f t="shared" si="90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 hidden="1">
      <c r="A7010" s="7" t="s">
        <v>3722</v>
      </c>
      <c r="B7010" s="74" t="s">
        <v>32</v>
      </c>
      <c r="C7010" s="74" t="s">
        <v>52</v>
      </c>
      <c r="D7010" s="74" t="s">
        <v>53</v>
      </c>
      <c r="E7010" s="74" t="s">
        <v>2878</v>
      </c>
      <c r="F7010" s="74" t="s">
        <v>2879</v>
      </c>
      <c r="G7010" s="74" t="s">
        <v>2878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2880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99"/>
        <v>25173.49</v>
      </c>
      <c r="W7010" s="14">
        <f t="shared" si="903"/>
        <v>0</v>
      </c>
      <c r="X7010" s="14"/>
      <c r="Y7010" s="14">
        <f t="shared" si="902"/>
        <v>0</v>
      </c>
      <c r="Z7010" s="16">
        <f t="shared" si="904"/>
        <v>0</v>
      </c>
      <c r="AA7010" s="14">
        <f t="shared" si="898"/>
        <v>0</v>
      </c>
      <c r="AB7010" s="14">
        <f t="shared" si="90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 hidden="1">
      <c r="A7011" s="7" t="s">
        <v>3722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99"/>
        <v>764134.91999999969</v>
      </c>
      <c r="W7011" s="14">
        <f t="shared" si="903"/>
        <v>1878733.8100000003</v>
      </c>
      <c r="X7011" s="14"/>
      <c r="Y7011" s="14">
        <f t="shared" si="902"/>
        <v>0</v>
      </c>
      <c r="Z7011" s="16">
        <f t="shared" si="904"/>
        <v>1878733.8100000003</v>
      </c>
      <c r="AA7011" s="14">
        <f t="shared" si="898"/>
        <v>0</v>
      </c>
      <c r="AB7011" s="14">
        <f t="shared" si="90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3274</v>
      </c>
      <c r="AI7011" t="e">
        <v>#N/A</v>
      </c>
    </row>
    <row r="7012" spans="1:35" ht="14.25" hidden="1">
      <c r="A7012" s="7" t="s">
        <v>3722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99"/>
        <v>15824.640000000014</v>
      </c>
      <c r="W7012" s="14">
        <f t="shared" si="903"/>
        <v>145483.04999999999</v>
      </c>
      <c r="X7012" s="14"/>
      <c r="Y7012" s="14">
        <f t="shared" si="902"/>
        <v>0</v>
      </c>
      <c r="Z7012" s="16">
        <f t="shared" si="904"/>
        <v>145483.04999999999</v>
      </c>
      <c r="AA7012" s="14">
        <f t="shared" si="898"/>
        <v>0</v>
      </c>
      <c r="AB7012" s="14">
        <f t="shared" si="90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3274</v>
      </c>
      <c r="AI7012" t="e">
        <v>#N/A</v>
      </c>
    </row>
    <row r="7013" spans="1:35" ht="14.25" hidden="1">
      <c r="A7013" s="7" t="s">
        <v>3722</v>
      </c>
      <c r="B7013" s="74" t="s">
        <v>32</v>
      </c>
      <c r="C7013" s="74" t="s">
        <v>908</v>
      </c>
      <c r="D7013" s="74" t="s">
        <v>909</v>
      </c>
      <c r="E7013" s="74" t="s">
        <v>2864</v>
      </c>
      <c r="F7013" s="74" t="s">
        <v>2864</v>
      </c>
      <c r="G7013" s="74" t="s">
        <v>2864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2864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99"/>
        <v>105232.15</v>
      </c>
      <c r="W7013" s="14">
        <f t="shared" si="903"/>
        <v>193855.91</v>
      </c>
      <c r="X7013" s="14"/>
      <c r="Y7013" s="14">
        <f t="shared" si="902"/>
        <v>0</v>
      </c>
      <c r="Z7013" s="16">
        <f t="shared" si="904"/>
        <v>193855.91</v>
      </c>
      <c r="AA7013" s="14">
        <f t="shared" si="898"/>
        <v>0</v>
      </c>
      <c r="AB7013" s="14">
        <f t="shared" si="90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3274</v>
      </c>
      <c r="AI7013" t="e">
        <v>#N/A</v>
      </c>
    </row>
    <row r="7014" spans="1:35" ht="14.25" hidden="1">
      <c r="A7014" s="7" t="s">
        <v>3722</v>
      </c>
      <c r="B7014" s="74" t="s">
        <v>32</v>
      </c>
      <c r="C7014" s="74" t="s">
        <v>1517</v>
      </c>
      <c r="D7014" s="74" t="s">
        <v>1518</v>
      </c>
      <c r="E7014" s="74" t="s">
        <v>2911</v>
      </c>
      <c r="F7014" s="74" t="s">
        <v>2912</v>
      </c>
      <c r="G7014" s="74" t="s">
        <v>2911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2911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99"/>
        <v>481453.58</v>
      </c>
      <c r="W7014" s="14">
        <f t="shared" si="903"/>
        <v>0</v>
      </c>
      <c r="X7014" s="14"/>
      <c r="Y7014" s="14">
        <f t="shared" si="902"/>
        <v>0</v>
      </c>
      <c r="Z7014" s="16">
        <f t="shared" si="904"/>
        <v>0</v>
      </c>
      <c r="AA7014" s="14">
        <f t="shared" si="898"/>
        <v>0</v>
      </c>
      <c r="AB7014" s="14">
        <f t="shared" si="90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 hidden="1">
      <c r="A7015" s="7" t="s">
        <v>3722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99"/>
        <v>1496.8600000000042</v>
      </c>
      <c r="W7015" s="14">
        <f t="shared" si="903"/>
        <v>13751.649999999996</v>
      </c>
      <c r="X7015" s="14"/>
      <c r="Y7015" s="14">
        <f t="shared" si="902"/>
        <v>0</v>
      </c>
      <c r="Z7015" s="16">
        <f t="shared" si="904"/>
        <v>13751.649999999996</v>
      </c>
      <c r="AA7015" s="14">
        <f t="shared" si="898"/>
        <v>0</v>
      </c>
      <c r="AB7015" s="14">
        <f t="shared" si="90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3274</v>
      </c>
      <c r="AI7015" t="e">
        <v>#N/A</v>
      </c>
    </row>
    <row r="7016" spans="1:35" ht="14.25" hidden="1">
      <c r="A7016" s="7" t="s">
        <v>3722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99"/>
        <v>13152.509999999995</v>
      </c>
      <c r="W7016" s="14">
        <f t="shared" si="903"/>
        <v>6713.2254901960832</v>
      </c>
      <c r="X7016" s="14"/>
      <c r="Y7016" s="14">
        <f t="shared" si="902"/>
        <v>0</v>
      </c>
      <c r="Z7016" s="16">
        <f t="shared" si="904"/>
        <v>6713.2254901960832</v>
      </c>
      <c r="AA7016" s="14">
        <f t="shared" ref="AA7016:AA7045" si="905">U7016-W7016</f>
        <v>134.26450980392201</v>
      </c>
      <c r="AB7016" s="14">
        <f t="shared" si="90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3274</v>
      </c>
      <c r="AI7016" t="e">
        <v>#N/A</v>
      </c>
    </row>
    <row r="7017" spans="1:35" ht="14.25" hidden="1">
      <c r="A7017" s="7" t="s">
        <v>3722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99"/>
        <v>0</v>
      </c>
      <c r="W7017" s="14">
        <f t="shared" si="903"/>
        <v>80000</v>
      </c>
      <c r="X7017" s="14"/>
      <c r="Y7017" s="14">
        <f t="shared" si="902"/>
        <v>0</v>
      </c>
      <c r="Z7017" s="16">
        <f t="shared" si="904"/>
        <v>80000</v>
      </c>
      <c r="AA7017" s="14">
        <f t="shared" si="905"/>
        <v>0</v>
      </c>
      <c r="AB7017" s="14">
        <f t="shared" si="90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3274</v>
      </c>
      <c r="AI7017" t="e">
        <v>#N/A</v>
      </c>
    </row>
    <row r="7018" spans="1:35" ht="14.25" hidden="1">
      <c r="A7018" s="7" t="s">
        <v>3722</v>
      </c>
      <c r="B7018" s="74" t="s">
        <v>32</v>
      </c>
      <c r="C7018" s="74" t="s">
        <v>470</v>
      </c>
      <c r="D7018" s="74" t="s">
        <v>471</v>
      </c>
      <c r="E7018" s="74" t="s">
        <v>3570</v>
      </c>
      <c r="F7018" s="74" t="s">
        <v>3570</v>
      </c>
      <c r="G7018" s="74" t="s">
        <v>3570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3570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906">S7018+T7018-U7018</f>
        <v>48652.969999999987</v>
      </c>
      <c r="W7018" s="14">
        <f t="shared" si="903"/>
        <v>81090.810000000012</v>
      </c>
      <c r="X7018" s="14"/>
      <c r="Y7018" s="14">
        <f t="shared" si="902"/>
        <v>0</v>
      </c>
      <c r="Z7018" s="16">
        <f t="shared" si="904"/>
        <v>81090.810000000012</v>
      </c>
      <c r="AA7018" s="14">
        <f t="shared" si="905"/>
        <v>0</v>
      </c>
      <c r="AB7018" s="14">
        <f t="shared" si="90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3274</v>
      </c>
      <c r="AI7018" t="e">
        <v>#N/A</v>
      </c>
    </row>
    <row r="7019" spans="1:35" ht="14.25" hidden="1">
      <c r="A7019" s="7" t="s">
        <v>3722</v>
      </c>
      <c r="B7019" s="74" t="s">
        <v>32</v>
      </c>
      <c r="C7019" s="74" t="s">
        <v>470</v>
      </c>
      <c r="D7019" s="74" t="s">
        <v>471</v>
      </c>
      <c r="E7019" s="74" t="s">
        <v>2910</v>
      </c>
      <c r="F7019" s="74" t="s">
        <v>2910</v>
      </c>
      <c r="G7019" s="74" t="s">
        <v>2910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2910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906"/>
        <v>48784.57</v>
      </c>
      <c r="W7019" s="14">
        <f t="shared" si="903"/>
        <v>8082.1099999999988</v>
      </c>
      <c r="X7019" s="14"/>
      <c r="Y7019" s="14">
        <f t="shared" si="902"/>
        <v>0</v>
      </c>
      <c r="Z7019" s="16">
        <f t="shared" si="904"/>
        <v>8082.1099999999988</v>
      </c>
      <c r="AA7019" s="14">
        <f t="shared" si="905"/>
        <v>0</v>
      </c>
      <c r="AB7019" s="14">
        <f t="shared" si="90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3274</v>
      </c>
      <c r="AI7019" t="e">
        <v>#N/A</v>
      </c>
    </row>
    <row r="7020" spans="1:35" ht="14.25" hidden="1">
      <c r="A7020" s="7" t="s">
        <v>3722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906"/>
        <v>16524.519999999997</v>
      </c>
      <c r="W7020" s="14">
        <f t="shared" si="903"/>
        <v>8562.1600000000017</v>
      </c>
      <c r="X7020" s="14"/>
      <c r="Y7020" s="14">
        <f t="shared" si="902"/>
        <v>0</v>
      </c>
      <c r="Z7020" s="16">
        <f t="shared" si="904"/>
        <v>8562.1600000000017</v>
      </c>
      <c r="AA7020" s="14">
        <f t="shared" si="905"/>
        <v>0</v>
      </c>
      <c r="AB7020" s="14">
        <f t="shared" si="90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 hidden="1">
      <c r="A7021" s="7" t="s">
        <v>3722</v>
      </c>
      <c r="B7021" s="74" t="s">
        <v>32</v>
      </c>
      <c r="C7021" s="74" t="s">
        <v>908</v>
      </c>
      <c r="D7021" s="74" t="s">
        <v>1037</v>
      </c>
      <c r="E7021" s="74" t="s">
        <v>2865</v>
      </c>
      <c r="F7021" s="74" t="s">
        <v>2865</v>
      </c>
      <c r="G7021" s="74" t="s">
        <v>2865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906"/>
        <v>40626.120000000003</v>
      </c>
      <c r="W7021" s="14">
        <f t="shared" si="903"/>
        <v>43328.579999999994</v>
      </c>
      <c r="X7021" s="14"/>
      <c r="Y7021" s="14">
        <f t="shared" si="902"/>
        <v>0</v>
      </c>
      <c r="Z7021" s="16">
        <f t="shared" si="904"/>
        <v>43328.579999999994</v>
      </c>
      <c r="AA7021" s="14">
        <f t="shared" si="905"/>
        <v>0</v>
      </c>
      <c r="AB7021" s="14">
        <f t="shared" si="90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4394</v>
      </c>
      <c r="AI7021" t="e">
        <v>#N/A</v>
      </c>
    </row>
    <row r="7022" spans="1:35" ht="14.25" hidden="1">
      <c r="A7022" s="7" t="s">
        <v>3722</v>
      </c>
      <c r="B7022" s="74" t="s">
        <v>32</v>
      </c>
      <c r="C7022" s="74" t="s">
        <v>908</v>
      </c>
      <c r="D7022" s="74" t="s">
        <v>1037</v>
      </c>
      <c r="E7022" s="74" t="s">
        <v>2865</v>
      </c>
      <c r="F7022" s="74" t="s">
        <v>2865</v>
      </c>
      <c r="G7022" s="74" t="s">
        <v>2865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906"/>
        <v>67521.31</v>
      </c>
      <c r="W7022" s="14">
        <f t="shared" si="903"/>
        <v>1560.1499999999978</v>
      </c>
      <c r="X7022" s="14"/>
      <c r="Y7022" s="14">
        <f t="shared" si="902"/>
        <v>0</v>
      </c>
      <c r="Z7022" s="16">
        <f t="shared" si="904"/>
        <v>1560.1499999999978</v>
      </c>
      <c r="AA7022" s="14">
        <f t="shared" si="905"/>
        <v>0</v>
      </c>
      <c r="AB7022" s="14">
        <f t="shared" si="90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4394</v>
      </c>
      <c r="AI7022" t="e">
        <v>#N/A</v>
      </c>
    </row>
    <row r="7023" spans="1:35" ht="14.25" hidden="1">
      <c r="A7023" s="7" t="s">
        <v>3722</v>
      </c>
      <c r="B7023" s="74" t="s">
        <v>32</v>
      </c>
      <c r="C7023" s="74" t="s">
        <v>908</v>
      </c>
      <c r="D7023" s="74" t="s">
        <v>1037</v>
      </c>
      <c r="E7023" s="74" t="s">
        <v>2865</v>
      </c>
      <c r="F7023" s="74" t="s">
        <v>2865</v>
      </c>
      <c r="G7023" s="74" t="s">
        <v>2865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906"/>
        <v>0</v>
      </c>
      <c r="W7023" s="14">
        <f t="shared" si="903"/>
        <v>25544.345714285715</v>
      </c>
      <c r="X7023" s="14"/>
      <c r="Y7023" s="14">
        <f t="shared" si="902"/>
        <v>0</v>
      </c>
      <c r="Z7023" s="16">
        <f t="shared" si="904"/>
        <v>25544.345714285715</v>
      </c>
      <c r="AA7023" s="14">
        <f t="shared" si="905"/>
        <v>751.30428571428638</v>
      </c>
      <c r="AB7023" s="14">
        <f t="shared" si="90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 hidden="1">
      <c r="A7024" s="7" t="s">
        <v>3722</v>
      </c>
      <c r="B7024" s="74" t="s">
        <v>32</v>
      </c>
      <c r="C7024" s="74" t="s">
        <v>908</v>
      </c>
      <c r="D7024" s="74" t="s">
        <v>1017</v>
      </c>
      <c r="E7024" s="74" t="s">
        <v>2909</v>
      </c>
      <c r="F7024" s="74" t="s">
        <v>2909</v>
      </c>
      <c r="G7024" s="74" t="s">
        <v>2909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2909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906"/>
        <v>22312.19</v>
      </c>
      <c r="W7024" s="14">
        <f t="shared" si="903"/>
        <v>0</v>
      </c>
      <c r="X7024" s="14"/>
      <c r="Y7024" s="14">
        <f t="shared" si="902"/>
        <v>0</v>
      </c>
      <c r="Z7024" s="16">
        <f t="shared" si="904"/>
        <v>0</v>
      </c>
      <c r="AA7024" s="14">
        <f t="shared" si="905"/>
        <v>0</v>
      </c>
      <c r="AB7024" s="14">
        <f t="shared" si="90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 hidden="1">
      <c r="A7025" s="7" t="s">
        <v>3722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906"/>
        <v>2324.7399999999998</v>
      </c>
      <c r="W7025" s="14">
        <f t="shared" si="903"/>
        <v>0</v>
      </c>
      <c r="X7025" s="14"/>
      <c r="Y7025" s="14">
        <f t="shared" si="902"/>
        <v>0</v>
      </c>
      <c r="Z7025" s="16">
        <f t="shared" si="904"/>
        <v>0</v>
      </c>
      <c r="AA7025" s="14">
        <f t="shared" si="905"/>
        <v>0</v>
      </c>
      <c r="AB7025" s="14">
        <f t="shared" ref="AB7025:AB7088" si="90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 hidden="1">
      <c r="A7026" s="7" t="s">
        <v>3722</v>
      </c>
      <c r="B7026" s="74" t="s">
        <v>32</v>
      </c>
      <c r="C7026" s="74" t="s">
        <v>1330</v>
      </c>
      <c r="D7026" s="74" t="s">
        <v>1354</v>
      </c>
      <c r="E7026" s="74" t="s">
        <v>2908</v>
      </c>
      <c r="F7026" s="74" t="s">
        <v>2908</v>
      </c>
      <c r="G7026" s="74" t="s">
        <v>2908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2908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906"/>
        <v>7020</v>
      </c>
      <c r="W7026" s="14">
        <f t="shared" si="903"/>
        <v>0</v>
      </c>
      <c r="X7026" s="14"/>
      <c r="Y7026" s="14">
        <f t="shared" si="902"/>
        <v>0</v>
      </c>
      <c r="Z7026" s="16">
        <f t="shared" si="904"/>
        <v>0</v>
      </c>
      <c r="AA7026" s="14">
        <f t="shared" si="905"/>
        <v>0</v>
      </c>
      <c r="AB7026" s="14">
        <f t="shared" si="90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 hidden="1">
      <c r="A7027" s="7" t="s">
        <v>3722</v>
      </c>
      <c r="B7027" s="74" t="s">
        <v>32</v>
      </c>
      <c r="C7027" s="74" t="s">
        <v>52</v>
      </c>
      <c r="D7027" s="74" t="s">
        <v>53</v>
      </c>
      <c r="E7027" s="74" t="s">
        <v>4395</v>
      </c>
      <c r="F7027" s="74" t="s">
        <v>4395</v>
      </c>
      <c r="G7027" s="74" t="s">
        <v>4395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4396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906"/>
        <v>996.54</v>
      </c>
      <c r="W7027" s="14">
        <f t="shared" si="903"/>
        <v>3.3269230769230766</v>
      </c>
      <c r="X7027" s="14"/>
      <c r="Y7027" s="14">
        <f t="shared" si="902"/>
        <v>0</v>
      </c>
      <c r="Z7027" s="16">
        <f t="shared" si="904"/>
        <v>3.3269230769230766</v>
      </c>
      <c r="AA7027" s="14">
        <f t="shared" si="905"/>
        <v>0.13307692307692331</v>
      </c>
      <c r="AB7027" s="14">
        <f t="shared" si="90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3274</v>
      </c>
      <c r="AI7027" t="e">
        <v>#N/A</v>
      </c>
    </row>
    <row r="7028" spans="1:35" ht="14.25" hidden="1">
      <c r="A7028" s="7" t="s">
        <v>3722</v>
      </c>
      <c r="B7028" s="74" t="s">
        <v>32</v>
      </c>
      <c r="C7028" s="74" t="s">
        <v>52</v>
      </c>
      <c r="D7028" s="74" t="s">
        <v>53</v>
      </c>
      <c r="E7028" s="74" t="s">
        <v>4395</v>
      </c>
      <c r="F7028" s="74" t="s">
        <v>4395</v>
      </c>
      <c r="G7028" s="74" t="s">
        <v>4395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4397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906"/>
        <v>1000</v>
      </c>
      <c r="W7028" s="14">
        <f t="shared" si="903"/>
        <v>0</v>
      </c>
      <c r="X7028" s="14"/>
      <c r="Y7028" s="14">
        <f t="shared" si="902"/>
        <v>0</v>
      </c>
      <c r="Z7028" s="16">
        <f t="shared" si="904"/>
        <v>0</v>
      </c>
      <c r="AA7028" s="14">
        <f t="shared" si="905"/>
        <v>0</v>
      </c>
      <c r="AB7028" s="14">
        <f t="shared" si="90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3274</v>
      </c>
      <c r="AI7028" t="e">
        <v>#N/A</v>
      </c>
    </row>
    <row r="7029" spans="1:35" ht="14.25" hidden="1">
      <c r="A7029" s="7" t="s">
        <v>3722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906"/>
        <v>2474.6900000000005</v>
      </c>
      <c r="W7029" s="14">
        <f t="shared" si="903"/>
        <v>9698.7999999999993</v>
      </c>
      <c r="X7029" s="14"/>
      <c r="Y7029" s="14">
        <f t="shared" si="902"/>
        <v>0</v>
      </c>
      <c r="Z7029" s="16">
        <f t="shared" si="904"/>
        <v>9698.7999999999993</v>
      </c>
      <c r="AA7029" s="14">
        <f t="shared" si="905"/>
        <v>0</v>
      </c>
      <c r="AB7029" s="14">
        <f t="shared" si="90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 hidden="1">
      <c r="A7030" s="7" t="s">
        <v>3722</v>
      </c>
      <c r="B7030" s="74" t="s">
        <v>32</v>
      </c>
      <c r="C7030" s="74" t="s">
        <v>52</v>
      </c>
      <c r="D7030" s="74" t="s">
        <v>53</v>
      </c>
      <c r="E7030" s="74" t="s">
        <v>2897</v>
      </c>
      <c r="F7030" s="74" t="s">
        <v>2898</v>
      </c>
      <c r="G7030" s="74" t="s">
        <v>2897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2907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906"/>
        <v>160473.87</v>
      </c>
      <c r="W7030" s="14">
        <f t="shared" si="903"/>
        <v>0</v>
      </c>
      <c r="X7030" s="14"/>
      <c r="Y7030" s="14">
        <f t="shared" si="902"/>
        <v>0</v>
      </c>
      <c r="Z7030" s="16">
        <f t="shared" si="904"/>
        <v>0</v>
      </c>
      <c r="AA7030" s="14">
        <f t="shared" si="905"/>
        <v>0</v>
      </c>
      <c r="AB7030" s="14">
        <f t="shared" si="90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 hidden="1">
      <c r="A7031" s="7" t="s">
        <v>3722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2906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4398</v>
      </c>
      <c r="S7031" s="144">
        <v>34934.61</v>
      </c>
      <c r="T7031" s="14">
        <v>-34930.57</v>
      </c>
      <c r="U7031" s="14">
        <v>0</v>
      </c>
      <c r="V7031" s="14">
        <f t="shared" si="906"/>
        <v>4.0400000000008731</v>
      </c>
      <c r="W7031" s="14">
        <f t="shared" si="903"/>
        <v>0</v>
      </c>
      <c r="X7031" s="14"/>
      <c r="Y7031" s="14">
        <f t="shared" si="902"/>
        <v>0</v>
      </c>
      <c r="Z7031" s="16">
        <f t="shared" si="904"/>
        <v>0</v>
      </c>
      <c r="AA7031" s="14">
        <f t="shared" si="90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 hidden="1">
      <c r="A7032" s="7" t="s">
        <v>3722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2906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144">
        <v>-3.9999999993597199E-2</v>
      </c>
      <c r="T7032" s="14"/>
      <c r="U7032" s="14">
        <v>-0.05</v>
      </c>
      <c r="V7032" s="14">
        <f t="shared" si="906"/>
        <v>1.0000000006402804E-2</v>
      </c>
      <c r="W7032" s="14">
        <f t="shared" si="903"/>
        <v>-4.7486033519553071E-2</v>
      </c>
      <c r="X7032" s="14"/>
      <c r="Y7032" s="14">
        <f t="shared" si="902"/>
        <v>2.5139664804469317E-3</v>
      </c>
      <c r="Z7032" s="16">
        <f t="shared" si="904"/>
        <v>-4.7486033519553071E-2</v>
      </c>
      <c r="AA7032" s="14">
        <f t="shared" si="905"/>
        <v>-2.5139664804469317E-3</v>
      </c>
      <c r="AB7032" s="14">
        <f t="shared" si="90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 hidden="1">
      <c r="A7033" s="7" t="s">
        <v>3722</v>
      </c>
      <c r="B7033" s="74" t="s">
        <v>32</v>
      </c>
      <c r="C7033" s="74" t="s">
        <v>1330</v>
      </c>
      <c r="D7033" s="74" t="s">
        <v>1441</v>
      </c>
      <c r="E7033" s="74" t="s">
        <v>4399</v>
      </c>
      <c r="F7033" s="74" t="s">
        <v>4399</v>
      </c>
      <c r="G7033" s="74" t="s">
        <v>4399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4399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906"/>
        <v>50000</v>
      </c>
      <c r="W7033" s="14">
        <f t="shared" si="903"/>
        <v>0</v>
      </c>
      <c r="X7033" s="14"/>
      <c r="Y7033" s="14">
        <f t="shared" si="902"/>
        <v>0</v>
      </c>
      <c r="Z7033" s="16">
        <f t="shared" si="904"/>
        <v>0</v>
      </c>
      <c r="AA7033" s="14">
        <f t="shared" si="905"/>
        <v>0</v>
      </c>
      <c r="AB7033" s="14">
        <f t="shared" si="90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3274</v>
      </c>
      <c r="AI7033" t="e">
        <v>#N/A</v>
      </c>
    </row>
    <row r="7034" spans="1:35" ht="14.25" hidden="1">
      <c r="A7034" s="7" t="s">
        <v>3722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906"/>
        <v>21046.25</v>
      </c>
      <c r="W7034" s="14">
        <f t="shared" si="903"/>
        <v>11858.67</v>
      </c>
      <c r="X7034" s="14"/>
      <c r="Y7034" s="14">
        <f t="shared" si="902"/>
        <v>0</v>
      </c>
      <c r="Z7034" s="16">
        <f t="shared" si="904"/>
        <v>11858.67</v>
      </c>
      <c r="AA7034" s="14">
        <f t="shared" si="905"/>
        <v>0</v>
      </c>
      <c r="AB7034" s="14">
        <f t="shared" si="90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 hidden="1">
      <c r="A7035" s="7" t="s">
        <v>3722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906"/>
        <v>7.9199999999982502</v>
      </c>
      <c r="W7035" s="14">
        <f t="shared" si="903"/>
        <v>0</v>
      </c>
      <c r="X7035" s="14"/>
      <c r="Y7035" s="14">
        <f t="shared" si="902"/>
        <v>0</v>
      </c>
      <c r="Z7035" s="16">
        <f t="shared" si="904"/>
        <v>0</v>
      </c>
      <c r="AA7035" s="14">
        <f t="shared" si="905"/>
        <v>0</v>
      </c>
      <c r="AB7035" s="14">
        <f t="shared" si="90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 hidden="1">
      <c r="A7036" s="7" t="s">
        <v>3722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906"/>
        <v>123582.97</v>
      </c>
      <c r="W7036" s="14">
        <f t="shared" si="903"/>
        <v>7940.1067961165036</v>
      </c>
      <c r="X7036" s="14"/>
      <c r="Y7036" s="14">
        <f t="shared" si="902"/>
        <v>0</v>
      </c>
      <c r="Z7036" s="16">
        <f t="shared" si="904"/>
        <v>7940.1067961165036</v>
      </c>
      <c r="AA7036" s="14">
        <f t="shared" si="905"/>
        <v>238.20320388349501</v>
      </c>
      <c r="AB7036" s="14">
        <f t="shared" si="90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 hidden="1">
      <c r="A7037" s="7" t="s">
        <v>3722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1413293.77</v>
      </c>
      <c r="T7037" s="14"/>
      <c r="U7037" s="14">
        <v>798325.97999999986</v>
      </c>
      <c r="V7037" s="14">
        <f t="shared" si="906"/>
        <v>614967.79000000015</v>
      </c>
      <c r="W7037" s="14">
        <f t="shared" si="903"/>
        <v>798325.97999999986</v>
      </c>
      <c r="X7037" s="14"/>
      <c r="Y7037" s="14">
        <f t="shared" si="902"/>
        <v>0</v>
      </c>
      <c r="Z7037" s="16">
        <f t="shared" si="904"/>
        <v>798325.97999999986</v>
      </c>
      <c r="AA7037" s="14">
        <f t="shared" si="905"/>
        <v>0</v>
      </c>
      <c r="AB7037" s="14">
        <f t="shared" si="90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 hidden="1">
      <c r="A7038" s="7" t="s">
        <v>3722</v>
      </c>
      <c r="B7038" s="74" t="s">
        <v>32</v>
      </c>
      <c r="C7038" s="74" t="s">
        <v>648</v>
      </c>
      <c r="D7038" s="74" t="s">
        <v>712</v>
      </c>
      <c r="E7038" s="74" t="s">
        <v>2905</v>
      </c>
      <c r="F7038" s="74" t="s">
        <v>2905</v>
      </c>
      <c r="G7038" s="74" t="s">
        <v>2905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906"/>
        <v>78797.070000000007</v>
      </c>
      <c r="W7038" s="14">
        <f t="shared" si="903"/>
        <v>0</v>
      </c>
      <c r="X7038" s="14"/>
      <c r="Y7038" s="14">
        <f t="shared" si="902"/>
        <v>0</v>
      </c>
      <c r="Z7038" s="16">
        <f t="shared" si="904"/>
        <v>0</v>
      </c>
      <c r="AA7038" s="14">
        <f t="shared" si="905"/>
        <v>0</v>
      </c>
      <c r="AB7038" s="14">
        <f t="shared" si="90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 hidden="1">
      <c r="A7039" s="7" t="s">
        <v>3722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906"/>
        <v>109785.11</v>
      </c>
      <c r="W7039" s="14">
        <f t="shared" si="903"/>
        <v>0</v>
      </c>
      <c r="X7039" s="14"/>
      <c r="Y7039" s="14">
        <f t="shared" si="902"/>
        <v>0</v>
      </c>
      <c r="Z7039" s="16">
        <f t="shared" si="904"/>
        <v>0</v>
      </c>
      <c r="AA7039" s="14">
        <f t="shared" si="905"/>
        <v>0</v>
      </c>
      <c r="AB7039" s="14">
        <f t="shared" si="90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 hidden="1">
      <c r="A7040" s="7" t="s">
        <v>3722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906"/>
        <v>7277.4399999999896</v>
      </c>
      <c r="W7040" s="14">
        <f t="shared" si="903"/>
        <v>0</v>
      </c>
      <c r="X7040" s="14"/>
      <c r="Y7040" s="14">
        <f t="shared" si="902"/>
        <v>0</v>
      </c>
      <c r="Z7040" s="16">
        <f t="shared" si="904"/>
        <v>0</v>
      </c>
      <c r="AA7040" s="14">
        <f t="shared" si="905"/>
        <v>0</v>
      </c>
      <c r="AB7040" s="14">
        <f t="shared" si="90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 hidden="1">
      <c r="A7041" s="7" t="s">
        <v>3722</v>
      </c>
      <c r="B7041" s="74" t="s">
        <v>32</v>
      </c>
      <c r="C7041" s="74" t="s">
        <v>648</v>
      </c>
      <c r="D7041" s="74" t="s">
        <v>712</v>
      </c>
      <c r="E7041" s="74" t="s">
        <v>2905</v>
      </c>
      <c r="F7041" s="74" t="s">
        <v>2905</v>
      </c>
      <c r="G7041" s="74" t="s">
        <v>2905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906"/>
        <v>14396.02</v>
      </c>
      <c r="W7041" s="14">
        <f t="shared" si="903"/>
        <v>0</v>
      </c>
      <c r="X7041" s="14"/>
      <c r="Y7041" s="14">
        <f t="shared" si="902"/>
        <v>0</v>
      </c>
      <c r="Z7041" s="16">
        <f t="shared" si="904"/>
        <v>0</v>
      </c>
      <c r="AA7041" s="14">
        <f t="shared" si="905"/>
        <v>0</v>
      </c>
      <c r="AB7041" s="14">
        <f t="shared" si="90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 hidden="1">
      <c r="A7042" s="7" t="s">
        <v>3722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2876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906"/>
        <v>45880.915479459101</v>
      </c>
      <c r="W7042" s="14">
        <f t="shared" si="903"/>
        <v>8335.4911392405065</v>
      </c>
      <c r="X7042" s="14"/>
      <c r="Y7042" s="14">
        <f t="shared" si="902"/>
        <v>0</v>
      </c>
      <c r="Z7042" s="16">
        <f t="shared" si="904"/>
        <v>8335.4911392405065</v>
      </c>
      <c r="AA7042" s="14">
        <f t="shared" si="905"/>
        <v>685.10886075949384</v>
      </c>
      <c r="AB7042" s="14">
        <f t="shared" si="90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 hidden="1">
      <c r="A7043" s="7" t="s">
        <v>3722</v>
      </c>
      <c r="B7043" s="74" t="s">
        <v>32</v>
      </c>
      <c r="C7043" s="74" t="s">
        <v>1517</v>
      </c>
      <c r="D7043" s="74" t="s">
        <v>1556</v>
      </c>
      <c r="E7043" s="74" t="s">
        <v>2876</v>
      </c>
      <c r="F7043" s="74" t="s">
        <v>2891</v>
      </c>
      <c r="G7043" s="74" t="s">
        <v>2876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2876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906"/>
        <v>510048.35794521199</v>
      </c>
      <c r="W7043" s="14">
        <f t="shared" si="903"/>
        <v>4471.0639215686278</v>
      </c>
      <c r="X7043" s="14"/>
      <c r="Y7043" s="14">
        <f t="shared" ref="Y7043:Y7106" si="908">IF(W7043-AB7043&lt;=0,0,IF(O7043="返现",MAX(W7043-AA7043-AB7043,0),MAX(W7043-AB7043,0)))</f>
        <v>0</v>
      </c>
      <c r="Z7043" s="16">
        <f t="shared" si="904"/>
        <v>4471.0639215686278</v>
      </c>
      <c r="AA7043" s="14">
        <f t="shared" si="905"/>
        <v>380.51607843137208</v>
      </c>
      <c r="AB7043" s="14">
        <f t="shared" si="90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 hidden="1">
      <c r="A7044" s="7" t="s">
        <v>3722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2876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906"/>
        <v>16159.492054795999</v>
      </c>
      <c r="W7044" s="14">
        <f t="shared" si="903"/>
        <v>0</v>
      </c>
      <c r="X7044" s="14"/>
      <c r="Y7044" s="14">
        <f t="shared" si="908"/>
        <v>0</v>
      </c>
      <c r="Z7044" s="16">
        <f t="shared" si="904"/>
        <v>0</v>
      </c>
      <c r="AA7044" s="14">
        <f t="shared" si="905"/>
        <v>0</v>
      </c>
      <c r="AB7044" s="14">
        <f t="shared" si="90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 hidden="1">
      <c r="A7045" s="7" t="s">
        <v>3722</v>
      </c>
      <c r="B7045" s="74" t="s">
        <v>32</v>
      </c>
      <c r="C7045" s="74" t="s">
        <v>908</v>
      </c>
      <c r="D7045" s="74" t="s">
        <v>909</v>
      </c>
      <c r="E7045" s="74" t="s">
        <v>2904</v>
      </c>
      <c r="F7045" s="74" t="s">
        <v>2904</v>
      </c>
      <c r="G7045" s="74" t="s">
        <v>2904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2904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906"/>
        <v>12988.31</v>
      </c>
      <c r="W7045" s="14">
        <f t="shared" si="903"/>
        <v>1285.3883495145633</v>
      </c>
      <c r="X7045" s="14"/>
      <c r="Y7045" s="14">
        <f t="shared" si="908"/>
        <v>0</v>
      </c>
      <c r="Z7045" s="16">
        <f t="shared" si="904"/>
        <v>1285.3883495145633</v>
      </c>
      <c r="AA7045" s="14">
        <f t="shared" si="905"/>
        <v>38.561650485436985</v>
      </c>
      <c r="AB7045" s="14">
        <f t="shared" si="90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 hidden="1">
      <c r="A7046" s="7" t="s">
        <v>3722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906"/>
        <v>60000</v>
      </c>
      <c r="W7046" s="14">
        <f t="shared" si="903"/>
        <v>0</v>
      </c>
      <c r="X7046" s="14"/>
      <c r="Y7046" s="14">
        <f t="shared" si="908"/>
        <v>0</v>
      </c>
      <c r="Z7046" s="16">
        <f t="shared" si="904"/>
        <v>0</v>
      </c>
      <c r="AA7046" s="144">
        <f>W7046*P7046</f>
        <v>0</v>
      </c>
      <c r="AB7046" s="14">
        <f t="shared" si="90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4400</v>
      </c>
      <c r="AI7046" t="e">
        <v>#N/A</v>
      </c>
    </row>
    <row r="7047" spans="1:35" ht="14.25" hidden="1">
      <c r="A7047" s="7" t="s">
        <v>3722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253010.03</v>
      </c>
      <c r="T7047" s="14">
        <v>2070000</v>
      </c>
      <c r="U7047" s="14">
        <v>2320023.5299999998</v>
      </c>
      <c r="V7047" s="14">
        <f t="shared" si="906"/>
        <v>2986.5</v>
      </c>
      <c r="W7047" s="14">
        <f t="shared" si="903"/>
        <v>2320023.5299999998</v>
      </c>
      <c r="X7047" s="14"/>
      <c r="Y7047" s="14">
        <f t="shared" si="908"/>
        <v>0</v>
      </c>
      <c r="Z7047" s="16">
        <f t="shared" si="904"/>
        <v>2320023.5299999998</v>
      </c>
      <c r="AA7047" s="14">
        <f t="shared" ref="AA7047:AA7110" si="909">U7047-W7047</f>
        <v>0</v>
      </c>
      <c r="AB7047" s="14">
        <f t="shared" si="90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3274</v>
      </c>
      <c r="AI7047" t="e">
        <v>#N/A</v>
      </c>
    </row>
    <row r="7048" spans="1:35" ht="14.25" hidden="1">
      <c r="A7048" s="7" t="s">
        <v>3722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906"/>
        <v>0</v>
      </c>
      <c r="W7048" s="14">
        <f t="shared" si="903"/>
        <v>0</v>
      </c>
      <c r="X7048" s="14"/>
      <c r="Y7048" s="14">
        <f t="shared" si="908"/>
        <v>0</v>
      </c>
      <c r="Z7048" s="16">
        <f t="shared" si="904"/>
        <v>0</v>
      </c>
      <c r="AA7048" s="14">
        <f t="shared" si="909"/>
        <v>0</v>
      </c>
      <c r="AB7048" s="14">
        <f t="shared" si="90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3274</v>
      </c>
      <c r="AI7048" t="e">
        <v>#N/A</v>
      </c>
    </row>
    <row r="7049" spans="1:35" ht="14.25" hidden="1">
      <c r="A7049" s="7" t="s">
        <v>3722</v>
      </c>
      <c r="B7049" s="74" t="s">
        <v>32</v>
      </c>
      <c r="C7049" s="74" t="s">
        <v>908</v>
      </c>
      <c r="D7049" s="74" t="s">
        <v>1017</v>
      </c>
      <c r="E7049" s="74" t="s">
        <v>2902</v>
      </c>
      <c r="F7049" s="74" t="s">
        <v>2903</v>
      </c>
      <c r="G7049" s="74" t="s">
        <v>2902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2902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906"/>
        <v>6197.05</v>
      </c>
      <c r="W7049" s="14">
        <f t="shared" ref="W7049:W7057" si="910">U7049*(1+AH7049)/(1+AH7049+P7049)</f>
        <v>0</v>
      </c>
      <c r="X7049" s="14"/>
      <c r="Y7049" s="14">
        <f t="shared" si="908"/>
        <v>0</v>
      </c>
      <c r="Z7049" s="16">
        <f t="shared" si="904"/>
        <v>0</v>
      </c>
      <c r="AA7049" s="14">
        <f t="shared" si="909"/>
        <v>0</v>
      </c>
      <c r="AB7049" s="14">
        <f t="shared" si="90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 hidden="1">
      <c r="A7050" s="7" t="s">
        <v>3722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2867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906"/>
        <v>83010.440000000061</v>
      </c>
      <c r="W7050" s="14">
        <f t="shared" si="910"/>
        <v>265274.39999999991</v>
      </c>
      <c r="X7050" s="14"/>
      <c r="Y7050" s="14">
        <f t="shared" si="908"/>
        <v>0</v>
      </c>
      <c r="Z7050" s="16">
        <f t="shared" si="904"/>
        <v>265274.39999999991</v>
      </c>
      <c r="AA7050" s="14">
        <f t="shared" si="909"/>
        <v>0</v>
      </c>
      <c r="AB7050" s="14">
        <f t="shared" si="90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9" t="s">
        <v>4401</v>
      </c>
      <c r="AI7050" t="e">
        <v>#N/A</v>
      </c>
    </row>
    <row r="7051" spans="1:35" ht="14.25" hidden="1">
      <c r="A7051" s="7" t="s">
        <v>3722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2869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906"/>
        <v>-1.0913936421275139E-11</v>
      </c>
      <c r="W7051" s="14">
        <f t="shared" si="910"/>
        <v>7393.9000000000005</v>
      </c>
      <c r="X7051" s="14"/>
      <c r="Y7051" s="14">
        <f t="shared" si="908"/>
        <v>0</v>
      </c>
      <c r="Z7051" s="16">
        <f t="shared" si="904"/>
        <v>7393.9000000000005</v>
      </c>
      <c r="AA7051" s="14">
        <f t="shared" si="909"/>
        <v>0</v>
      </c>
      <c r="AB7051" s="14">
        <f t="shared" si="90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 hidden="1">
      <c r="A7052" s="7" t="s">
        <v>3722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2869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906"/>
        <v>51191.6</v>
      </c>
      <c r="W7052" s="14">
        <f t="shared" si="910"/>
        <v>0</v>
      </c>
      <c r="X7052" s="14"/>
      <c r="Y7052" s="14">
        <f t="shared" si="908"/>
        <v>0</v>
      </c>
      <c r="Z7052" s="16">
        <f t="shared" si="904"/>
        <v>0</v>
      </c>
      <c r="AA7052" s="14">
        <f t="shared" si="909"/>
        <v>0</v>
      </c>
      <c r="AB7052" s="14">
        <f t="shared" si="90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 hidden="1">
      <c r="A7053" s="7" t="s">
        <v>3722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4391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906"/>
        <v>0</v>
      </c>
      <c r="W7053" s="14">
        <f t="shared" si="910"/>
        <v>0</v>
      </c>
      <c r="X7053" s="14"/>
      <c r="Y7053" s="14">
        <f t="shared" si="908"/>
        <v>0</v>
      </c>
      <c r="Z7053" s="16">
        <f t="shared" si="904"/>
        <v>0</v>
      </c>
      <c r="AA7053" s="14">
        <f t="shared" si="909"/>
        <v>0</v>
      </c>
      <c r="AB7053" s="14">
        <f t="shared" si="90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3274</v>
      </c>
      <c r="AI7053" t="e">
        <v>#N/A</v>
      </c>
    </row>
    <row r="7054" spans="1:35" ht="14.25" hidden="1">
      <c r="A7054" s="7" t="s">
        <v>3722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2854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1287819.27</v>
      </c>
      <c r="T7054" s="14"/>
      <c r="U7054" s="14">
        <v>1215512.2499999998</v>
      </c>
      <c r="V7054" s="14">
        <f t="shared" si="906"/>
        <v>72307.020000000251</v>
      </c>
      <c r="W7054" s="14">
        <f t="shared" si="910"/>
        <v>1215512.2499999998</v>
      </c>
      <c r="X7054" s="14"/>
      <c r="Y7054" s="14">
        <f t="shared" si="908"/>
        <v>0</v>
      </c>
      <c r="Z7054" s="16">
        <f t="shared" si="904"/>
        <v>1215512.2499999998</v>
      </c>
      <c r="AA7054" s="14">
        <f t="shared" si="909"/>
        <v>0</v>
      </c>
      <c r="AB7054" s="14">
        <f t="shared" si="90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 hidden="1">
      <c r="A7055" s="7" t="s">
        <v>3722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4391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906"/>
        <v>989505.5</v>
      </c>
      <c r="W7055" s="14">
        <f t="shared" si="910"/>
        <v>1370494.5</v>
      </c>
      <c r="X7055" s="14"/>
      <c r="Y7055" s="14">
        <f t="shared" si="908"/>
        <v>0</v>
      </c>
      <c r="Z7055" s="16">
        <f t="shared" si="904"/>
        <v>1370494.5</v>
      </c>
      <c r="AA7055" s="14">
        <f t="shared" si="909"/>
        <v>0</v>
      </c>
      <c r="AB7055" s="14">
        <f t="shared" si="90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3274</v>
      </c>
      <c r="AI7055" t="e">
        <v>#N/A</v>
      </c>
    </row>
    <row r="7056" spans="1:35" ht="14.25" hidden="1">
      <c r="A7056" s="7" t="s">
        <v>3722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2854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662513.31999999995</v>
      </c>
      <c r="T7056" s="14"/>
      <c r="U7056" s="14">
        <v>662513.31999999995</v>
      </c>
      <c r="V7056" s="14">
        <f t="shared" si="906"/>
        <v>0</v>
      </c>
      <c r="W7056" s="14">
        <f t="shared" si="910"/>
        <v>662513.31999999995</v>
      </c>
      <c r="X7056" s="14"/>
      <c r="Y7056" s="14">
        <f t="shared" si="908"/>
        <v>0</v>
      </c>
      <c r="Z7056" s="16">
        <f t="shared" ref="Z7056:Z7119" si="911">W7056+X7056</f>
        <v>662513.31999999995</v>
      </c>
      <c r="AA7056" s="14">
        <f t="shared" si="909"/>
        <v>0</v>
      </c>
      <c r="AB7056" s="14">
        <f t="shared" si="90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 hidden="1">
      <c r="A7057" s="7" t="s">
        <v>3722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906"/>
        <v>65725.560000000012</v>
      </c>
      <c r="W7057" s="14">
        <f t="shared" si="910"/>
        <v>91193.614857142835</v>
      </c>
      <c r="X7057" s="14"/>
      <c r="Y7057" s="14">
        <f t="shared" si="908"/>
        <v>0</v>
      </c>
      <c r="Z7057" s="16">
        <f t="shared" si="911"/>
        <v>91193.614857142835</v>
      </c>
      <c r="AA7057" s="14">
        <f t="shared" si="909"/>
        <v>2682.1651428571495</v>
      </c>
      <c r="AB7057" s="14">
        <f t="shared" si="90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4394</v>
      </c>
      <c r="AI7057" t="e">
        <v>#N/A</v>
      </c>
    </row>
    <row r="7058" spans="1:35" ht="14.25" hidden="1">
      <c r="A7058" s="7" t="s">
        <v>3722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4402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3668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906"/>
        <v>1192.5299999999988</v>
      </c>
      <c r="W7058" s="14">
        <f>U7058*(1+AH7058)/(1+P7058)</f>
        <v>8743.2556923076918</v>
      </c>
      <c r="X7058" s="14"/>
      <c r="Y7058" s="14">
        <f t="shared" si="908"/>
        <v>446.73569230769135</v>
      </c>
      <c r="Z7058" s="16">
        <f t="shared" si="911"/>
        <v>8743.2556923076918</v>
      </c>
      <c r="AA7058" s="14">
        <f t="shared" si="909"/>
        <v>-446.73569230769135</v>
      </c>
      <c r="AB7058" s="14">
        <f t="shared" si="90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4401</v>
      </c>
      <c r="AI7058" t="e">
        <v>#N/A</v>
      </c>
    </row>
    <row r="7059" spans="1:35" ht="14.25" hidden="1">
      <c r="A7059" s="7" t="s">
        <v>3722</v>
      </c>
      <c r="B7059" s="74" t="s">
        <v>32</v>
      </c>
      <c r="C7059" s="74" t="s">
        <v>1517</v>
      </c>
      <c r="D7059" s="74" t="s">
        <v>1518</v>
      </c>
      <c r="E7059" s="74" t="s">
        <v>4403</v>
      </c>
      <c r="F7059" s="74" t="s">
        <v>4403</v>
      </c>
      <c r="G7059" s="74" t="s">
        <v>4403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12">U7059*(1+AH7059)/(1+AH7059+P7059)</f>
        <v>17022.755248226949</v>
      </c>
      <c r="X7059" s="14"/>
      <c r="Y7059" s="14">
        <f t="shared" si="908"/>
        <v>0</v>
      </c>
      <c r="Z7059" s="16">
        <f t="shared" si="911"/>
        <v>17022.755248226949</v>
      </c>
      <c r="AA7059" s="14">
        <f t="shared" si="909"/>
        <v>497.0147517730511</v>
      </c>
      <c r="AB7059" s="14">
        <f t="shared" si="90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4401</v>
      </c>
      <c r="AI7059" t="e">
        <v>#N/A</v>
      </c>
    </row>
    <row r="7060" spans="1:35" ht="14.25" hidden="1">
      <c r="A7060" s="7" t="s">
        <v>3722</v>
      </c>
      <c r="B7060" s="74" t="s">
        <v>32</v>
      </c>
      <c r="C7060" s="74" t="s">
        <v>1517</v>
      </c>
      <c r="D7060" s="74" t="s">
        <v>1518</v>
      </c>
      <c r="E7060" s="74" t="s">
        <v>2916</v>
      </c>
      <c r="F7060" s="74" t="s">
        <v>2916</v>
      </c>
      <c r="G7060" s="74" t="s">
        <v>2916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12"/>
        <v>0</v>
      </c>
      <c r="X7060" s="14"/>
      <c r="Y7060" s="14">
        <f t="shared" si="908"/>
        <v>0</v>
      </c>
      <c r="Z7060" s="16">
        <f t="shared" si="911"/>
        <v>0</v>
      </c>
      <c r="AA7060" s="14">
        <f t="shared" si="909"/>
        <v>0</v>
      </c>
      <c r="AB7060" s="14">
        <f t="shared" si="90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4404</v>
      </c>
      <c r="AI7060" t="e">
        <v>#N/A</v>
      </c>
    </row>
    <row r="7061" spans="1:35" ht="14.25" hidden="1">
      <c r="A7061" s="7" t="s">
        <v>3722</v>
      </c>
      <c r="B7061" s="74" t="s">
        <v>32</v>
      </c>
      <c r="C7061" s="74" t="s">
        <v>1517</v>
      </c>
      <c r="D7061" s="74" t="s">
        <v>1518</v>
      </c>
      <c r="E7061" s="74" t="s">
        <v>3572</v>
      </c>
      <c r="F7061" s="74" t="s">
        <v>3572</v>
      </c>
      <c r="G7061" s="74" t="s">
        <v>3572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906"/>
        <v>29664.163829787201</v>
      </c>
      <c r="W7061" s="14">
        <f t="shared" si="912"/>
        <v>0</v>
      </c>
      <c r="X7061" s="14"/>
      <c r="Y7061" s="14">
        <f t="shared" si="908"/>
        <v>0</v>
      </c>
      <c r="Z7061" s="16">
        <f t="shared" si="911"/>
        <v>0</v>
      </c>
      <c r="AA7061" s="14">
        <f t="shared" si="909"/>
        <v>0</v>
      </c>
      <c r="AB7061" s="14">
        <f t="shared" si="90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 hidden="1">
      <c r="A7062" s="7" t="s">
        <v>3722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906"/>
        <v>3752.5239041090244</v>
      </c>
      <c r="W7062" s="14">
        <f t="shared" si="912"/>
        <v>156325.65826055993</v>
      </c>
      <c r="X7062" s="14"/>
      <c r="Y7062" s="14">
        <f t="shared" si="908"/>
        <v>0</v>
      </c>
      <c r="Z7062" s="16">
        <f t="shared" si="911"/>
        <v>156325.65826055993</v>
      </c>
      <c r="AA7062" s="14">
        <f t="shared" si="909"/>
        <v>3326.0778353310598</v>
      </c>
      <c r="AB7062" s="14">
        <f t="shared" si="90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4404</v>
      </c>
      <c r="AI7062" t="e">
        <v>#N/A</v>
      </c>
    </row>
    <row r="7063" spans="1:35" ht="14.25" hidden="1">
      <c r="A7063" s="7" t="s">
        <v>3722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906"/>
        <v>0</v>
      </c>
      <c r="W7063" s="14">
        <f t="shared" si="912"/>
        <v>98310.649607842584</v>
      </c>
      <c r="X7063" s="14"/>
      <c r="Y7063" s="14">
        <f t="shared" si="908"/>
        <v>0</v>
      </c>
      <c r="Z7063" s="16">
        <f t="shared" si="911"/>
        <v>98310.649607842584</v>
      </c>
      <c r="AA7063" s="14">
        <f t="shared" si="909"/>
        <v>4713.5242962664197</v>
      </c>
      <c r="AB7063" s="14">
        <f t="shared" si="90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 hidden="1">
      <c r="A7064" s="7" t="s">
        <v>3722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2935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906"/>
        <v>360712.1</v>
      </c>
      <c r="W7064" s="14">
        <f t="shared" si="912"/>
        <v>0</v>
      </c>
      <c r="X7064" s="14"/>
      <c r="Y7064" s="14">
        <f t="shared" si="908"/>
        <v>0</v>
      </c>
      <c r="Z7064" s="16">
        <f t="shared" si="911"/>
        <v>0</v>
      </c>
      <c r="AA7064" s="14">
        <f t="shared" si="909"/>
        <v>0</v>
      </c>
      <c r="AB7064" s="14">
        <f t="shared" si="90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 hidden="1">
      <c r="A7065" s="7" t="s">
        <v>3722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906"/>
        <v>73773.13</v>
      </c>
      <c r="W7065" s="14">
        <f t="shared" si="912"/>
        <v>0</v>
      </c>
      <c r="X7065" s="14"/>
      <c r="Y7065" s="14">
        <f t="shared" si="908"/>
        <v>0</v>
      </c>
      <c r="Z7065" s="16">
        <f t="shared" si="911"/>
        <v>0</v>
      </c>
      <c r="AA7065" s="14">
        <f t="shared" si="909"/>
        <v>0</v>
      </c>
      <c r="AB7065" s="14">
        <f t="shared" si="90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 hidden="1">
      <c r="A7066" s="7" t="s">
        <v>3722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906"/>
        <v>3092.8759854029599</v>
      </c>
      <c r="W7066" s="14">
        <f t="shared" si="912"/>
        <v>0</v>
      </c>
      <c r="X7066" s="14"/>
      <c r="Y7066" s="14">
        <f t="shared" si="908"/>
        <v>0</v>
      </c>
      <c r="Z7066" s="16">
        <f t="shared" si="911"/>
        <v>0</v>
      </c>
      <c r="AA7066" s="14">
        <f t="shared" si="909"/>
        <v>0</v>
      </c>
      <c r="AB7066" s="14">
        <f t="shared" si="90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 hidden="1">
      <c r="A7067" s="7" t="s">
        <v>3722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906"/>
        <v>0</v>
      </c>
      <c r="W7067" s="14">
        <f t="shared" si="912"/>
        <v>1370680.8960217242</v>
      </c>
      <c r="X7067" s="14"/>
      <c r="Y7067" s="14">
        <f t="shared" si="908"/>
        <v>0</v>
      </c>
      <c r="Z7067" s="16">
        <f t="shared" si="911"/>
        <v>1370680.8960217242</v>
      </c>
      <c r="AA7067" s="14">
        <f t="shared" si="909"/>
        <v>38884.56442614831</v>
      </c>
      <c r="AB7067" s="14">
        <f t="shared" si="90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4404</v>
      </c>
      <c r="AI7067" t="e">
        <v>#N/A</v>
      </c>
    </row>
    <row r="7068" spans="1:35" ht="14.25" hidden="1">
      <c r="A7068" s="7" t="s">
        <v>3722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906"/>
        <v>0</v>
      </c>
      <c r="W7068" s="14">
        <f t="shared" si="912"/>
        <v>0</v>
      </c>
      <c r="X7068" s="14"/>
      <c r="Y7068" s="14">
        <f t="shared" si="908"/>
        <v>0</v>
      </c>
      <c r="Z7068" s="16">
        <f t="shared" si="911"/>
        <v>0</v>
      </c>
      <c r="AA7068" s="14">
        <f t="shared" si="909"/>
        <v>0</v>
      </c>
      <c r="AB7068" s="14">
        <f t="shared" si="90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4404</v>
      </c>
      <c r="AI7068" t="e">
        <v>#N/A</v>
      </c>
    </row>
    <row r="7069" spans="1:35" ht="14.25" hidden="1">
      <c r="A7069" s="7" t="s">
        <v>3722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906"/>
        <v>0</v>
      </c>
      <c r="W7069" s="14">
        <f t="shared" si="912"/>
        <v>929322.2094408063</v>
      </c>
      <c r="X7069" s="14"/>
      <c r="Y7069" s="14">
        <f t="shared" si="908"/>
        <v>0</v>
      </c>
      <c r="Z7069" s="16">
        <f t="shared" si="911"/>
        <v>929322.2094408063</v>
      </c>
      <c r="AA7069" s="14">
        <f t="shared" si="909"/>
        <v>63652.206126082689</v>
      </c>
      <c r="AB7069" s="14">
        <f t="shared" si="90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 hidden="1">
      <c r="A7070" s="7" t="s">
        <v>3722</v>
      </c>
      <c r="B7070" s="74" t="s">
        <v>32</v>
      </c>
      <c r="C7070" s="74" t="s">
        <v>1517</v>
      </c>
      <c r="D7070" s="74" t="s">
        <v>1518</v>
      </c>
      <c r="E7070" s="74" t="s">
        <v>2917</v>
      </c>
      <c r="F7070" s="74" t="s">
        <v>2917</v>
      </c>
      <c r="G7070" s="74" t="s">
        <v>2917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906"/>
        <v>19782.388841933003</v>
      </c>
      <c r="W7070" s="14">
        <f t="shared" si="912"/>
        <v>11416.614413793104</v>
      </c>
      <c r="X7070" s="14"/>
      <c r="Y7070" s="14">
        <f t="shared" si="908"/>
        <v>0</v>
      </c>
      <c r="Z7070" s="16">
        <f t="shared" si="911"/>
        <v>11416.614413793104</v>
      </c>
      <c r="AA7070" s="14">
        <f t="shared" si="909"/>
        <v>323.8755862068956</v>
      </c>
      <c r="AB7070" s="14">
        <f t="shared" si="90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 hidden="1">
      <c r="A7071" s="7" t="s">
        <v>3722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906"/>
        <v>90930.243576642009</v>
      </c>
      <c r="W7071" s="14">
        <f t="shared" si="912"/>
        <v>54132.721928571424</v>
      </c>
      <c r="X7071" s="14"/>
      <c r="Y7071" s="14">
        <f t="shared" si="908"/>
        <v>0</v>
      </c>
      <c r="Z7071" s="16">
        <f t="shared" si="911"/>
        <v>54132.721928571424</v>
      </c>
      <c r="AA7071" s="14">
        <f t="shared" si="909"/>
        <v>1185.3880714285697</v>
      </c>
      <c r="AB7071" s="14">
        <f t="shared" si="90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4401</v>
      </c>
      <c r="AI7071" t="e">
        <v>#N/A</v>
      </c>
    </row>
    <row r="7072" spans="1:35" ht="14.25" hidden="1">
      <c r="A7072" s="7" t="s">
        <v>3722</v>
      </c>
      <c r="B7072" s="74" t="s">
        <v>32</v>
      </c>
      <c r="C7072" s="74" t="s">
        <v>1517</v>
      </c>
      <c r="D7072" s="74" t="s">
        <v>1518</v>
      </c>
      <c r="E7072" s="74" t="s">
        <v>2918</v>
      </c>
      <c r="F7072" s="74" t="s">
        <v>2919</v>
      </c>
      <c r="G7072" s="74" t="s">
        <v>2918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906"/>
        <v>5603.82</v>
      </c>
      <c r="W7072" s="14">
        <f t="shared" si="912"/>
        <v>0</v>
      </c>
      <c r="X7072" s="14"/>
      <c r="Y7072" s="14">
        <f t="shared" si="908"/>
        <v>0</v>
      </c>
      <c r="Z7072" s="16">
        <f t="shared" si="911"/>
        <v>0</v>
      </c>
      <c r="AA7072" s="14">
        <f t="shared" si="909"/>
        <v>0</v>
      </c>
      <c r="AB7072" s="14">
        <f t="shared" si="90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 hidden="1">
      <c r="A7073" s="7" t="s">
        <v>3722</v>
      </c>
      <c r="B7073" s="74" t="s">
        <v>32</v>
      </c>
      <c r="C7073" s="74" t="s">
        <v>1517</v>
      </c>
      <c r="D7073" s="74" t="s">
        <v>1518</v>
      </c>
      <c r="E7073" s="74" t="s">
        <v>2943</v>
      </c>
      <c r="F7073" s="74" t="s">
        <v>2943</v>
      </c>
      <c r="G7073" s="74" t="s">
        <v>2943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906"/>
        <v>0</v>
      </c>
      <c r="W7073" s="14">
        <f>U7073*(1+AH7073)/(1+P7073+AH7073)</f>
        <v>20000.004000000001</v>
      </c>
      <c r="X7073" s="14"/>
      <c r="Y7073" s="14">
        <f t="shared" si="908"/>
        <v>0</v>
      </c>
      <c r="Z7073" s="16">
        <f t="shared" si="911"/>
        <v>20000.004000000001</v>
      </c>
      <c r="AA7073" s="14">
        <f t="shared" si="909"/>
        <v>567.3760000000002</v>
      </c>
      <c r="AB7073" s="14">
        <f t="shared" si="90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 hidden="1">
      <c r="A7074" s="7" t="s">
        <v>3722</v>
      </c>
      <c r="B7074" s="74" t="s">
        <v>32</v>
      </c>
      <c r="C7074" s="74" t="s">
        <v>1517</v>
      </c>
      <c r="D7074" s="74" t="s">
        <v>1556</v>
      </c>
      <c r="E7074" s="74" t="s">
        <v>2929</v>
      </c>
      <c r="F7074" s="74" t="s">
        <v>2929</v>
      </c>
      <c r="G7074" s="74" t="s">
        <v>2929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906"/>
        <v>162951.74297241191</v>
      </c>
      <c r="W7074" s="14">
        <f>U7074*(1+AH7074)/(1+AH7074+P7074)</f>
        <v>983574.94354166673</v>
      </c>
      <c r="X7074" s="14"/>
      <c r="Y7074" s="14">
        <f t="shared" si="908"/>
        <v>0</v>
      </c>
      <c r="Z7074" s="16">
        <f t="shared" si="911"/>
        <v>983574.94354166673</v>
      </c>
      <c r="AA7074" s="14">
        <f t="shared" si="909"/>
        <v>20927.12645833334</v>
      </c>
      <c r="AB7074" s="14">
        <f t="shared" si="90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4404</v>
      </c>
      <c r="AI7074" t="e">
        <v>#N/A</v>
      </c>
    </row>
    <row r="7075" spans="1:35" ht="14.25" hidden="1">
      <c r="A7075" s="7" t="s">
        <v>3722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906"/>
        <v>12.659999999999901</v>
      </c>
      <c r="W7075" s="14">
        <f>U7075*(1+AH7075)/(1+P7075)</f>
        <v>0</v>
      </c>
      <c r="X7075" s="14"/>
      <c r="Y7075" s="14">
        <f t="shared" si="908"/>
        <v>0</v>
      </c>
      <c r="Z7075" s="16">
        <f t="shared" si="911"/>
        <v>0</v>
      </c>
      <c r="AA7075" s="14">
        <f t="shared" si="909"/>
        <v>0</v>
      </c>
      <c r="AB7075" s="14">
        <f t="shared" si="90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 hidden="1">
      <c r="A7076" s="7" t="s">
        <v>3722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906"/>
        <v>39260.428493150801</v>
      </c>
      <c r="W7076" s="14">
        <f t="shared" ref="W7076:W7081" si="913">U7076*(1+AH7076)/(1+AH7076+P7076)</f>
        <v>0</v>
      </c>
      <c r="X7076" s="14"/>
      <c r="Y7076" s="14">
        <f t="shared" si="908"/>
        <v>0</v>
      </c>
      <c r="Z7076" s="16">
        <f t="shared" si="911"/>
        <v>0</v>
      </c>
      <c r="AA7076" s="14">
        <f t="shared" si="909"/>
        <v>0</v>
      </c>
      <c r="AB7076" s="14">
        <f t="shared" si="90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 hidden="1">
      <c r="A7077" s="7" t="s">
        <v>3722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906"/>
        <v>5319.1489361702097</v>
      </c>
      <c r="W7077" s="14">
        <f t="shared" si="913"/>
        <v>0</v>
      </c>
      <c r="X7077" s="14"/>
      <c r="Y7077" s="14">
        <f t="shared" si="908"/>
        <v>0</v>
      </c>
      <c r="Z7077" s="16">
        <f t="shared" si="911"/>
        <v>0</v>
      </c>
      <c r="AA7077" s="14">
        <f t="shared" si="909"/>
        <v>0</v>
      </c>
      <c r="AB7077" s="14">
        <f t="shared" si="90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 hidden="1">
      <c r="A7078" s="7" t="s">
        <v>3722</v>
      </c>
      <c r="B7078" s="74" t="s">
        <v>32</v>
      </c>
      <c r="C7078" s="74" t="s">
        <v>1517</v>
      </c>
      <c r="D7078" s="74" t="s">
        <v>1556</v>
      </c>
      <c r="E7078" s="74" t="s">
        <v>4405</v>
      </c>
      <c r="F7078" s="74" t="s">
        <v>4405</v>
      </c>
      <c r="G7078" s="74" t="s">
        <v>4405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906"/>
        <v>12368.610000000015</v>
      </c>
      <c r="W7078" s="14">
        <f t="shared" si="913"/>
        <v>147972.59586206893</v>
      </c>
      <c r="X7078" s="14"/>
      <c r="Y7078" s="14">
        <f t="shared" si="908"/>
        <v>0</v>
      </c>
      <c r="Z7078" s="16">
        <f t="shared" si="911"/>
        <v>147972.59586206893</v>
      </c>
      <c r="AA7078" s="14">
        <f t="shared" si="909"/>
        <v>4197.8041379310598</v>
      </c>
      <c r="AB7078" s="14">
        <f t="shared" si="90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4404</v>
      </c>
      <c r="AI7078" t="e">
        <v>#N/A</v>
      </c>
    </row>
    <row r="7079" spans="1:35" ht="14.25" hidden="1">
      <c r="A7079" s="7" t="s">
        <v>3722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906"/>
        <v>1112</v>
      </c>
      <c r="W7079" s="14">
        <f t="shared" si="913"/>
        <v>0</v>
      </c>
      <c r="X7079" s="14"/>
      <c r="Y7079" s="14">
        <f t="shared" si="908"/>
        <v>0</v>
      </c>
      <c r="Z7079" s="16">
        <f t="shared" si="911"/>
        <v>0</v>
      </c>
      <c r="AA7079" s="14">
        <f t="shared" si="909"/>
        <v>0</v>
      </c>
      <c r="AB7079" s="14">
        <f t="shared" si="90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4406</v>
      </c>
      <c r="AI7079" t="e">
        <v>#N/A</v>
      </c>
    </row>
    <row r="7080" spans="1:35" ht="14.25" hidden="1">
      <c r="A7080" s="7" t="s">
        <v>3722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906"/>
        <v>45437.237372262003</v>
      </c>
      <c r="W7080" s="14">
        <f t="shared" si="913"/>
        <v>0</v>
      </c>
      <c r="X7080" s="14"/>
      <c r="Y7080" s="14">
        <f t="shared" si="908"/>
        <v>0</v>
      </c>
      <c r="Z7080" s="16">
        <f t="shared" si="911"/>
        <v>0</v>
      </c>
      <c r="AA7080" s="14">
        <f t="shared" si="909"/>
        <v>0</v>
      </c>
      <c r="AB7080" s="14">
        <f t="shared" si="90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 hidden="1">
      <c r="A7081" s="7" t="s">
        <v>3722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906"/>
        <v>28845.265070440044</v>
      </c>
      <c r="W7081" s="14">
        <f t="shared" si="913"/>
        <v>74363.059655172401</v>
      </c>
      <c r="X7081" s="14"/>
      <c r="Y7081" s="14">
        <f t="shared" si="908"/>
        <v>0</v>
      </c>
      <c r="Z7081" s="16">
        <f t="shared" si="911"/>
        <v>74363.059655172401</v>
      </c>
      <c r="AA7081" s="14">
        <f t="shared" si="909"/>
        <v>2109.5903448275931</v>
      </c>
      <c r="AB7081" s="14">
        <f t="shared" si="90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4404</v>
      </c>
      <c r="AI7081" t="e">
        <v>#N/A</v>
      </c>
    </row>
    <row r="7082" spans="1:35" ht="14.25" hidden="1">
      <c r="A7082" s="7" t="s">
        <v>3722</v>
      </c>
      <c r="B7082" s="74" t="s">
        <v>32</v>
      </c>
      <c r="C7082" s="74" t="s">
        <v>1517</v>
      </c>
      <c r="D7082" s="74" t="s">
        <v>1556</v>
      </c>
      <c r="E7082" s="74" t="s">
        <v>2930</v>
      </c>
      <c r="F7082" s="74" t="s">
        <v>2930</v>
      </c>
      <c r="G7082" s="74" t="s">
        <v>2930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14">S7082+T7082-U7082</f>
        <v>0</v>
      </c>
      <c r="W7082" s="14">
        <f>U7082*(1+AH7082)/(1+P7082)</f>
        <v>39277.253037041373</v>
      </c>
      <c r="X7082" s="14"/>
      <c r="Y7082" s="14">
        <f t="shared" si="908"/>
        <v>573.39055528527388</v>
      </c>
      <c r="Z7082" s="16">
        <f t="shared" si="911"/>
        <v>39277.253037041373</v>
      </c>
      <c r="AA7082" s="14">
        <f t="shared" si="909"/>
        <v>-573.39055528527388</v>
      </c>
      <c r="AB7082" s="14">
        <f t="shared" si="90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4401</v>
      </c>
      <c r="AI7082" t="e">
        <v>#N/A</v>
      </c>
    </row>
    <row r="7083" spans="1:35" ht="14.25" hidden="1">
      <c r="A7083" s="7" t="s">
        <v>3722</v>
      </c>
      <c r="B7083" s="74" t="s">
        <v>32</v>
      </c>
      <c r="C7083" s="74" t="s">
        <v>1517</v>
      </c>
      <c r="D7083" s="74" t="s">
        <v>1556</v>
      </c>
      <c r="E7083" s="74" t="s">
        <v>2930</v>
      </c>
      <c r="F7083" s="74" t="s">
        <v>2930</v>
      </c>
      <c r="G7083" s="74" t="s">
        <v>2930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14"/>
        <v>18287.842481756095</v>
      </c>
      <c r="W7083" s="14">
        <f>U7083*(1+AH7083)/(1+P7083)</f>
        <v>1441.2273333289984</v>
      </c>
      <c r="X7083" s="14"/>
      <c r="Y7083" s="14">
        <f t="shared" si="908"/>
        <v>21.039815085094915</v>
      </c>
      <c r="Z7083" s="16">
        <f t="shared" si="911"/>
        <v>1441.2273333289984</v>
      </c>
      <c r="AA7083" s="14">
        <f t="shared" si="909"/>
        <v>-21.039815085094915</v>
      </c>
      <c r="AB7083" s="14">
        <f t="shared" si="90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4401</v>
      </c>
      <c r="AI7083" t="e">
        <v>#N/A</v>
      </c>
    </row>
    <row r="7084" spans="1:35" ht="14.25" hidden="1">
      <c r="A7084" s="7" t="s">
        <v>3722</v>
      </c>
      <c r="B7084" s="74" t="s">
        <v>32</v>
      </c>
      <c r="C7084" s="74" t="s">
        <v>1517</v>
      </c>
      <c r="D7084" s="74" t="s">
        <v>1556</v>
      </c>
      <c r="E7084" s="74" t="s">
        <v>2930</v>
      </c>
      <c r="F7084" s="74" t="s">
        <v>2930</v>
      </c>
      <c r="G7084" s="74" t="s">
        <v>2930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14"/>
        <v>66480.020000000077</v>
      </c>
      <c r="W7084" s="14">
        <f t="shared" ref="W7084:W7103" si="915">U7084*(1+AH7084)/(1+AH7084+P7084)</f>
        <v>235353.92296551718</v>
      </c>
      <c r="X7084" s="14"/>
      <c r="Y7084" s="14">
        <f t="shared" si="908"/>
        <v>0</v>
      </c>
      <c r="Z7084" s="16">
        <f t="shared" si="911"/>
        <v>235353.92296551718</v>
      </c>
      <c r="AA7084" s="14">
        <f t="shared" si="909"/>
        <v>6676.7070344827662</v>
      </c>
      <c r="AB7084" s="14">
        <f t="shared" si="90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4404</v>
      </c>
      <c r="AI7084" t="e">
        <v>#N/A</v>
      </c>
    </row>
    <row r="7085" spans="1:35" ht="14.25" hidden="1">
      <c r="A7085" s="7" t="s">
        <v>3722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14"/>
        <v>212851.37041095999</v>
      </c>
      <c r="W7085" s="14">
        <f t="shared" si="915"/>
        <v>0</v>
      </c>
      <c r="X7085" s="14"/>
      <c r="Y7085" s="14">
        <f t="shared" si="908"/>
        <v>0</v>
      </c>
      <c r="Z7085" s="16">
        <f t="shared" si="911"/>
        <v>0</v>
      </c>
      <c r="AA7085" s="14">
        <f t="shared" si="909"/>
        <v>0</v>
      </c>
      <c r="AB7085" s="14">
        <f t="shared" si="90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 hidden="1">
      <c r="A7086" s="7" t="s">
        <v>3722</v>
      </c>
      <c r="B7086" s="74" t="s">
        <v>32</v>
      </c>
      <c r="C7086" s="74" t="s">
        <v>1517</v>
      </c>
      <c r="D7086" s="74" t="s">
        <v>1518</v>
      </c>
      <c r="E7086" s="74" t="s">
        <v>2944</v>
      </c>
      <c r="F7086" s="74" t="s">
        <v>2944</v>
      </c>
      <c r="G7086" s="74" t="s">
        <v>2944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14"/>
        <v>69942.399999999994</v>
      </c>
      <c r="W7086" s="14">
        <f t="shared" si="915"/>
        <v>0</v>
      </c>
      <c r="X7086" s="14"/>
      <c r="Y7086" s="14">
        <f t="shared" si="908"/>
        <v>0</v>
      </c>
      <c r="Z7086" s="16">
        <f t="shared" si="911"/>
        <v>0</v>
      </c>
      <c r="AA7086" s="14">
        <f t="shared" si="909"/>
        <v>0</v>
      </c>
      <c r="AB7086" s="14">
        <f t="shared" si="90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 hidden="1">
      <c r="A7087" s="7" t="s">
        <v>3722</v>
      </c>
      <c r="B7087" s="74" t="s">
        <v>32</v>
      </c>
      <c r="C7087" s="74" t="s">
        <v>1517</v>
      </c>
      <c r="D7087" s="74" t="s">
        <v>1518</v>
      </c>
      <c r="E7087" s="74" t="s">
        <v>2936</v>
      </c>
      <c r="F7087" s="74" t="s">
        <v>2936</v>
      </c>
      <c r="G7087" s="74" t="s">
        <v>2936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14"/>
        <v>53161.599999999999</v>
      </c>
      <c r="W7087" s="14">
        <f t="shared" si="915"/>
        <v>0</v>
      </c>
      <c r="X7087" s="14"/>
      <c r="Y7087" s="14">
        <f t="shared" si="908"/>
        <v>0</v>
      </c>
      <c r="Z7087" s="16">
        <f t="shared" si="911"/>
        <v>0</v>
      </c>
      <c r="AA7087" s="14">
        <f t="shared" si="909"/>
        <v>0</v>
      </c>
      <c r="AB7087" s="14">
        <f t="shared" si="90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 hidden="1">
      <c r="A7088" s="7" t="s">
        <v>3722</v>
      </c>
      <c r="B7088" s="74" t="s">
        <v>32</v>
      </c>
      <c r="C7088" s="74" t="s">
        <v>1517</v>
      </c>
      <c r="D7088" s="74" t="s">
        <v>1518</v>
      </c>
      <c r="E7088" s="74" t="s">
        <v>2937</v>
      </c>
      <c r="F7088" s="74" t="s">
        <v>2937</v>
      </c>
      <c r="G7088" s="74" t="s">
        <v>2937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14"/>
        <v>1829.11</v>
      </c>
      <c r="W7088" s="14">
        <f t="shared" si="915"/>
        <v>0</v>
      </c>
      <c r="X7088" s="14"/>
      <c r="Y7088" s="14">
        <f t="shared" si="908"/>
        <v>0</v>
      </c>
      <c r="Z7088" s="16">
        <f t="shared" si="911"/>
        <v>0</v>
      </c>
      <c r="AA7088" s="14">
        <f t="shared" si="909"/>
        <v>0</v>
      </c>
      <c r="AB7088" s="14">
        <f t="shared" si="90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 hidden="1">
      <c r="A7089" s="7" t="s">
        <v>3722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14"/>
        <v>52565.906350371893</v>
      </c>
      <c r="W7089" s="14">
        <f t="shared" si="915"/>
        <v>1243481.2339285712</v>
      </c>
      <c r="X7089" s="14"/>
      <c r="Y7089" s="14">
        <f t="shared" si="908"/>
        <v>0</v>
      </c>
      <c r="Z7089" s="16">
        <f t="shared" si="911"/>
        <v>1243481.2339285712</v>
      </c>
      <c r="AA7089" s="14">
        <f t="shared" si="909"/>
        <v>27229.516071428778</v>
      </c>
      <c r="AB7089" s="14">
        <f t="shared" ref="AB7089:AB7149" si="91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4401</v>
      </c>
      <c r="AI7089" t="e">
        <v>#N/A</v>
      </c>
    </row>
    <row r="7090" spans="1:35" ht="14.25" hidden="1">
      <c r="A7090" s="7" t="s">
        <v>3722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14"/>
        <v>41882.351917808002</v>
      </c>
      <c r="W7090" s="14">
        <f t="shared" si="915"/>
        <v>0</v>
      </c>
      <c r="X7090" s="14"/>
      <c r="Y7090" s="14">
        <f t="shared" si="908"/>
        <v>0</v>
      </c>
      <c r="Z7090" s="16">
        <f t="shared" si="911"/>
        <v>0</v>
      </c>
      <c r="AA7090" s="14">
        <f t="shared" si="909"/>
        <v>0</v>
      </c>
      <c r="AB7090" s="14">
        <f t="shared" si="91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 hidden="1">
      <c r="A7091" s="7" t="s">
        <v>3722</v>
      </c>
      <c r="B7091" s="74" t="s">
        <v>32</v>
      </c>
      <c r="C7091" s="74" t="s">
        <v>1517</v>
      </c>
      <c r="D7091" s="74" t="s">
        <v>1518</v>
      </c>
      <c r="E7091" s="74" t="s">
        <v>2892</v>
      </c>
      <c r="F7091" s="74" t="s">
        <v>2893</v>
      </c>
      <c r="G7091" s="74" t="s">
        <v>2892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14"/>
        <v>65000</v>
      </c>
      <c r="W7091" s="14">
        <f t="shared" si="915"/>
        <v>0</v>
      </c>
      <c r="X7091" s="14"/>
      <c r="Y7091" s="14">
        <f t="shared" si="908"/>
        <v>0</v>
      </c>
      <c r="Z7091" s="16">
        <f t="shared" si="911"/>
        <v>0</v>
      </c>
      <c r="AA7091" s="14">
        <f t="shared" si="909"/>
        <v>0</v>
      </c>
      <c r="AB7091" s="14">
        <f t="shared" si="91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4401</v>
      </c>
      <c r="AI7091" t="e">
        <v>#N/A</v>
      </c>
    </row>
    <row r="7092" spans="1:35" ht="14.25" hidden="1">
      <c r="A7092" s="7" t="s">
        <v>3722</v>
      </c>
      <c r="B7092" s="74" t="s">
        <v>32</v>
      </c>
      <c r="C7092" s="74" t="s">
        <v>1517</v>
      </c>
      <c r="D7092" s="74" t="s">
        <v>1518</v>
      </c>
      <c r="E7092" s="74" t="s">
        <v>2892</v>
      </c>
      <c r="F7092" s="74" t="s">
        <v>2893</v>
      </c>
      <c r="G7092" s="74" t="s">
        <v>2892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14"/>
        <v>18631.931313509936</v>
      </c>
      <c r="W7092" s="14">
        <f t="shared" si="915"/>
        <v>422750.9453793104</v>
      </c>
      <c r="X7092" s="14"/>
      <c r="Y7092" s="14">
        <f t="shared" si="908"/>
        <v>0</v>
      </c>
      <c r="Z7092" s="16">
        <f t="shared" si="911"/>
        <v>422750.9453793104</v>
      </c>
      <c r="AA7092" s="14">
        <f t="shared" si="909"/>
        <v>11992.934620689659</v>
      </c>
      <c r="AB7092" s="14">
        <f t="shared" si="91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4404</v>
      </c>
      <c r="AI7092" t="e">
        <v>#N/A</v>
      </c>
    </row>
    <row r="7093" spans="1:35" ht="14.25" hidden="1">
      <c r="A7093" s="7" t="s">
        <v>3722</v>
      </c>
      <c r="B7093" s="74" t="s">
        <v>32</v>
      </c>
      <c r="C7093" s="74" t="s">
        <v>1517</v>
      </c>
      <c r="D7093" s="74" t="s">
        <v>1518</v>
      </c>
      <c r="E7093" s="74" t="s">
        <v>2892</v>
      </c>
      <c r="F7093" s="74" t="s">
        <v>2892</v>
      </c>
      <c r="G7093" s="74" t="s">
        <v>2892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14"/>
        <v>3484.5500000000029</v>
      </c>
      <c r="W7093" s="14">
        <f t="shared" si="915"/>
        <v>9738.3699999999972</v>
      </c>
      <c r="X7093" s="14"/>
      <c r="Y7093" s="14">
        <f t="shared" si="908"/>
        <v>0</v>
      </c>
      <c r="Z7093" s="16">
        <f t="shared" si="911"/>
        <v>9738.3699999999972</v>
      </c>
      <c r="AA7093" s="14">
        <f t="shared" si="909"/>
        <v>0</v>
      </c>
      <c r="AB7093" s="14">
        <f t="shared" si="91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 hidden="1">
      <c r="A7094" s="7" t="s">
        <v>3722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14"/>
        <v>43271.47</v>
      </c>
      <c r="W7094" s="14">
        <f t="shared" si="915"/>
        <v>17084.340357142857</v>
      </c>
      <c r="X7094" s="14"/>
      <c r="Y7094" s="14">
        <f t="shared" si="908"/>
        <v>0</v>
      </c>
      <c r="Z7094" s="16">
        <f t="shared" si="911"/>
        <v>17084.340357142857</v>
      </c>
      <c r="AA7094" s="14">
        <f t="shared" si="909"/>
        <v>374.10964285714363</v>
      </c>
      <c r="AB7094" s="14">
        <f t="shared" si="91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4401</v>
      </c>
      <c r="AI7094" t="e">
        <v>#N/A</v>
      </c>
    </row>
    <row r="7095" spans="1:35" ht="14.25" hidden="1">
      <c r="A7095" s="7" t="s">
        <v>3722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14"/>
        <v>67804.484042552998</v>
      </c>
      <c r="W7095" s="14">
        <f t="shared" si="915"/>
        <v>262053.0314482759</v>
      </c>
      <c r="X7095" s="14"/>
      <c r="Y7095" s="14">
        <f t="shared" si="908"/>
        <v>0</v>
      </c>
      <c r="Z7095" s="16">
        <f t="shared" si="911"/>
        <v>262053.0314482759</v>
      </c>
      <c r="AA7095" s="14">
        <f t="shared" si="909"/>
        <v>7434.128551724134</v>
      </c>
      <c r="AB7095" s="14">
        <f t="shared" si="91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4404</v>
      </c>
      <c r="AI7095" t="e">
        <v>#N/A</v>
      </c>
    </row>
    <row r="7096" spans="1:35" ht="14.25" hidden="1">
      <c r="A7096" s="7" t="s">
        <v>3722</v>
      </c>
      <c r="B7096" s="74" t="s">
        <v>32</v>
      </c>
      <c r="C7096" s="74" t="s">
        <v>1517</v>
      </c>
      <c r="D7096" s="74" t="s">
        <v>1518</v>
      </c>
      <c r="E7096" s="74" t="s">
        <v>2920</v>
      </c>
      <c r="F7096" s="74" t="s">
        <v>2920</v>
      </c>
      <c r="G7096" s="74" t="s">
        <v>2920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14"/>
        <v>9</v>
      </c>
      <c r="W7096" s="14">
        <f t="shared" si="915"/>
        <v>0</v>
      </c>
      <c r="X7096" s="14"/>
      <c r="Y7096" s="14">
        <f t="shared" si="908"/>
        <v>0</v>
      </c>
      <c r="Z7096" s="16">
        <f t="shared" si="911"/>
        <v>0</v>
      </c>
      <c r="AA7096" s="14">
        <f t="shared" si="909"/>
        <v>0</v>
      </c>
      <c r="AB7096" s="14">
        <f t="shared" si="91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4404</v>
      </c>
      <c r="AI7096" t="e">
        <v>#N/A</v>
      </c>
    </row>
    <row r="7097" spans="1:35" ht="14.25" hidden="1">
      <c r="A7097" s="7" t="s">
        <v>3722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4407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14"/>
        <v>995707.77248129505</v>
      </c>
      <c r="W7097" s="14">
        <f t="shared" si="915"/>
        <v>348626.31324232515</v>
      </c>
      <c r="X7097" s="14"/>
      <c r="Y7097" s="14">
        <f t="shared" si="908"/>
        <v>0</v>
      </c>
      <c r="Z7097" s="16">
        <f t="shared" si="911"/>
        <v>348626.31324232515</v>
      </c>
      <c r="AA7097" s="14">
        <f t="shared" si="909"/>
        <v>9890.1081770872115</v>
      </c>
      <c r="AB7097" s="14">
        <f t="shared" si="91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4404</v>
      </c>
      <c r="AI7097" t="e">
        <v>#N/A</v>
      </c>
    </row>
    <row r="7098" spans="1:35" ht="14.25" hidden="1">
      <c r="A7098" s="7" t="s">
        <v>3722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14"/>
        <v>0</v>
      </c>
      <c r="W7098" s="14">
        <f t="shared" si="915"/>
        <v>0</v>
      </c>
      <c r="X7098" s="14"/>
      <c r="Y7098" s="14">
        <f t="shared" si="908"/>
        <v>0</v>
      </c>
      <c r="Z7098" s="16">
        <f t="shared" si="911"/>
        <v>0</v>
      </c>
      <c r="AA7098" s="14">
        <f t="shared" si="909"/>
        <v>0</v>
      </c>
      <c r="AB7098" s="14">
        <f t="shared" si="91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4404</v>
      </c>
      <c r="AI7098" t="e">
        <v>#N/A</v>
      </c>
    </row>
    <row r="7099" spans="1:35" ht="14.25" hidden="1">
      <c r="A7099" s="7" t="s">
        <v>3722</v>
      </c>
      <c r="B7099" s="74" t="s">
        <v>32</v>
      </c>
      <c r="C7099" s="74" t="s">
        <v>1517</v>
      </c>
      <c r="D7099" s="74" t="s">
        <v>1518</v>
      </c>
      <c r="E7099" s="74" t="s">
        <v>2874</v>
      </c>
      <c r="F7099" s="74" t="s">
        <v>2874</v>
      </c>
      <c r="G7099" s="74" t="s">
        <v>2874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14"/>
        <v>42553.19</v>
      </c>
      <c r="W7099" s="14">
        <f t="shared" si="915"/>
        <v>0</v>
      </c>
      <c r="X7099" s="14"/>
      <c r="Y7099" s="14">
        <f t="shared" si="908"/>
        <v>0</v>
      </c>
      <c r="Z7099" s="16">
        <f t="shared" si="911"/>
        <v>0</v>
      </c>
      <c r="AA7099" s="14">
        <f t="shared" si="909"/>
        <v>0</v>
      </c>
      <c r="AB7099" s="14">
        <f t="shared" si="91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 hidden="1">
      <c r="A7100" s="7" t="s">
        <v>3722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14"/>
        <v>8036.6376595743932</v>
      </c>
      <c r="W7100" s="14">
        <f t="shared" si="915"/>
        <v>37546.724689655173</v>
      </c>
      <c r="X7100" s="14"/>
      <c r="Y7100" s="14">
        <f t="shared" si="908"/>
        <v>0</v>
      </c>
      <c r="Z7100" s="16">
        <f t="shared" si="911"/>
        <v>37546.724689655173</v>
      </c>
      <c r="AA7100" s="14">
        <f t="shared" si="909"/>
        <v>1065.1553103448314</v>
      </c>
      <c r="AB7100" s="14">
        <f t="shared" si="91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4404</v>
      </c>
      <c r="AI7100" t="e">
        <v>#N/A</v>
      </c>
    </row>
    <row r="7101" spans="1:35" ht="14.25" hidden="1">
      <c r="A7101" s="7" t="s">
        <v>3722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15"/>
        <v>0</v>
      </c>
      <c r="X7101" s="14"/>
      <c r="Y7101" s="14">
        <f t="shared" si="908"/>
        <v>0</v>
      </c>
      <c r="Z7101" s="16">
        <f t="shared" si="911"/>
        <v>0</v>
      </c>
      <c r="AA7101" s="14">
        <f t="shared" si="909"/>
        <v>0</v>
      </c>
      <c r="AB7101" s="14">
        <f t="shared" si="91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4406</v>
      </c>
      <c r="AI7101" t="e">
        <v>#N/A</v>
      </c>
    </row>
    <row r="7102" spans="1:35" ht="14.25" hidden="1">
      <c r="A7102" s="7" t="s">
        <v>3722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15"/>
        <v>0</v>
      </c>
      <c r="X7102" s="14"/>
      <c r="Y7102" s="14">
        <f t="shared" si="908"/>
        <v>0</v>
      </c>
      <c r="Z7102" s="16">
        <f t="shared" si="911"/>
        <v>0</v>
      </c>
      <c r="AA7102" s="14">
        <f t="shared" si="909"/>
        <v>0</v>
      </c>
      <c r="AB7102" s="14">
        <f t="shared" si="91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 hidden="1">
      <c r="A7103" s="7" t="s">
        <v>3722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14"/>
        <v>-1370817.6321432018</v>
      </c>
      <c r="W7103" s="14">
        <f t="shared" si="915"/>
        <v>1001185.7279999999</v>
      </c>
      <c r="X7103" s="14"/>
      <c r="Y7103" s="14">
        <f t="shared" si="908"/>
        <v>0</v>
      </c>
      <c r="Z7103" s="16">
        <f t="shared" si="911"/>
        <v>1001185.7279999999</v>
      </c>
      <c r="AA7103" s="14">
        <f t="shared" si="909"/>
        <v>28402.43200000003</v>
      </c>
      <c r="AB7103" s="14">
        <f t="shared" si="91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4404</v>
      </c>
      <c r="AI7103" t="e">
        <v>#N/A</v>
      </c>
    </row>
    <row r="7104" spans="1:35" ht="14.25" hidden="1">
      <c r="A7104" s="7" t="s">
        <v>3722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14"/>
        <v>28767.119999999999</v>
      </c>
      <c r="W7104" s="14">
        <f>U7104*(1+AH7104)/(1+P7104)</f>
        <v>0</v>
      </c>
      <c r="X7104" s="14"/>
      <c r="Y7104" s="14">
        <f t="shared" si="908"/>
        <v>0</v>
      </c>
      <c r="Z7104" s="16">
        <f t="shared" si="911"/>
        <v>0</v>
      </c>
      <c r="AA7104" s="14">
        <f t="shared" si="909"/>
        <v>0</v>
      </c>
      <c r="AB7104" s="14">
        <f t="shared" si="91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 hidden="1">
      <c r="A7105" s="7" t="s">
        <v>3722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14"/>
        <v>81416.041459854197</v>
      </c>
      <c r="W7105" s="14">
        <f>U7105*(1+AH7105)/(1+P7105)</f>
        <v>0</v>
      </c>
      <c r="X7105" s="14"/>
      <c r="Y7105" s="14">
        <f t="shared" si="908"/>
        <v>0</v>
      </c>
      <c r="Z7105" s="16">
        <f t="shared" si="911"/>
        <v>0</v>
      </c>
      <c r="AA7105" s="14">
        <f t="shared" si="909"/>
        <v>0</v>
      </c>
      <c r="AB7105" s="14">
        <f t="shared" si="91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 hidden="1">
      <c r="A7106" s="7" t="s">
        <v>3722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14"/>
        <v>2859052.4000000004</v>
      </c>
      <c r="W7106" s="14">
        <f t="shared" ref="W7106:W7149" si="917">U7106*(1+AH7106)/(1+AH7106+P7106)</f>
        <v>8116.9032413793093</v>
      </c>
      <c r="X7106" s="14"/>
      <c r="Y7106" s="14">
        <f t="shared" si="908"/>
        <v>0</v>
      </c>
      <c r="Z7106" s="16">
        <f t="shared" si="911"/>
        <v>8116.9032413793093</v>
      </c>
      <c r="AA7106" s="14">
        <f t="shared" si="909"/>
        <v>230.26675862069078</v>
      </c>
      <c r="AB7106" s="14">
        <f t="shared" si="91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4404</v>
      </c>
      <c r="AI7106" t="e">
        <v>#N/A</v>
      </c>
    </row>
    <row r="7107" spans="1:35" ht="14.25" hidden="1">
      <c r="A7107" s="7" t="s">
        <v>3722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14"/>
        <v>436446.12593617023</v>
      </c>
      <c r="W7107" s="14">
        <f t="shared" si="917"/>
        <v>449329.60096551699</v>
      </c>
      <c r="X7107" s="14"/>
      <c r="Y7107" s="14">
        <f t="shared" ref="Y7107:Y7170" si="918">IF(W7107-AB7107&lt;=0,0,IF(O7107="返现",MAX(W7107-AA7107-AB7107,0),MAX(W7107-AB7107,0)))</f>
        <v>0</v>
      </c>
      <c r="Z7107" s="16">
        <f t="shared" si="911"/>
        <v>449329.60096551699</v>
      </c>
      <c r="AA7107" s="14">
        <f t="shared" si="909"/>
        <v>12746.939034482813</v>
      </c>
      <c r="AB7107" s="14">
        <f t="shared" si="91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4404</v>
      </c>
      <c r="AI7107" t="e">
        <v>#N/A</v>
      </c>
    </row>
    <row r="7108" spans="1:35" ht="14.25" hidden="1">
      <c r="A7108" s="7" t="s">
        <v>3722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14"/>
        <v>4562.1386131386998</v>
      </c>
      <c r="W7108" s="14">
        <f t="shared" si="917"/>
        <v>7133.4138571428575</v>
      </c>
      <c r="X7108" s="14"/>
      <c r="Y7108" s="14">
        <f t="shared" si="918"/>
        <v>0</v>
      </c>
      <c r="Z7108" s="16">
        <f t="shared" si="911"/>
        <v>7133.4138571428575</v>
      </c>
      <c r="AA7108" s="14">
        <f t="shared" si="909"/>
        <v>156.20614285714237</v>
      </c>
      <c r="AB7108" s="14">
        <f t="shared" si="91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4401</v>
      </c>
      <c r="AI7108" t="e">
        <v>#N/A</v>
      </c>
    </row>
    <row r="7109" spans="1:35" ht="14.25" hidden="1">
      <c r="A7109" s="7" t="s">
        <v>3722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14"/>
        <v>13660.995307490302</v>
      </c>
      <c r="W7109" s="14">
        <f t="shared" si="917"/>
        <v>91178.311241379313</v>
      </c>
      <c r="X7109" s="14"/>
      <c r="Y7109" s="14">
        <f t="shared" si="918"/>
        <v>0</v>
      </c>
      <c r="Z7109" s="16">
        <f t="shared" si="911"/>
        <v>91178.311241379313</v>
      </c>
      <c r="AA7109" s="14">
        <f t="shared" si="909"/>
        <v>2586.6187586206943</v>
      </c>
      <c r="AB7109" s="14">
        <f t="shared" si="91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4404</v>
      </c>
      <c r="AI7109" t="e">
        <v>#N/A</v>
      </c>
    </row>
    <row r="7110" spans="1:35" ht="14.25" hidden="1">
      <c r="A7110" s="7" t="s">
        <v>3722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14"/>
        <v>-31980.074113475195</v>
      </c>
      <c r="W7110" s="14">
        <f t="shared" si="917"/>
        <v>49625.338965517236</v>
      </c>
      <c r="X7110" s="14"/>
      <c r="Y7110" s="14">
        <f t="shared" si="918"/>
        <v>0</v>
      </c>
      <c r="Z7110" s="16">
        <f t="shared" si="911"/>
        <v>49625.338965517236</v>
      </c>
      <c r="AA7110" s="14">
        <f t="shared" si="909"/>
        <v>1407.8110344827583</v>
      </c>
      <c r="AB7110" s="14">
        <f t="shared" si="91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4404</v>
      </c>
      <c r="AI7110" t="e">
        <v>#N/A</v>
      </c>
    </row>
    <row r="7111" spans="1:35" ht="14.25" hidden="1">
      <c r="A7111" s="7" t="s">
        <v>3722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17"/>
        <v>690.21195652173913</v>
      </c>
      <c r="X7111" s="14"/>
      <c r="Y7111" s="14">
        <f t="shared" si="918"/>
        <v>0</v>
      </c>
      <c r="Z7111" s="16">
        <f t="shared" si="911"/>
        <v>690.21195652173913</v>
      </c>
      <c r="AA7111" s="14">
        <f t="shared" ref="AA7111:AA7174" si="919">U7111-W7111</f>
        <v>5.0380434782608745</v>
      </c>
      <c r="AB7111" s="14">
        <f t="shared" si="91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4401</v>
      </c>
      <c r="AI7111" t="e">
        <v>#N/A</v>
      </c>
    </row>
    <row r="7112" spans="1:35" ht="14.25" hidden="1">
      <c r="A7112" s="7" t="s">
        <v>3722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14"/>
        <v>40851.06</v>
      </c>
      <c r="W7112" s="14">
        <f t="shared" si="917"/>
        <v>0</v>
      </c>
      <c r="X7112" s="14"/>
      <c r="Y7112" s="14">
        <f t="shared" si="918"/>
        <v>0</v>
      </c>
      <c r="Z7112" s="16">
        <f t="shared" si="911"/>
        <v>0</v>
      </c>
      <c r="AA7112" s="14">
        <f t="shared" si="919"/>
        <v>0</v>
      </c>
      <c r="AB7112" s="14">
        <f t="shared" si="91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4404</v>
      </c>
      <c r="AI7112" t="e">
        <v>#N/A</v>
      </c>
    </row>
    <row r="7113" spans="1:35" ht="14.25" hidden="1">
      <c r="A7113" s="7" t="s">
        <v>3722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14"/>
        <v>102836.88</v>
      </c>
      <c r="W7113" s="14">
        <f t="shared" si="917"/>
        <v>0</v>
      </c>
      <c r="X7113" s="14"/>
      <c r="Y7113" s="14">
        <f t="shared" si="918"/>
        <v>0</v>
      </c>
      <c r="Z7113" s="16">
        <f t="shared" si="911"/>
        <v>0</v>
      </c>
      <c r="AA7113" s="14">
        <f t="shared" si="919"/>
        <v>0</v>
      </c>
      <c r="AB7113" s="14">
        <f t="shared" si="91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4404</v>
      </c>
      <c r="AI7113" t="e">
        <v>#N/A</v>
      </c>
    </row>
    <row r="7114" spans="1:35" ht="14.25" hidden="1">
      <c r="A7114" s="7" t="s">
        <v>3722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14"/>
        <v>11329.100000000002</v>
      </c>
      <c r="W7114" s="14">
        <f t="shared" si="917"/>
        <v>17059.19796178344</v>
      </c>
      <c r="X7114" s="14"/>
      <c r="Y7114" s="14">
        <f t="shared" si="918"/>
        <v>0</v>
      </c>
      <c r="Z7114" s="16">
        <f t="shared" si="911"/>
        <v>17059.19796178344</v>
      </c>
      <c r="AA7114" s="14">
        <f t="shared" si="919"/>
        <v>1285.2820382165592</v>
      </c>
      <c r="AB7114" s="14">
        <f t="shared" si="91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 hidden="1">
      <c r="A7115" s="7" t="s">
        <v>3722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14"/>
        <v>53317.180821920003</v>
      </c>
      <c r="W7115" s="14">
        <f t="shared" si="917"/>
        <v>0</v>
      </c>
      <c r="X7115" s="14"/>
      <c r="Y7115" s="14">
        <f t="shared" si="918"/>
        <v>0</v>
      </c>
      <c r="Z7115" s="16">
        <f t="shared" si="911"/>
        <v>0</v>
      </c>
      <c r="AA7115" s="14">
        <f t="shared" si="919"/>
        <v>0</v>
      </c>
      <c r="AB7115" s="14">
        <f t="shared" si="91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 hidden="1">
      <c r="A7116" s="7" t="s">
        <v>3722</v>
      </c>
      <c r="B7116" s="74" t="s">
        <v>32</v>
      </c>
      <c r="C7116" s="74" t="s">
        <v>1517</v>
      </c>
      <c r="D7116" s="74" t="s">
        <v>1518</v>
      </c>
      <c r="E7116" s="74" t="s">
        <v>2875</v>
      </c>
      <c r="F7116" s="74" t="s">
        <v>2875</v>
      </c>
      <c r="G7116" s="74" t="s">
        <v>2875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14"/>
        <v>86567.1348392113</v>
      </c>
      <c r="W7116" s="14">
        <f t="shared" si="917"/>
        <v>134759.69979310347</v>
      </c>
      <c r="X7116" s="14"/>
      <c r="Y7116" s="14">
        <f t="shared" si="918"/>
        <v>0</v>
      </c>
      <c r="Z7116" s="16">
        <f t="shared" si="911"/>
        <v>134759.69979310347</v>
      </c>
      <c r="AA7116" s="14">
        <f t="shared" si="919"/>
        <v>3822.9702068965416</v>
      </c>
      <c r="AB7116" s="14">
        <f t="shared" si="91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4404</v>
      </c>
      <c r="AI7116" t="e">
        <v>#N/A</v>
      </c>
    </row>
    <row r="7117" spans="1:35" ht="14.25" hidden="1">
      <c r="A7117" s="7" t="s">
        <v>3722</v>
      </c>
      <c r="B7117" s="74" t="s">
        <v>32</v>
      </c>
      <c r="C7117" s="74" t="s">
        <v>1517</v>
      </c>
      <c r="D7117" s="74" t="s">
        <v>1518</v>
      </c>
      <c r="E7117" s="74" t="s">
        <v>2921</v>
      </c>
      <c r="F7117" s="74" t="s">
        <v>2921</v>
      </c>
      <c r="G7117" s="74" t="s">
        <v>2921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14"/>
        <v>53421.32</v>
      </c>
      <c r="W7117" s="14">
        <f t="shared" si="917"/>
        <v>0</v>
      </c>
      <c r="X7117" s="14"/>
      <c r="Y7117" s="14">
        <f t="shared" si="918"/>
        <v>0</v>
      </c>
      <c r="Z7117" s="16">
        <f t="shared" si="911"/>
        <v>0</v>
      </c>
      <c r="AA7117" s="14">
        <f t="shared" si="919"/>
        <v>0</v>
      </c>
      <c r="AB7117" s="14">
        <f t="shared" si="91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 hidden="1">
      <c r="A7118" s="7" t="s">
        <v>3722</v>
      </c>
      <c r="B7118" s="74" t="s">
        <v>32</v>
      </c>
      <c r="C7118" s="74" t="s">
        <v>1517</v>
      </c>
      <c r="D7118" s="74" t="s">
        <v>1518</v>
      </c>
      <c r="E7118" s="74" t="s">
        <v>2922</v>
      </c>
      <c r="F7118" s="74" t="s">
        <v>2922</v>
      </c>
      <c r="G7118" s="74" t="s">
        <v>2922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14"/>
        <v>39400.400000000001</v>
      </c>
      <c r="W7118" s="14">
        <f t="shared" si="917"/>
        <v>7786.6699999999992</v>
      </c>
      <c r="X7118" s="14"/>
      <c r="Y7118" s="14">
        <f t="shared" si="918"/>
        <v>0</v>
      </c>
      <c r="Z7118" s="16">
        <f t="shared" si="911"/>
        <v>7786.6699999999992</v>
      </c>
      <c r="AA7118" s="14">
        <f t="shared" si="919"/>
        <v>0</v>
      </c>
      <c r="AB7118" s="14">
        <f t="shared" si="91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 hidden="1">
      <c r="A7119" s="7" t="s">
        <v>3722</v>
      </c>
      <c r="B7119" s="74" t="s">
        <v>32</v>
      </c>
      <c r="C7119" s="74" t="s">
        <v>1517</v>
      </c>
      <c r="D7119" s="74" t="s">
        <v>1518</v>
      </c>
      <c r="E7119" s="74" t="s">
        <v>2922</v>
      </c>
      <c r="F7119" s="74" t="s">
        <v>2922</v>
      </c>
      <c r="G7119" s="74" t="s">
        <v>2922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14"/>
        <v>67637.618865248005</v>
      </c>
      <c r="W7119" s="14">
        <f t="shared" si="917"/>
        <v>34288.204965517238</v>
      </c>
      <c r="X7119" s="14"/>
      <c r="Y7119" s="14">
        <f t="shared" si="918"/>
        <v>0</v>
      </c>
      <c r="Z7119" s="16">
        <f t="shared" si="911"/>
        <v>34288.204965517238</v>
      </c>
      <c r="AA7119" s="14">
        <f t="shared" si="919"/>
        <v>972.71503448276053</v>
      </c>
      <c r="AB7119" s="14">
        <f t="shared" si="91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4404</v>
      </c>
      <c r="AI7119" t="e">
        <v>#N/A</v>
      </c>
    </row>
    <row r="7120" spans="1:35" ht="14.25" hidden="1">
      <c r="A7120" s="7" t="s">
        <v>3722</v>
      </c>
      <c r="B7120" s="74" t="s">
        <v>32</v>
      </c>
      <c r="C7120" s="74" t="s">
        <v>1517</v>
      </c>
      <c r="D7120" s="74" t="s">
        <v>1518</v>
      </c>
      <c r="E7120" s="74" t="s">
        <v>2956</v>
      </c>
      <c r="F7120" s="74" t="s">
        <v>2956</v>
      </c>
      <c r="G7120" s="74" t="s">
        <v>2956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14"/>
        <v>31988.8658865248</v>
      </c>
      <c r="W7120" s="14">
        <f t="shared" si="917"/>
        <v>0</v>
      </c>
      <c r="X7120" s="14"/>
      <c r="Y7120" s="14">
        <f t="shared" si="918"/>
        <v>0</v>
      </c>
      <c r="Z7120" s="16">
        <f t="shared" ref="Z7120:Z7183" si="920">W7120+X7120</f>
        <v>0</v>
      </c>
      <c r="AA7120" s="14">
        <f t="shared" si="919"/>
        <v>0</v>
      </c>
      <c r="AB7120" s="14">
        <f t="shared" si="91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4404</v>
      </c>
      <c r="AI7120" t="e">
        <v>#N/A</v>
      </c>
    </row>
    <row r="7121" spans="1:35" ht="14.25" hidden="1">
      <c r="A7121" s="7" t="s">
        <v>3722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14"/>
        <v>0</v>
      </c>
      <c r="W7121" s="14">
        <f t="shared" si="917"/>
        <v>2175973.6356126629</v>
      </c>
      <c r="X7121" s="14"/>
      <c r="Y7121" s="14">
        <f t="shared" si="918"/>
        <v>0</v>
      </c>
      <c r="Z7121" s="16">
        <f t="shared" si="920"/>
        <v>2175973.6356126629</v>
      </c>
      <c r="AA7121" s="14">
        <f t="shared" si="919"/>
        <v>61729.748528018594</v>
      </c>
      <c r="AB7121" s="14">
        <f t="shared" si="91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4404</v>
      </c>
      <c r="AI7121" t="e">
        <v>#N/A</v>
      </c>
    </row>
    <row r="7122" spans="1:35" ht="14.25" hidden="1">
      <c r="A7122" s="7" t="s">
        <v>3722</v>
      </c>
      <c r="B7122" s="74" t="s">
        <v>32</v>
      </c>
      <c r="C7122" s="74" t="s">
        <v>1517</v>
      </c>
      <c r="D7122" s="74" t="s">
        <v>1556</v>
      </c>
      <c r="E7122" s="74" t="s">
        <v>2957</v>
      </c>
      <c r="F7122" s="74" t="s">
        <v>2957</v>
      </c>
      <c r="G7122" s="74" t="s">
        <v>2957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14"/>
        <v>24.510000000009313</v>
      </c>
      <c r="W7122" s="14">
        <f t="shared" si="917"/>
        <v>0</v>
      </c>
      <c r="X7122" s="14"/>
      <c r="Y7122" s="14">
        <f t="shared" si="918"/>
        <v>0</v>
      </c>
      <c r="Z7122" s="16">
        <f t="shared" si="920"/>
        <v>0</v>
      </c>
      <c r="AA7122" s="14">
        <f t="shared" si="919"/>
        <v>0</v>
      </c>
      <c r="AB7122" s="14">
        <f t="shared" si="91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4406</v>
      </c>
      <c r="AI7122" t="e">
        <v>#N/A</v>
      </c>
    </row>
    <row r="7123" spans="1:35" ht="14.25" hidden="1">
      <c r="A7123" s="7" t="s">
        <v>3722</v>
      </c>
      <c r="B7123" s="74" t="s">
        <v>32</v>
      </c>
      <c r="C7123" s="74" t="s">
        <v>1517</v>
      </c>
      <c r="D7123" s="74" t="s">
        <v>1556</v>
      </c>
      <c r="E7123" s="74" t="s">
        <v>2931</v>
      </c>
      <c r="F7123" s="74" t="s">
        <v>2931</v>
      </c>
      <c r="G7123" s="74" t="s">
        <v>2931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14"/>
        <v>63623.560284657986</v>
      </c>
      <c r="W7123" s="14">
        <f t="shared" si="917"/>
        <v>426225.57434482756</v>
      </c>
      <c r="X7123" s="14"/>
      <c r="Y7123" s="14">
        <f t="shared" si="918"/>
        <v>0</v>
      </c>
      <c r="Z7123" s="16">
        <f t="shared" si="920"/>
        <v>426225.57434482756</v>
      </c>
      <c r="AA7123" s="14">
        <f t="shared" si="919"/>
        <v>12091.505655172456</v>
      </c>
      <c r="AB7123" s="14">
        <f t="shared" si="91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4404</v>
      </c>
      <c r="AI7123" t="e">
        <v>#N/A</v>
      </c>
    </row>
    <row r="7124" spans="1:35" ht="14.25" hidden="1">
      <c r="A7124" s="7" t="s">
        <v>3722</v>
      </c>
      <c r="B7124" s="74" t="s">
        <v>32</v>
      </c>
      <c r="C7124" s="74" t="s">
        <v>1517</v>
      </c>
      <c r="D7124" s="74" t="s">
        <v>1518</v>
      </c>
      <c r="E7124" s="74" t="s">
        <v>2890</v>
      </c>
      <c r="F7124" s="74" t="s">
        <v>2890</v>
      </c>
      <c r="G7124" s="74" t="s">
        <v>2890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14"/>
        <v>8942.0797163121024</v>
      </c>
      <c r="W7124" s="14">
        <f t="shared" si="917"/>
        <v>97025.338137931045</v>
      </c>
      <c r="X7124" s="14"/>
      <c r="Y7124" s="14">
        <f t="shared" si="918"/>
        <v>0</v>
      </c>
      <c r="Z7124" s="16">
        <f t="shared" si="920"/>
        <v>97025.338137931045</v>
      </c>
      <c r="AA7124" s="14">
        <f t="shared" si="919"/>
        <v>2752.4918620689568</v>
      </c>
      <c r="AB7124" s="14">
        <f t="shared" si="91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4404</v>
      </c>
      <c r="AI7124" t="e">
        <v>#N/A</v>
      </c>
    </row>
    <row r="7125" spans="1:35" ht="14.25" hidden="1">
      <c r="A7125" s="7" t="s">
        <v>3722</v>
      </c>
      <c r="B7125" s="74" t="s">
        <v>32</v>
      </c>
      <c r="C7125" s="74" t="s">
        <v>1517</v>
      </c>
      <c r="D7125" s="74" t="s">
        <v>1518</v>
      </c>
      <c r="E7125" s="74" t="s">
        <v>2890</v>
      </c>
      <c r="F7125" s="74" t="s">
        <v>2890</v>
      </c>
      <c r="G7125" s="74" t="s">
        <v>2890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14"/>
        <v>43993.235712621099</v>
      </c>
      <c r="W7125" s="14">
        <f t="shared" si="917"/>
        <v>0</v>
      </c>
      <c r="X7125" s="14"/>
      <c r="Y7125" s="14">
        <f t="shared" si="918"/>
        <v>0</v>
      </c>
      <c r="Z7125" s="16">
        <f t="shared" si="920"/>
        <v>0</v>
      </c>
      <c r="AA7125" s="14">
        <f t="shared" si="919"/>
        <v>0</v>
      </c>
      <c r="AB7125" s="14">
        <f t="shared" si="91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 hidden="1">
      <c r="A7126" s="7" t="s">
        <v>3722</v>
      </c>
      <c r="B7126" s="74" t="s">
        <v>32</v>
      </c>
      <c r="C7126" s="74" t="s">
        <v>1517</v>
      </c>
      <c r="D7126" s="74" t="s">
        <v>1556</v>
      </c>
      <c r="E7126" s="74" t="s">
        <v>2938</v>
      </c>
      <c r="F7126" s="74" t="s">
        <v>2938</v>
      </c>
      <c r="G7126" s="74" t="s">
        <v>2938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14"/>
        <v>93698.63</v>
      </c>
      <c r="W7126" s="14">
        <f t="shared" si="917"/>
        <v>0</v>
      </c>
      <c r="X7126" s="14"/>
      <c r="Y7126" s="14">
        <f t="shared" si="918"/>
        <v>0</v>
      </c>
      <c r="Z7126" s="16">
        <f t="shared" si="920"/>
        <v>0</v>
      </c>
      <c r="AA7126" s="14">
        <f t="shared" si="919"/>
        <v>0</v>
      </c>
      <c r="AB7126" s="14">
        <f t="shared" si="91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 hidden="1">
      <c r="A7127" s="7" t="s">
        <v>3722</v>
      </c>
      <c r="B7127" s="74" t="s">
        <v>32</v>
      </c>
      <c r="C7127" s="74" t="s">
        <v>1517</v>
      </c>
      <c r="D7127" s="74" t="s">
        <v>1518</v>
      </c>
      <c r="E7127" s="74" t="s">
        <v>2924</v>
      </c>
      <c r="F7127" s="74" t="s">
        <v>2924</v>
      </c>
      <c r="G7127" s="74" t="s">
        <v>2924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14"/>
        <v>215920.808070531</v>
      </c>
      <c r="W7127" s="14">
        <f t="shared" si="917"/>
        <v>188110.7255172414</v>
      </c>
      <c r="X7127" s="14"/>
      <c r="Y7127" s="14">
        <f t="shared" si="918"/>
        <v>0</v>
      </c>
      <c r="Z7127" s="16">
        <f t="shared" si="920"/>
        <v>188110.7255172414</v>
      </c>
      <c r="AA7127" s="14">
        <f t="shared" si="919"/>
        <v>5336.474482758611</v>
      </c>
      <c r="AB7127" s="14">
        <f t="shared" si="91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4404</v>
      </c>
      <c r="AI7127" t="e">
        <v>#N/A</v>
      </c>
    </row>
    <row r="7128" spans="1:35" ht="14.25" hidden="1">
      <c r="A7128" s="7" t="s">
        <v>3722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14"/>
        <v>18417.36</v>
      </c>
      <c r="W7128" s="14">
        <f t="shared" si="917"/>
        <v>0</v>
      </c>
      <c r="X7128" s="14"/>
      <c r="Y7128" s="14">
        <f t="shared" si="918"/>
        <v>0</v>
      </c>
      <c r="Z7128" s="16">
        <f t="shared" si="920"/>
        <v>0</v>
      </c>
      <c r="AA7128" s="14">
        <f t="shared" si="919"/>
        <v>0</v>
      </c>
      <c r="AB7128" s="14">
        <f t="shared" si="91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 hidden="1">
      <c r="A7129" s="7" t="s">
        <v>3722</v>
      </c>
      <c r="B7129" s="74" t="s">
        <v>32</v>
      </c>
      <c r="C7129" s="74" t="s">
        <v>1517</v>
      </c>
      <c r="D7129" s="74" t="s">
        <v>1518</v>
      </c>
      <c r="E7129" s="74" t="s">
        <v>3573</v>
      </c>
      <c r="F7129" s="74" t="s">
        <v>4408</v>
      </c>
      <c r="G7129" s="74" t="s">
        <v>3573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14"/>
        <v>118650.08</v>
      </c>
      <c r="W7129" s="14">
        <f t="shared" si="917"/>
        <v>3892.4244285714285</v>
      </c>
      <c r="X7129" s="14"/>
      <c r="Y7129" s="14">
        <f t="shared" si="918"/>
        <v>0</v>
      </c>
      <c r="Z7129" s="16">
        <f t="shared" si="920"/>
        <v>3892.4244285714285</v>
      </c>
      <c r="AA7129" s="14">
        <f t="shared" si="919"/>
        <v>85.235571428571347</v>
      </c>
      <c r="AB7129" s="14">
        <f t="shared" si="91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4401</v>
      </c>
      <c r="AI7129" t="e">
        <v>#N/A</v>
      </c>
    </row>
    <row r="7130" spans="1:35" ht="14.25" hidden="1">
      <c r="A7130" s="7" t="s">
        <v>3722</v>
      </c>
      <c r="B7130" s="74" t="s">
        <v>32</v>
      </c>
      <c r="C7130" s="74" t="s">
        <v>1517</v>
      </c>
      <c r="D7130" s="74" t="s">
        <v>1518</v>
      </c>
      <c r="E7130" s="74" t="s">
        <v>3573</v>
      </c>
      <c r="F7130" s="74" t="s">
        <v>4408</v>
      </c>
      <c r="G7130" s="74" t="s">
        <v>3573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14"/>
        <v>102836.88</v>
      </c>
      <c r="W7130" s="14">
        <f t="shared" si="917"/>
        <v>0</v>
      </c>
      <c r="X7130" s="14"/>
      <c r="Y7130" s="14">
        <f t="shared" si="918"/>
        <v>0</v>
      </c>
      <c r="Z7130" s="16">
        <f t="shared" si="920"/>
        <v>0</v>
      </c>
      <c r="AA7130" s="14">
        <f t="shared" si="919"/>
        <v>0</v>
      </c>
      <c r="AB7130" s="14">
        <f t="shared" si="91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4404</v>
      </c>
      <c r="AI7130" t="e">
        <v>#N/A</v>
      </c>
    </row>
    <row r="7131" spans="1:35" ht="14.25" hidden="1">
      <c r="A7131" s="7" t="s">
        <v>3722</v>
      </c>
      <c r="B7131" s="74" t="s">
        <v>32</v>
      </c>
      <c r="C7131" s="74" t="s">
        <v>1517</v>
      </c>
      <c r="D7131" s="74" t="s">
        <v>1518</v>
      </c>
      <c r="E7131" s="74" t="s">
        <v>3573</v>
      </c>
      <c r="F7131" s="74" t="s">
        <v>4408</v>
      </c>
      <c r="G7131" s="74" t="s">
        <v>3573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14"/>
        <v>153255.347730496</v>
      </c>
      <c r="W7131" s="14">
        <f t="shared" si="917"/>
        <v>167693.87689655172</v>
      </c>
      <c r="X7131" s="14"/>
      <c r="Y7131" s="14">
        <f t="shared" si="918"/>
        <v>0</v>
      </c>
      <c r="Z7131" s="16">
        <f t="shared" si="920"/>
        <v>167693.87689655172</v>
      </c>
      <c r="AA7131" s="14">
        <f t="shared" si="919"/>
        <v>4757.2731034482713</v>
      </c>
      <c r="AB7131" s="14">
        <f t="shared" si="91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 hidden="1">
      <c r="A7132" s="7" t="s">
        <v>3722</v>
      </c>
      <c r="B7132" s="74" t="s">
        <v>32</v>
      </c>
      <c r="C7132" s="74" t="s">
        <v>1517</v>
      </c>
      <c r="D7132" s="74" t="s">
        <v>1518</v>
      </c>
      <c r="E7132" s="74" t="s">
        <v>2925</v>
      </c>
      <c r="F7132" s="74" t="s">
        <v>2925</v>
      </c>
      <c r="G7132" s="74" t="s">
        <v>2925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3668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17"/>
        <v>0</v>
      </c>
      <c r="X7132" s="14"/>
      <c r="Y7132" s="14">
        <f t="shared" si="918"/>
        <v>0</v>
      </c>
      <c r="Z7132" s="16">
        <f t="shared" si="920"/>
        <v>0</v>
      </c>
      <c r="AA7132" s="14">
        <f t="shared" si="919"/>
        <v>0</v>
      </c>
      <c r="AB7132" s="14">
        <f t="shared" si="91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4404</v>
      </c>
      <c r="AI7132" t="e">
        <v>#N/A</v>
      </c>
    </row>
    <row r="7133" spans="1:35" ht="14.25" hidden="1">
      <c r="A7133" s="7" t="s">
        <v>3722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14"/>
        <v>20415.91</v>
      </c>
      <c r="W7133" s="14">
        <f t="shared" si="917"/>
        <v>0</v>
      </c>
      <c r="X7133" s="14"/>
      <c r="Y7133" s="14">
        <f t="shared" si="918"/>
        <v>0</v>
      </c>
      <c r="Z7133" s="16">
        <f t="shared" si="920"/>
        <v>0</v>
      </c>
      <c r="AA7133" s="14">
        <f t="shared" si="919"/>
        <v>0</v>
      </c>
      <c r="AB7133" s="14">
        <f t="shared" si="91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 hidden="1">
      <c r="A7134" s="7" t="s">
        <v>3722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14"/>
        <v>174822.7</v>
      </c>
      <c r="W7134" s="14">
        <f t="shared" si="917"/>
        <v>0</v>
      </c>
      <c r="X7134" s="14"/>
      <c r="Y7134" s="14">
        <f t="shared" si="918"/>
        <v>0</v>
      </c>
      <c r="Z7134" s="16">
        <f t="shared" si="920"/>
        <v>0</v>
      </c>
      <c r="AA7134" s="14">
        <f t="shared" si="919"/>
        <v>0</v>
      </c>
      <c r="AB7134" s="14">
        <f t="shared" si="91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4404</v>
      </c>
      <c r="AI7134" t="e">
        <v>#N/A</v>
      </c>
    </row>
    <row r="7135" spans="1:35" ht="14.25" hidden="1">
      <c r="A7135" s="7" t="s">
        <v>3722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14"/>
        <v>144507.57999999996</v>
      </c>
      <c r="W7135" s="14">
        <f t="shared" si="917"/>
        <v>109201.18406896552</v>
      </c>
      <c r="X7135" s="14"/>
      <c r="Y7135" s="14">
        <f t="shared" si="918"/>
        <v>0</v>
      </c>
      <c r="Z7135" s="16">
        <f t="shared" si="920"/>
        <v>109201.18406896552</v>
      </c>
      <c r="AA7135" s="14">
        <f t="shared" si="919"/>
        <v>3097.9059310344892</v>
      </c>
      <c r="AB7135" s="14">
        <f t="shared" si="91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4404</v>
      </c>
      <c r="AI7135" t="e">
        <v>#N/A</v>
      </c>
    </row>
    <row r="7136" spans="1:35" ht="14.25" hidden="1">
      <c r="A7136" s="7" t="s">
        <v>3722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14"/>
        <v>0</v>
      </c>
      <c r="W7136" s="14">
        <f t="shared" si="917"/>
        <v>46642.105786163527</v>
      </c>
      <c r="X7136" s="14"/>
      <c r="Y7136" s="14">
        <f t="shared" si="918"/>
        <v>0</v>
      </c>
      <c r="Z7136" s="16">
        <f t="shared" si="920"/>
        <v>46642.105786163527</v>
      </c>
      <c r="AA7136" s="14">
        <f t="shared" si="919"/>
        <v>4153.064213836471</v>
      </c>
      <c r="AB7136" s="14">
        <f t="shared" si="91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 hidden="1">
      <c r="A7137" s="7" t="s">
        <v>3722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17"/>
        <v>21162.949577464784</v>
      </c>
      <c r="X7137" s="14"/>
      <c r="Y7137" s="14">
        <f t="shared" si="918"/>
        <v>0</v>
      </c>
      <c r="Z7137" s="16">
        <f t="shared" si="920"/>
        <v>21162.949577464784</v>
      </c>
      <c r="AA7137" s="14">
        <f t="shared" si="919"/>
        <v>772.37042253521213</v>
      </c>
      <c r="AB7137" s="14">
        <f t="shared" si="91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 hidden="1">
      <c r="A7138" s="7" t="s">
        <v>3722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14"/>
        <v>812411.35</v>
      </c>
      <c r="W7138" s="14">
        <f t="shared" si="917"/>
        <v>0</v>
      </c>
      <c r="X7138" s="14"/>
      <c r="Y7138" s="14">
        <f t="shared" si="918"/>
        <v>0</v>
      </c>
      <c r="Z7138" s="16">
        <f t="shared" si="920"/>
        <v>0</v>
      </c>
      <c r="AA7138" s="14">
        <f t="shared" si="919"/>
        <v>0</v>
      </c>
      <c r="AB7138" s="14">
        <f t="shared" si="91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4404</v>
      </c>
      <c r="AI7138" t="e">
        <v>#N/A</v>
      </c>
    </row>
    <row r="7139" spans="1:35" ht="14.25" hidden="1">
      <c r="A7139" s="7" t="s">
        <v>3722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14"/>
        <v>142835.39780821605</v>
      </c>
      <c r="W7139" s="14">
        <f t="shared" si="917"/>
        <v>204517.74047614858</v>
      </c>
      <c r="X7139" s="14"/>
      <c r="Y7139" s="14">
        <f t="shared" si="918"/>
        <v>0</v>
      </c>
      <c r="Z7139" s="16">
        <f t="shared" si="920"/>
        <v>204517.74047614858</v>
      </c>
      <c r="AA7139" s="14">
        <f t="shared" si="919"/>
        <v>5801.921715635428</v>
      </c>
      <c r="AB7139" s="14">
        <f t="shared" si="91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4404</v>
      </c>
      <c r="AI7139" t="e">
        <v>#N/A</v>
      </c>
    </row>
    <row r="7140" spans="1:35" ht="14.25" hidden="1">
      <c r="A7140" s="7" t="s">
        <v>3722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14"/>
        <v>0</v>
      </c>
      <c r="W7140" s="14">
        <f t="shared" si="917"/>
        <v>96827.588068965502</v>
      </c>
      <c r="X7140" s="14"/>
      <c r="Y7140" s="14">
        <f t="shared" si="918"/>
        <v>0</v>
      </c>
      <c r="Z7140" s="16">
        <f t="shared" si="920"/>
        <v>96827.588068965502</v>
      </c>
      <c r="AA7140" s="14">
        <f t="shared" si="919"/>
        <v>2746.8819310344988</v>
      </c>
      <c r="AB7140" s="14">
        <f t="shared" si="91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 hidden="1">
      <c r="A7141" s="7" t="s">
        <v>3722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14"/>
        <v>0</v>
      </c>
      <c r="W7141" s="14">
        <f t="shared" si="917"/>
        <v>282304.35199999687</v>
      </c>
      <c r="X7141" s="14"/>
      <c r="Y7141" s="14">
        <f t="shared" si="918"/>
        <v>0</v>
      </c>
      <c r="Z7141" s="16">
        <f t="shared" si="920"/>
        <v>282304.35199999687</v>
      </c>
      <c r="AA7141" s="14">
        <f t="shared" si="919"/>
        <v>7734.365808219125</v>
      </c>
      <c r="AB7141" s="14">
        <f t="shared" si="91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 hidden="1">
      <c r="A7142" s="7" t="s">
        <v>3722</v>
      </c>
      <c r="B7142" s="74" t="s">
        <v>32</v>
      </c>
      <c r="C7142" s="74" t="s">
        <v>1517</v>
      </c>
      <c r="D7142" s="74" t="s">
        <v>1556</v>
      </c>
      <c r="E7142" s="74" t="s">
        <v>2947</v>
      </c>
      <c r="F7142" s="74" t="s">
        <v>2947</v>
      </c>
      <c r="G7142" s="74" t="s">
        <v>2947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14"/>
        <v>101312.05095890499</v>
      </c>
      <c r="W7142" s="14">
        <f t="shared" si="917"/>
        <v>2367.074451612903</v>
      </c>
      <c r="X7142" s="14"/>
      <c r="Y7142" s="14">
        <f t="shared" si="918"/>
        <v>0</v>
      </c>
      <c r="Z7142" s="16">
        <f t="shared" si="920"/>
        <v>2367.074451612903</v>
      </c>
      <c r="AA7142" s="14">
        <f t="shared" si="919"/>
        <v>145.91554838709726</v>
      </c>
      <c r="AB7142" s="14">
        <f t="shared" si="91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 hidden="1">
      <c r="A7143" s="7" t="s">
        <v>3722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14"/>
        <v>50616.639999999999</v>
      </c>
      <c r="W7143" s="14">
        <f t="shared" si="917"/>
        <v>0</v>
      </c>
      <c r="X7143" s="14"/>
      <c r="Y7143" s="14">
        <f t="shared" si="918"/>
        <v>0</v>
      </c>
      <c r="Z7143" s="16">
        <f t="shared" si="920"/>
        <v>0</v>
      </c>
      <c r="AA7143" s="14">
        <f t="shared" si="919"/>
        <v>0</v>
      </c>
      <c r="AB7143" s="14">
        <f t="shared" si="91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 hidden="1">
      <c r="A7144" s="7" t="s">
        <v>3722</v>
      </c>
      <c r="B7144" s="74" t="s">
        <v>32</v>
      </c>
      <c r="C7144" s="74" t="s">
        <v>1517</v>
      </c>
      <c r="D7144" s="74" t="s">
        <v>1518</v>
      </c>
      <c r="E7144" s="74" t="s">
        <v>2940</v>
      </c>
      <c r="F7144" s="74" t="s">
        <v>2940</v>
      </c>
      <c r="G7144" s="74" t="s">
        <v>2940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14"/>
        <v>34544.312978723297</v>
      </c>
      <c r="W7144" s="14">
        <f t="shared" si="917"/>
        <v>9324.8648275862051</v>
      </c>
      <c r="X7144" s="14"/>
      <c r="Y7144" s="14">
        <f t="shared" si="918"/>
        <v>0</v>
      </c>
      <c r="Z7144" s="16">
        <f t="shared" si="920"/>
        <v>9324.8648275862051</v>
      </c>
      <c r="AA7144" s="14">
        <f t="shared" si="919"/>
        <v>264.5351724137945</v>
      </c>
      <c r="AB7144" s="14">
        <f t="shared" si="91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 hidden="1">
      <c r="A7145" s="7" t="s">
        <v>3722</v>
      </c>
      <c r="B7145" s="74" t="s">
        <v>32</v>
      </c>
      <c r="C7145" s="74" t="s">
        <v>1517</v>
      </c>
      <c r="D7145" s="74" t="s">
        <v>1518</v>
      </c>
      <c r="E7145" s="74" t="s">
        <v>2927</v>
      </c>
      <c r="F7145" s="74" t="s">
        <v>2927</v>
      </c>
      <c r="G7145" s="74" t="s">
        <v>2927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14"/>
        <v>0.51999999999861801</v>
      </c>
      <c r="W7145" s="14">
        <f t="shared" si="917"/>
        <v>0</v>
      </c>
      <c r="X7145" s="14"/>
      <c r="Y7145" s="14">
        <f t="shared" si="918"/>
        <v>0</v>
      </c>
      <c r="Z7145" s="16">
        <f t="shared" si="920"/>
        <v>0</v>
      </c>
      <c r="AA7145" s="14">
        <f t="shared" si="919"/>
        <v>0</v>
      </c>
      <c r="AB7145" s="14">
        <f t="shared" si="91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 hidden="1">
      <c r="A7146" s="7" t="s">
        <v>3722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21">S7146+T7146-U7146</f>
        <v>0</v>
      </c>
      <c r="W7146" s="14">
        <f t="shared" si="917"/>
        <v>0</v>
      </c>
      <c r="X7146" s="14"/>
      <c r="Y7146" s="14">
        <f t="shared" si="918"/>
        <v>0</v>
      </c>
      <c r="Z7146" s="16">
        <f t="shared" si="920"/>
        <v>0</v>
      </c>
      <c r="AA7146" s="14">
        <f t="shared" si="919"/>
        <v>0</v>
      </c>
      <c r="AB7146" s="14">
        <f t="shared" si="91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3274</v>
      </c>
      <c r="AI7146" t="e">
        <v>#N/A</v>
      </c>
    </row>
    <row r="7147" spans="1:35" ht="14.25" hidden="1">
      <c r="A7147" s="7" t="s">
        <v>3722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21"/>
        <v>0</v>
      </c>
      <c r="W7147" s="14">
        <f t="shared" si="917"/>
        <v>0</v>
      </c>
      <c r="X7147" s="14"/>
      <c r="Y7147" s="14">
        <f t="shared" si="918"/>
        <v>0</v>
      </c>
      <c r="Z7147" s="16">
        <f t="shared" si="920"/>
        <v>0</v>
      </c>
      <c r="AA7147" s="14">
        <f t="shared" si="919"/>
        <v>0</v>
      </c>
      <c r="AB7147" s="14">
        <f t="shared" si="91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3274</v>
      </c>
      <c r="AI7147" t="e">
        <v>#N/A</v>
      </c>
    </row>
    <row r="7148" spans="1:35" ht="14.25" hidden="1">
      <c r="A7148" s="7" t="s">
        <v>3722</v>
      </c>
      <c r="B7148" s="74" t="s">
        <v>32</v>
      </c>
      <c r="C7148" s="74" t="s">
        <v>1517</v>
      </c>
      <c r="D7148" s="74" t="s">
        <v>1518</v>
      </c>
      <c r="E7148" s="74" t="s">
        <v>2953</v>
      </c>
      <c r="F7148" s="74" t="s">
        <v>2933</v>
      </c>
      <c r="G7148" s="74" t="s">
        <v>2933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21"/>
        <v>24346.270547945202</v>
      </c>
      <c r="W7148" s="14">
        <f t="shared" si="917"/>
        <v>0</v>
      </c>
      <c r="X7148" s="14"/>
      <c r="Y7148" s="14">
        <f t="shared" si="918"/>
        <v>0</v>
      </c>
      <c r="Z7148" s="16">
        <f t="shared" si="920"/>
        <v>0</v>
      </c>
      <c r="AA7148" s="14">
        <f t="shared" si="919"/>
        <v>0</v>
      </c>
      <c r="AB7148" s="14">
        <f t="shared" si="91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 hidden="1">
      <c r="A7149" s="7" t="s">
        <v>3722</v>
      </c>
      <c r="B7149" s="74" t="s">
        <v>32</v>
      </c>
      <c r="C7149" s="74" t="s">
        <v>1517</v>
      </c>
      <c r="D7149" s="74" t="s">
        <v>1518</v>
      </c>
      <c r="E7149" s="74" t="s">
        <v>2928</v>
      </c>
      <c r="F7149" s="74" t="s">
        <v>2928</v>
      </c>
      <c r="G7149" s="74" t="s">
        <v>2928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21"/>
        <v>24067.95</v>
      </c>
      <c r="W7149" s="14">
        <f t="shared" si="917"/>
        <v>0</v>
      </c>
      <c r="X7149" s="14"/>
      <c r="Y7149" s="14">
        <f t="shared" si="918"/>
        <v>0</v>
      </c>
      <c r="Z7149" s="16">
        <f t="shared" si="920"/>
        <v>0</v>
      </c>
      <c r="AA7149" s="14">
        <f t="shared" si="919"/>
        <v>0</v>
      </c>
      <c r="AB7149" s="14">
        <f t="shared" si="91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 hidden="1">
      <c r="A7150" s="7" t="s">
        <v>3722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3095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22">IF(O7150="返货",U7150/(1+P7150),IF(O7150="返现",U7150,IF(O7150="折扣",U7150*P7150,IF(O7150="无",U7150))))</f>
        <v>71191.7</v>
      </c>
      <c r="X7150" s="14"/>
      <c r="Y7150" s="14">
        <f t="shared" si="918"/>
        <v>0</v>
      </c>
      <c r="Z7150" s="16">
        <f t="shared" si="920"/>
        <v>71191.7</v>
      </c>
      <c r="AA7150" s="14">
        <f t="shared" si="91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3274</v>
      </c>
      <c r="AI7150" t="e">
        <v>#N/A</v>
      </c>
    </row>
    <row r="7151" spans="1:35" ht="14.25" hidden="1">
      <c r="A7151" s="7" t="s">
        <v>3722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3095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22"/>
        <v>105651</v>
      </c>
      <c r="X7151" s="14"/>
      <c r="Y7151" s="14">
        <f t="shared" si="918"/>
        <v>0</v>
      </c>
      <c r="Z7151" s="16">
        <f t="shared" si="920"/>
        <v>105651</v>
      </c>
      <c r="AA7151" s="14">
        <f t="shared" si="91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3274</v>
      </c>
      <c r="AI7151" t="e">
        <v>#N/A</v>
      </c>
    </row>
    <row r="7152" spans="1:35" ht="14.25" hidden="1">
      <c r="A7152" s="7" t="s">
        <v>3722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3148</v>
      </c>
      <c r="G7152" s="74" t="s">
        <v>1053</v>
      </c>
      <c r="H7152" s="74" t="s">
        <v>1996</v>
      </c>
      <c r="I7152" s="74" t="s">
        <v>1997</v>
      </c>
      <c r="J7152" s="74" t="s">
        <v>4472</v>
      </c>
      <c r="K7152" s="74" t="s">
        <v>32</v>
      </c>
      <c r="L7152" s="74" t="s">
        <v>1053</v>
      </c>
      <c r="M7152" s="74"/>
      <c r="N7152" s="74" t="s">
        <v>4473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22"/>
        <v>29986.12</v>
      </c>
      <c r="X7152" s="14">
        <f>W7152*4%</f>
        <v>1199.4448</v>
      </c>
      <c r="Y7152" s="14">
        <f t="shared" si="918"/>
        <v>0</v>
      </c>
      <c r="Z7152" s="16">
        <f t="shared" si="920"/>
        <v>31185.5648</v>
      </c>
      <c r="AA7152" s="14">
        <f t="shared" si="91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3274</v>
      </c>
      <c r="AI7152" t="e">
        <v>#N/A</v>
      </c>
    </row>
    <row r="7153" spans="1:35" ht="14.25" hidden="1">
      <c r="A7153" s="7" t="s">
        <v>3722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3095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22"/>
        <v>15200</v>
      </c>
      <c r="X7153" s="14"/>
      <c r="Y7153" s="14">
        <f t="shared" si="918"/>
        <v>0</v>
      </c>
      <c r="Z7153" s="16">
        <f t="shared" si="920"/>
        <v>15200</v>
      </c>
      <c r="AA7153" s="14">
        <f t="shared" si="91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3274</v>
      </c>
      <c r="AI7153" t="e">
        <v>#N/A</v>
      </c>
    </row>
    <row r="7154" spans="1:35" ht="14.25" hidden="1">
      <c r="A7154" s="7" t="s">
        <v>3722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3181</v>
      </c>
      <c r="I7154" s="74" t="s">
        <v>106</v>
      </c>
      <c r="J7154" s="74" t="s">
        <v>3182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23">S7154+T7154-U7154</f>
        <v>60000</v>
      </c>
      <c r="W7154" s="14">
        <f t="shared" si="922"/>
        <v>0</v>
      </c>
      <c r="X7154" s="14"/>
      <c r="Y7154" s="14">
        <f t="shared" si="918"/>
        <v>0</v>
      </c>
      <c r="Z7154" s="16">
        <f t="shared" si="920"/>
        <v>0</v>
      </c>
      <c r="AA7154" s="14">
        <f t="shared" si="91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3274</v>
      </c>
      <c r="AI7154" t="e">
        <v>#N/A</v>
      </c>
    </row>
    <row r="7155" spans="1:35" ht="14.25" hidden="1">
      <c r="A7155" s="7" t="s">
        <v>3722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3148</v>
      </c>
      <c r="G7155" s="74" t="s">
        <v>1053</v>
      </c>
      <c r="H7155" s="74" t="s">
        <v>3149</v>
      </c>
      <c r="I7155" s="74" t="s">
        <v>1997</v>
      </c>
      <c r="J7155" s="74" t="s">
        <v>3347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23"/>
        <v>-2329100.23</v>
      </c>
      <c r="W7155" s="14">
        <f t="shared" si="922"/>
        <v>0</v>
      </c>
      <c r="X7155" s="14"/>
      <c r="Y7155" s="14">
        <f t="shared" si="918"/>
        <v>0</v>
      </c>
      <c r="Z7155" s="16">
        <f t="shared" si="920"/>
        <v>0</v>
      </c>
      <c r="AA7155" s="14">
        <f t="shared" si="91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 hidden="1">
      <c r="A7156" s="7" t="s">
        <v>3722</v>
      </c>
      <c r="B7156" s="74" t="s">
        <v>32</v>
      </c>
      <c r="C7156" s="74" t="s">
        <v>908</v>
      </c>
      <c r="D7156" s="74" t="s">
        <v>640</v>
      </c>
      <c r="E7156" s="74" t="s">
        <v>3151</v>
      </c>
      <c r="F7156" s="74" t="s">
        <v>3151</v>
      </c>
      <c r="G7156" s="74" t="s">
        <v>3151</v>
      </c>
      <c r="H7156" s="74" t="s">
        <v>3152</v>
      </c>
      <c r="I7156" s="74" t="s">
        <v>4409</v>
      </c>
      <c r="J7156" s="74"/>
      <c r="K7156" s="74"/>
      <c r="L7156" s="74" t="s">
        <v>3154</v>
      </c>
      <c r="M7156" s="74"/>
      <c r="N7156" s="74" t="s">
        <v>40</v>
      </c>
      <c r="O7156" s="74" t="s">
        <v>80</v>
      </c>
      <c r="P7156" s="10">
        <v>0</v>
      </c>
      <c r="Q7156" s="12" t="s">
        <v>3155</v>
      </c>
      <c r="R7156" s="74"/>
      <c r="S7156" s="140">
        <v>3722.29</v>
      </c>
      <c r="T7156" s="14"/>
      <c r="U7156" s="14">
        <v>0</v>
      </c>
      <c r="V7156" s="14">
        <f t="shared" si="923"/>
        <v>3722.29</v>
      </c>
      <c r="W7156" s="14">
        <f t="shared" si="922"/>
        <v>0</v>
      </c>
      <c r="X7156" s="14"/>
      <c r="Y7156" s="14">
        <f t="shared" si="918"/>
        <v>0</v>
      </c>
      <c r="Z7156" s="16">
        <f t="shared" si="920"/>
        <v>0</v>
      </c>
      <c r="AA7156" s="14">
        <f t="shared" si="91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 hidden="1">
      <c r="A7157" s="7" t="s">
        <v>3722</v>
      </c>
      <c r="B7157" s="74" t="s">
        <v>32</v>
      </c>
      <c r="C7157" s="74" t="s">
        <v>908</v>
      </c>
      <c r="D7157" s="74" t="s">
        <v>640</v>
      </c>
      <c r="E7157" s="74" t="s">
        <v>3156</v>
      </c>
      <c r="F7157" s="74" t="s">
        <v>3156</v>
      </c>
      <c r="G7157" s="74" t="s">
        <v>3156</v>
      </c>
      <c r="H7157" s="74" t="s">
        <v>3152</v>
      </c>
      <c r="I7157" s="74" t="s">
        <v>4409</v>
      </c>
      <c r="J7157" s="74"/>
      <c r="K7157" s="74"/>
      <c r="L7157" s="74" t="s">
        <v>3157</v>
      </c>
      <c r="M7157" s="74"/>
      <c r="N7157" s="74" t="s">
        <v>40</v>
      </c>
      <c r="O7157" s="74" t="s">
        <v>80</v>
      </c>
      <c r="P7157" s="10">
        <v>0</v>
      </c>
      <c r="Q7157" s="12" t="s">
        <v>3158</v>
      </c>
      <c r="R7157" s="74"/>
      <c r="S7157" s="140">
        <v>36819.410000000003</v>
      </c>
      <c r="T7157" s="14"/>
      <c r="U7157" s="14">
        <v>0</v>
      </c>
      <c r="V7157" s="14">
        <f t="shared" si="923"/>
        <v>36819.410000000003</v>
      </c>
      <c r="W7157" s="14">
        <f t="shared" si="922"/>
        <v>0</v>
      </c>
      <c r="X7157" s="14"/>
      <c r="Y7157" s="14">
        <f t="shared" si="918"/>
        <v>0</v>
      </c>
      <c r="Z7157" s="16">
        <f t="shared" si="920"/>
        <v>0</v>
      </c>
      <c r="AA7157" s="14">
        <f t="shared" si="91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 hidden="1">
      <c r="A7158" s="7" t="s">
        <v>3722</v>
      </c>
      <c r="B7158" s="74" t="s">
        <v>32</v>
      </c>
      <c r="C7158" s="74" t="s">
        <v>470</v>
      </c>
      <c r="D7158" s="74" t="s">
        <v>531</v>
      </c>
      <c r="E7158" s="74" t="s">
        <v>3159</v>
      </c>
      <c r="F7158" s="74" t="s">
        <v>3159</v>
      </c>
      <c r="G7158" s="74" t="s">
        <v>3159</v>
      </c>
      <c r="H7158" s="74" t="s">
        <v>3152</v>
      </c>
      <c r="I7158" s="74" t="s">
        <v>4409</v>
      </c>
      <c r="J7158" s="74"/>
      <c r="K7158" s="74"/>
      <c r="L7158" s="74" t="s">
        <v>3159</v>
      </c>
      <c r="M7158" s="74"/>
      <c r="N7158" s="74" t="s">
        <v>40</v>
      </c>
      <c r="O7158" s="74" t="s">
        <v>41</v>
      </c>
      <c r="P7158" s="10">
        <v>0.03</v>
      </c>
      <c r="Q7158" s="12" t="s">
        <v>3160</v>
      </c>
      <c r="R7158" s="74"/>
      <c r="S7158" s="140">
        <v>-8540.57</v>
      </c>
      <c r="T7158" s="14"/>
      <c r="U7158" s="14">
        <v>0</v>
      </c>
      <c r="V7158" s="14">
        <f t="shared" si="923"/>
        <v>-8540.57</v>
      </c>
      <c r="W7158" s="14">
        <f t="shared" si="922"/>
        <v>0</v>
      </c>
      <c r="X7158" s="14"/>
      <c r="Y7158" s="14">
        <f t="shared" si="918"/>
        <v>0</v>
      </c>
      <c r="Z7158" s="16">
        <f t="shared" si="920"/>
        <v>0</v>
      </c>
      <c r="AA7158" s="14">
        <f t="shared" si="91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 hidden="1">
      <c r="A7159" s="7" t="s">
        <v>3722</v>
      </c>
      <c r="B7159" s="74" t="s">
        <v>32</v>
      </c>
      <c r="C7159" s="74" t="s">
        <v>908</v>
      </c>
      <c r="D7159" s="74" t="s">
        <v>640</v>
      </c>
      <c r="E7159" s="74" t="s">
        <v>3154</v>
      </c>
      <c r="F7159" s="74" t="s">
        <v>3154</v>
      </c>
      <c r="G7159" s="74" t="s">
        <v>3154</v>
      </c>
      <c r="H7159" s="74" t="s">
        <v>3152</v>
      </c>
      <c r="I7159" s="74" t="s">
        <v>4409</v>
      </c>
      <c r="J7159" s="74"/>
      <c r="K7159" s="74"/>
      <c r="L7159" s="74" t="s">
        <v>3154</v>
      </c>
      <c r="M7159" s="74"/>
      <c r="N7159" s="74" t="s">
        <v>40</v>
      </c>
      <c r="O7159" s="74" t="s">
        <v>41</v>
      </c>
      <c r="P7159" s="10">
        <v>0.02</v>
      </c>
      <c r="Q7159" s="12" t="s">
        <v>3155</v>
      </c>
      <c r="R7159" s="74"/>
      <c r="S7159" s="140">
        <v>7103.19</v>
      </c>
      <c r="T7159" s="14"/>
      <c r="U7159" s="14">
        <v>0</v>
      </c>
      <c r="V7159" s="14">
        <f t="shared" si="923"/>
        <v>7103.19</v>
      </c>
      <c r="W7159" s="14">
        <f t="shared" si="922"/>
        <v>0</v>
      </c>
      <c r="X7159" s="14"/>
      <c r="Y7159" s="14">
        <f t="shared" si="918"/>
        <v>0</v>
      </c>
      <c r="Z7159" s="16">
        <f t="shared" si="920"/>
        <v>0</v>
      </c>
      <c r="AA7159" s="14">
        <f t="shared" si="91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 hidden="1">
      <c r="A7160" s="7" t="s">
        <v>3722</v>
      </c>
      <c r="B7160" s="74" t="s">
        <v>32</v>
      </c>
      <c r="C7160" s="74" t="s">
        <v>470</v>
      </c>
      <c r="D7160" s="74" t="s">
        <v>471</v>
      </c>
      <c r="E7160" s="74" t="s">
        <v>3161</v>
      </c>
      <c r="F7160" s="74" t="s">
        <v>3161</v>
      </c>
      <c r="G7160" s="74" t="s">
        <v>3161</v>
      </c>
      <c r="H7160" s="74" t="s">
        <v>3152</v>
      </c>
      <c r="I7160" s="74" t="s">
        <v>4409</v>
      </c>
      <c r="J7160" s="74"/>
      <c r="K7160" s="74"/>
      <c r="L7160" s="74" t="s">
        <v>3161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23"/>
        <v>62013.87</v>
      </c>
      <c r="W7160" s="14">
        <f t="shared" si="922"/>
        <v>0</v>
      </c>
      <c r="X7160" s="14"/>
      <c r="Y7160" s="14">
        <f t="shared" si="918"/>
        <v>0</v>
      </c>
      <c r="Z7160" s="16">
        <f t="shared" si="920"/>
        <v>0</v>
      </c>
      <c r="AA7160" s="14">
        <f t="shared" si="91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 hidden="1">
      <c r="A7161" s="7" t="s">
        <v>3722</v>
      </c>
      <c r="B7161" s="74" t="s">
        <v>32</v>
      </c>
      <c r="C7161" s="74" t="s">
        <v>470</v>
      </c>
      <c r="D7161" s="74" t="s">
        <v>471</v>
      </c>
      <c r="E7161" s="74" t="s">
        <v>3162</v>
      </c>
      <c r="F7161" s="74" t="s">
        <v>3162</v>
      </c>
      <c r="G7161" s="74" t="s">
        <v>3162</v>
      </c>
      <c r="H7161" s="74" t="s">
        <v>3152</v>
      </c>
      <c r="I7161" s="74" t="s">
        <v>4409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23"/>
        <v>-80.689999999999898</v>
      </c>
      <c r="W7161" s="14">
        <f t="shared" si="922"/>
        <v>0</v>
      </c>
      <c r="X7161" s="14"/>
      <c r="Y7161" s="14">
        <f t="shared" si="918"/>
        <v>0</v>
      </c>
      <c r="Z7161" s="16">
        <f t="shared" si="920"/>
        <v>0</v>
      </c>
      <c r="AA7161" s="14">
        <f t="shared" si="91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 hidden="1">
      <c r="A7162" s="7" t="s">
        <v>3722</v>
      </c>
      <c r="B7162" s="74" t="s">
        <v>32</v>
      </c>
      <c r="C7162" s="74" t="s">
        <v>470</v>
      </c>
      <c r="D7162" s="74" t="s">
        <v>531</v>
      </c>
      <c r="E7162" s="74" t="s">
        <v>3163</v>
      </c>
      <c r="F7162" s="74" t="s">
        <v>3163</v>
      </c>
      <c r="G7162" s="74" t="s">
        <v>3163</v>
      </c>
      <c r="H7162" s="74" t="s">
        <v>3152</v>
      </c>
      <c r="I7162" s="74" t="s">
        <v>4409</v>
      </c>
      <c r="J7162" s="74"/>
      <c r="K7162" s="74"/>
      <c r="L7162" s="74" t="s">
        <v>3163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23"/>
        <v>138.31</v>
      </c>
      <c r="W7162" s="14">
        <f t="shared" si="922"/>
        <v>0</v>
      </c>
      <c r="X7162" s="14"/>
      <c r="Y7162" s="14">
        <f t="shared" si="918"/>
        <v>0</v>
      </c>
      <c r="Z7162" s="16">
        <f t="shared" si="920"/>
        <v>0</v>
      </c>
      <c r="AA7162" s="14">
        <f t="shared" si="91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 hidden="1">
      <c r="A7163" s="7" t="s">
        <v>3722</v>
      </c>
      <c r="B7163" s="74" t="s">
        <v>32</v>
      </c>
      <c r="C7163" s="74" t="s">
        <v>470</v>
      </c>
      <c r="D7163" s="74" t="s">
        <v>531</v>
      </c>
      <c r="E7163" s="74" t="s">
        <v>3163</v>
      </c>
      <c r="F7163" s="74" t="s">
        <v>3163</v>
      </c>
      <c r="G7163" s="74" t="s">
        <v>3163</v>
      </c>
      <c r="H7163" s="74" t="s">
        <v>3152</v>
      </c>
      <c r="I7163" s="74" t="s">
        <v>4409</v>
      </c>
      <c r="J7163" s="74"/>
      <c r="K7163" s="74"/>
      <c r="L7163" s="74" t="s">
        <v>3163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23"/>
        <v>-146.72</v>
      </c>
      <c r="W7163" s="14">
        <f t="shared" si="922"/>
        <v>0</v>
      </c>
      <c r="X7163" s="14"/>
      <c r="Y7163" s="14">
        <f t="shared" si="918"/>
        <v>0</v>
      </c>
      <c r="Z7163" s="16">
        <f t="shared" si="920"/>
        <v>0</v>
      </c>
      <c r="AA7163" s="14">
        <f t="shared" si="91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 hidden="1">
      <c r="A7164" s="7" t="s">
        <v>3722</v>
      </c>
      <c r="B7164" s="74" t="s">
        <v>32</v>
      </c>
      <c r="C7164" s="74" t="s">
        <v>470</v>
      </c>
      <c r="D7164" s="74" t="s">
        <v>531</v>
      </c>
      <c r="E7164" s="74" t="s">
        <v>3159</v>
      </c>
      <c r="F7164" s="74" t="s">
        <v>3159</v>
      </c>
      <c r="G7164" s="74" t="s">
        <v>3159</v>
      </c>
      <c r="H7164" s="74" t="s">
        <v>3152</v>
      </c>
      <c r="I7164" s="74" t="s">
        <v>4409</v>
      </c>
      <c r="J7164" s="74"/>
      <c r="K7164" s="74"/>
      <c r="L7164" s="74" t="s">
        <v>3164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23"/>
        <v>-1248.8699999999999</v>
      </c>
      <c r="W7164" s="14">
        <f t="shared" si="922"/>
        <v>0</v>
      </c>
      <c r="X7164" s="14"/>
      <c r="Y7164" s="14">
        <f t="shared" si="918"/>
        <v>0</v>
      </c>
      <c r="Z7164" s="16">
        <f t="shared" si="920"/>
        <v>0</v>
      </c>
      <c r="AA7164" s="14">
        <f t="shared" si="91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 hidden="1">
      <c r="A7165" s="7" t="s">
        <v>3722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3152</v>
      </c>
      <c r="I7165" s="74" t="s">
        <v>4409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23"/>
        <v>8334.6200000000008</v>
      </c>
      <c r="W7165" s="14">
        <f t="shared" si="922"/>
        <v>0</v>
      </c>
      <c r="X7165" s="14"/>
      <c r="Y7165" s="14">
        <f t="shared" si="918"/>
        <v>0</v>
      </c>
      <c r="Z7165" s="16">
        <f t="shared" si="920"/>
        <v>0</v>
      </c>
      <c r="AA7165" s="14">
        <f t="shared" si="91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 hidden="1">
      <c r="A7166" s="7" t="s">
        <v>3722</v>
      </c>
      <c r="B7166" s="74" t="s">
        <v>32</v>
      </c>
      <c r="C7166" s="74" t="s">
        <v>1330</v>
      </c>
      <c r="D7166" s="74" t="s">
        <v>1441</v>
      </c>
      <c r="E7166" s="74" t="s">
        <v>3165</v>
      </c>
      <c r="F7166" s="74" t="s">
        <v>3165</v>
      </c>
      <c r="G7166" s="74" t="s">
        <v>3165</v>
      </c>
      <c r="H7166" s="74" t="s">
        <v>3152</v>
      </c>
      <c r="I7166" s="74" t="s">
        <v>4409</v>
      </c>
      <c r="J7166" s="74"/>
      <c r="K7166" s="74"/>
      <c r="L7166" s="74" t="s">
        <v>3165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23"/>
        <v>-30949.5</v>
      </c>
      <c r="W7166" s="14">
        <f t="shared" si="922"/>
        <v>0</v>
      </c>
      <c r="X7166" s="14"/>
      <c r="Y7166" s="14">
        <f t="shared" si="918"/>
        <v>0</v>
      </c>
      <c r="Z7166" s="16">
        <f t="shared" si="920"/>
        <v>0</v>
      </c>
      <c r="AA7166" s="14">
        <f t="shared" si="91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 hidden="1">
      <c r="A7167" s="7" t="s">
        <v>3722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3152</v>
      </c>
      <c r="I7167" s="74" t="s">
        <v>4409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23"/>
        <v>-140.31</v>
      </c>
      <c r="W7167" s="14">
        <f t="shared" si="922"/>
        <v>0</v>
      </c>
      <c r="X7167" s="14"/>
      <c r="Y7167" s="14">
        <f t="shared" si="918"/>
        <v>0</v>
      </c>
      <c r="Z7167" s="16">
        <f t="shared" si="920"/>
        <v>0</v>
      </c>
      <c r="AA7167" s="14">
        <f t="shared" si="91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 hidden="1">
      <c r="A7168" s="7" t="s">
        <v>3722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3152</v>
      </c>
      <c r="I7168" s="74" t="s">
        <v>4409</v>
      </c>
      <c r="J7168" s="74"/>
      <c r="K7168" s="74"/>
      <c r="L7168" s="74" t="s">
        <v>3166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23"/>
        <v>-16010.42</v>
      </c>
      <c r="W7168" s="14">
        <f t="shared" si="922"/>
        <v>0</v>
      </c>
      <c r="X7168" s="14"/>
      <c r="Y7168" s="14">
        <f t="shared" si="918"/>
        <v>0</v>
      </c>
      <c r="Z7168" s="16">
        <f t="shared" si="920"/>
        <v>0</v>
      </c>
      <c r="AA7168" s="14">
        <f t="shared" si="91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 hidden="1">
      <c r="A7169" s="7" t="s">
        <v>3722</v>
      </c>
      <c r="B7169" s="74" t="s">
        <v>32</v>
      </c>
      <c r="C7169" s="74" t="s">
        <v>1330</v>
      </c>
      <c r="D7169" s="74" t="s">
        <v>1441</v>
      </c>
      <c r="E7169" s="74" t="s">
        <v>3071</v>
      </c>
      <c r="F7169" s="74" t="s">
        <v>3071</v>
      </c>
      <c r="G7169" s="74" t="s">
        <v>3071</v>
      </c>
      <c r="H7169" s="74" t="s">
        <v>3152</v>
      </c>
      <c r="I7169" s="74" t="s">
        <v>4409</v>
      </c>
      <c r="J7169" s="74"/>
      <c r="K7169" s="74"/>
      <c r="L7169" s="74" t="s">
        <v>3071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23"/>
        <v>-29.309999999999501</v>
      </c>
      <c r="W7169" s="14">
        <f t="shared" si="922"/>
        <v>0</v>
      </c>
      <c r="X7169" s="14"/>
      <c r="Y7169" s="14">
        <f t="shared" si="918"/>
        <v>0</v>
      </c>
      <c r="Z7169" s="16">
        <f t="shared" si="920"/>
        <v>0</v>
      </c>
      <c r="AA7169" s="14">
        <f t="shared" si="91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 hidden="1">
      <c r="A7170" s="7" t="s">
        <v>3722</v>
      </c>
      <c r="B7170" s="74" t="s">
        <v>32</v>
      </c>
      <c r="C7170" s="74" t="s">
        <v>648</v>
      </c>
      <c r="D7170" s="74" t="s">
        <v>712</v>
      </c>
      <c r="E7170" s="74" t="s">
        <v>3167</v>
      </c>
      <c r="F7170" s="74" t="s">
        <v>3167</v>
      </c>
      <c r="G7170" s="74" t="s">
        <v>3167</v>
      </c>
      <c r="H7170" s="74" t="s">
        <v>3152</v>
      </c>
      <c r="I7170" s="74" t="s">
        <v>4409</v>
      </c>
      <c r="J7170" s="74"/>
      <c r="K7170" s="74"/>
      <c r="L7170" s="74" t="s">
        <v>3168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23"/>
        <v>-1795.07</v>
      </c>
      <c r="W7170" s="14">
        <f t="shared" si="922"/>
        <v>0</v>
      </c>
      <c r="X7170" s="14"/>
      <c r="Y7170" s="14">
        <f t="shared" si="918"/>
        <v>0</v>
      </c>
      <c r="Z7170" s="16">
        <f t="shared" si="920"/>
        <v>0</v>
      </c>
      <c r="AA7170" s="14">
        <f t="shared" si="91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 hidden="1">
      <c r="A7171" s="7" t="s">
        <v>3722</v>
      </c>
      <c r="B7171" s="74" t="s">
        <v>32</v>
      </c>
      <c r="C7171" s="74" t="s">
        <v>648</v>
      </c>
      <c r="D7171" s="74" t="s">
        <v>857</v>
      </c>
      <c r="E7171" s="74" t="s">
        <v>3169</v>
      </c>
      <c r="F7171" s="74" t="s">
        <v>3169</v>
      </c>
      <c r="G7171" s="74" t="s">
        <v>3169</v>
      </c>
      <c r="H7171" s="74" t="s">
        <v>3152</v>
      </c>
      <c r="I7171" s="74" t="s">
        <v>4409</v>
      </c>
      <c r="J7171" s="74"/>
      <c r="K7171" s="74"/>
      <c r="L7171" s="74" t="s">
        <v>3170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23"/>
        <v>-31611.21</v>
      </c>
      <c r="W7171" s="14">
        <f t="shared" si="922"/>
        <v>0</v>
      </c>
      <c r="X7171" s="14"/>
      <c r="Y7171" s="14">
        <f t="shared" ref="Y7171:Y7234" si="924">IF(W7171-AB7171&lt;=0,0,IF(O7171="返现",MAX(W7171-AA7171-AB7171,0),MAX(W7171-AB7171,0)))</f>
        <v>0</v>
      </c>
      <c r="Z7171" s="16">
        <f t="shared" si="920"/>
        <v>0</v>
      </c>
      <c r="AA7171" s="14">
        <f t="shared" si="91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 hidden="1">
      <c r="A7172" s="7" t="s">
        <v>3722</v>
      </c>
      <c r="B7172" s="74" t="s">
        <v>32</v>
      </c>
      <c r="C7172" s="74" t="s">
        <v>648</v>
      </c>
      <c r="D7172" s="74" t="s">
        <v>857</v>
      </c>
      <c r="E7172" s="74" t="s">
        <v>3171</v>
      </c>
      <c r="F7172" s="74" t="s">
        <v>3171</v>
      </c>
      <c r="G7172" s="74" t="s">
        <v>3171</v>
      </c>
      <c r="H7172" s="74" t="s">
        <v>3152</v>
      </c>
      <c r="I7172" s="74" t="s">
        <v>4409</v>
      </c>
      <c r="J7172" s="74"/>
      <c r="K7172" s="74"/>
      <c r="L7172" s="74" t="s">
        <v>3171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23"/>
        <v>-7483.45</v>
      </c>
      <c r="W7172" s="14">
        <f t="shared" si="922"/>
        <v>0</v>
      </c>
      <c r="X7172" s="14"/>
      <c r="Y7172" s="14">
        <f t="shared" si="924"/>
        <v>0</v>
      </c>
      <c r="Z7172" s="16">
        <f t="shared" si="920"/>
        <v>0</v>
      </c>
      <c r="AA7172" s="14">
        <f t="shared" si="91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 hidden="1">
      <c r="A7173" s="7" t="s">
        <v>3722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3148</v>
      </c>
      <c r="G7173" s="74" t="s">
        <v>1053</v>
      </c>
      <c r="H7173" s="74" t="s">
        <v>3149</v>
      </c>
      <c r="I7173" s="74" t="s">
        <v>1997</v>
      </c>
      <c r="J7173" s="74" t="s">
        <v>4474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23"/>
        <v>-1855966.68</v>
      </c>
      <c r="W7173" s="14">
        <f t="shared" si="922"/>
        <v>0</v>
      </c>
      <c r="X7173" s="14"/>
      <c r="Y7173" s="14">
        <f t="shared" si="924"/>
        <v>0</v>
      </c>
      <c r="Z7173" s="16">
        <f t="shared" si="920"/>
        <v>0</v>
      </c>
      <c r="AA7173" s="14">
        <f t="shared" si="91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 hidden="1">
      <c r="A7174" s="7" t="s">
        <v>3722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3152</v>
      </c>
      <c r="I7174" s="74" t="s">
        <v>4409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23"/>
        <v>30116.23</v>
      </c>
      <c r="W7174" s="14">
        <f t="shared" si="922"/>
        <v>0</v>
      </c>
      <c r="X7174" s="14"/>
      <c r="Y7174" s="14">
        <f t="shared" si="924"/>
        <v>0</v>
      </c>
      <c r="Z7174" s="16">
        <f t="shared" si="920"/>
        <v>0</v>
      </c>
      <c r="AA7174" s="14">
        <f t="shared" si="91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 hidden="1">
      <c r="A7175" s="7" t="s">
        <v>3722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3152</v>
      </c>
      <c r="I7175" s="74" t="s">
        <v>4409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23"/>
        <v>-48.75</v>
      </c>
      <c r="W7175" s="14">
        <f t="shared" si="922"/>
        <v>0</v>
      </c>
      <c r="X7175" s="14"/>
      <c r="Y7175" s="14">
        <f t="shared" si="924"/>
        <v>0</v>
      </c>
      <c r="Z7175" s="16">
        <f t="shared" si="920"/>
        <v>0</v>
      </c>
      <c r="AA7175" s="14">
        <f t="shared" ref="AA7175:AA7238" si="92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 hidden="1">
      <c r="A7176" s="7" t="s">
        <v>3722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3152</v>
      </c>
      <c r="I7176" s="74" t="s">
        <v>4409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23"/>
        <v>-240.69</v>
      </c>
      <c r="W7176" s="14">
        <f t="shared" si="922"/>
        <v>0</v>
      </c>
      <c r="X7176" s="14"/>
      <c r="Y7176" s="14">
        <f t="shared" si="924"/>
        <v>0</v>
      </c>
      <c r="Z7176" s="16">
        <f t="shared" si="920"/>
        <v>0</v>
      </c>
      <c r="AA7176" s="14">
        <f t="shared" si="92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 hidden="1">
      <c r="A7177" s="7" t="s">
        <v>3722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3152</v>
      </c>
      <c r="I7177" s="74" t="s">
        <v>4409</v>
      </c>
      <c r="J7177" s="74"/>
      <c r="K7177" s="74"/>
      <c r="L7177" s="74" t="s">
        <v>3172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23"/>
        <v>-53.53</v>
      </c>
      <c r="W7177" s="14">
        <f t="shared" si="922"/>
        <v>0</v>
      </c>
      <c r="X7177" s="14"/>
      <c r="Y7177" s="14">
        <f t="shared" si="924"/>
        <v>0</v>
      </c>
      <c r="Z7177" s="16">
        <f t="shared" si="920"/>
        <v>0</v>
      </c>
      <c r="AA7177" s="14">
        <f t="shared" si="92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 hidden="1">
      <c r="A7178" s="7" t="s">
        <v>3722</v>
      </c>
      <c r="B7178" s="74" t="s">
        <v>32</v>
      </c>
      <c r="C7178" s="74" t="s">
        <v>1072</v>
      </c>
      <c r="D7178" s="74" t="s">
        <v>1182</v>
      </c>
      <c r="E7178" s="74" t="s">
        <v>3173</v>
      </c>
      <c r="F7178" s="74" t="s">
        <v>3174</v>
      </c>
      <c r="G7178" s="74" t="s">
        <v>3173</v>
      </c>
      <c r="H7178" s="74" t="s">
        <v>3152</v>
      </c>
      <c r="I7178" s="74" t="s">
        <v>4409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23"/>
        <v>11376.98</v>
      </c>
      <c r="W7178" s="14">
        <f t="shared" si="922"/>
        <v>0</v>
      </c>
      <c r="X7178" s="14"/>
      <c r="Y7178" s="14">
        <f t="shared" si="924"/>
        <v>0</v>
      </c>
      <c r="Z7178" s="16">
        <f t="shared" si="920"/>
        <v>0</v>
      </c>
      <c r="AA7178" s="14">
        <f t="shared" si="92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 hidden="1">
      <c r="A7179" s="7" t="s">
        <v>3722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3152</v>
      </c>
      <c r="I7179" s="74" t="s">
        <v>4409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23"/>
        <v>1567.27</v>
      </c>
      <c r="W7179" s="14">
        <f t="shared" si="922"/>
        <v>0</v>
      </c>
      <c r="X7179" s="14"/>
      <c r="Y7179" s="14">
        <f t="shared" si="924"/>
        <v>0</v>
      </c>
      <c r="Z7179" s="16">
        <f t="shared" si="920"/>
        <v>0</v>
      </c>
      <c r="AA7179" s="14">
        <f t="shared" si="92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 hidden="1">
      <c r="A7180" s="7" t="s">
        <v>3722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3152</v>
      </c>
      <c r="I7180" s="74" t="s">
        <v>4409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23"/>
        <v>-76.92</v>
      </c>
      <c r="W7180" s="14">
        <f t="shared" si="922"/>
        <v>0</v>
      </c>
      <c r="X7180" s="14"/>
      <c r="Y7180" s="14">
        <f t="shared" si="924"/>
        <v>0</v>
      </c>
      <c r="Z7180" s="16">
        <f t="shared" si="920"/>
        <v>0</v>
      </c>
      <c r="AA7180" s="14">
        <f t="shared" si="92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 hidden="1">
      <c r="A7181" s="7" t="s">
        <v>3722</v>
      </c>
      <c r="B7181" s="74" t="s">
        <v>32</v>
      </c>
      <c r="C7181" s="74" t="s">
        <v>1072</v>
      </c>
      <c r="D7181" s="74" t="s">
        <v>1182</v>
      </c>
      <c r="E7181" s="74" t="s">
        <v>3175</v>
      </c>
      <c r="F7181" s="74" t="s">
        <v>3175</v>
      </c>
      <c r="G7181" s="74" t="s">
        <v>3175</v>
      </c>
      <c r="H7181" s="74" t="s">
        <v>3152</v>
      </c>
      <c r="I7181" s="74" t="s">
        <v>4409</v>
      </c>
      <c r="J7181" s="74"/>
      <c r="K7181" s="74"/>
      <c r="L7181" s="74" t="s">
        <v>3176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23"/>
        <v>-6571.53</v>
      </c>
      <c r="W7181" s="14">
        <f t="shared" si="922"/>
        <v>0</v>
      </c>
      <c r="X7181" s="14"/>
      <c r="Y7181" s="14">
        <f t="shared" si="924"/>
        <v>0</v>
      </c>
      <c r="Z7181" s="16">
        <f t="shared" si="920"/>
        <v>0</v>
      </c>
      <c r="AA7181" s="14">
        <f t="shared" si="92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 hidden="1">
      <c r="A7182" s="7" t="s">
        <v>3722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3152</v>
      </c>
      <c r="I7182" s="74" t="s">
        <v>4409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23"/>
        <v>-23.84</v>
      </c>
      <c r="W7182" s="14">
        <f t="shared" si="922"/>
        <v>0</v>
      </c>
      <c r="X7182" s="14"/>
      <c r="Y7182" s="14">
        <f t="shared" si="924"/>
        <v>0</v>
      </c>
      <c r="Z7182" s="16">
        <f t="shared" si="920"/>
        <v>0</v>
      </c>
      <c r="AA7182" s="14">
        <f t="shared" si="92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 hidden="1">
      <c r="A7183" s="7" t="s">
        <v>3722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3152</v>
      </c>
      <c r="I7183" s="74" t="s">
        <v>4409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23"/>
        <v>-64.329999999999899</v>
      </c>
      <c r="W7183" s="14">
        <f t="shared" si="922"/>
        <v>0</v>
      </c>
      <c r="X7183" s="14"/>
      <c r="Y7183" s="14">
        <f t="shared" si="924"/>
        <v>0</v>
      </c>
      <c r="Z7183" s="16">
        <f t="shared" si="920"/>
        <v>0</v>
      </c>
      <c r="AA7183" s="14">
        <f t="shared" si="92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 hidden="1">
      <c r="A7184" s="7" t="s">
        <v>3722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3152</v>
      </c>
      <c r="I7184" s="74" t="s">
        <v>4409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3177</v>
      </c>
      <c r="R7184" s="74"/>
      <c r="S7184" s="140">
        <v>29772.05</v>
      </c>
      <c r="T7184" s="14"/>
      <c r="U7184" s="14">
        <v>0</v>
      </c>
      <c r="V7184" s="14">
        <f t="shared" si="923"/>
        <v>29772.05</v>
      </c>
      <c r="W7184" s="14">
        <f t="shared" si="922"/>
        <v>0</v>
      </c>
      <c r="X7184" s="14"/>
      <c r="Y7184" s="14">
        <f t="shared" si="924"/>
        <v>0</v>
      </c>
      <c r="Z7184" s="16">
        <f t="shared" ref="Z7184:Z7247" si="926">W7184+X7184</f>
        <v>0</v>
      </c>
      <c r="AA7184" s="14">
        <f t="shared" si="92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 hidden="1">
      <c r="A7185" s="7" t="s">
        <v>3722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2976</v>
      </c>
      <c r="G7185" s="74" t="s">
        <v>231</v>
      </c>
      <c r="H7185" s="74" t="s">
        <v>3152</v>
      </c>
      <c r="I7185" s="74" t="s">
        <v>4409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23"/>
        <v>18374.93</v>
      </c>
      <c r="W7185" s="14">
        <f t="shared" si="922"/>
        <v>0</v>
      </c>
      <c r="X7185" s="14"/>
      <c r="Y7185" s="14">
        <f t="shared" si="924"/>
        <v>0</v>
      </c>
      <c r="Z7185" s="16">
        <f t="shared" si="926"/>
        <v>0</v>
      </c>
      <c r="AA7185" s="14">
        <f t="shared" si="92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 hidden="1">
      <c r="A7186" s="7" t="s">
        <v>3722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3152</v>
      </c>
      <c r="I7186" s="74" t="s">
        <v>4409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3178</v>
      </c>
      <c r="R7186" s="74"/>
      <c r="S7186" s="140">
        <v>8759.2000000000007</v>
      </c>
      <c r="T7186" s="14"/>
      <c r="U7186" s="14">
        <v>0</v>
      </c>
      <c r="V7186" s="14">
        <f t="shared" si="923"/>
        <v>8759.2000000000007</v>
      </c>
      <c r="W7186" s="14">
        <f t="shared" si="922"/>
        <v>0</v>
      </c>
      <c r="X7186" s="14"/>
      <c r="Y7186" s="14">
        <f t="shared" si="924"/>
        <v>0</v>
      </c>
      <c r="Z7186" s="16">
        <f t="shared" si="926"/>
        <v>0</v>
      </c>
      <c r="AA7186" s="14">
        <f t="shared" si="92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 hidden="1">
      <c r="A7187" s="7" t="s">
        <v>3722</v>
      </c>
      <c r="B7187" s="74" t="s">
        <v>32</v>
      </c>
      <c r="C7187" s="74" t="s">
        <v>908</v>
      </c>
      <c r="D7187" s="74" t="s">
        <v>640</v>
      </c>
      <c r="E7187" s="74" t="s">
        <v>3151</v>
      </c>
      <c r="F7187" s="74" t="s">
        <v>3151</v>
      </c>
      <c r="G7187" s="74" t="s">
        <v>3151</v>
      </c>
      <c r="H7187" s="74" t="s">
        <v>3179</v>
      </c>
      <c r="I7187" s="74" t="s">
        <v>106</v>
      </c>
      <c r="J7187" s="74" t="s">
        <v>3180</v>
      </c>
      <c r="K7187" s="74" t="s">
        <v>32</v>
      </c>
      <c r="L7187" s="74" t="s">
        <v>3154</v>
      </c>
      <c r="M7187" s="74"/>
      <c r="N7187" s="74" t="s">
        <v>40</v>
      </c>
      <c r="O7187" s="74" t="s">
        <v>80</v>
      </c>
      <c r="P7187" s="10">
        <v>0</v>
      </c>
      <c r="Q7187" s="12" t="s">
        <v>3155</v>
      </c>
      <c r="R7187" s="74"/>
      <c r="S7187" s="140">
        <v>4609.1499999999996</v>
      </c>
      <c r="T7187" s="14"/>
      <c r="U7187" s="14">
        <v>0</v>
      </c>
      <c r="V7187" s="14">
        <f t="shared" si="923"/>
        <v>4609.1499999999996</v>
      </c>
      <c r="W7187" s="14">
        <f t="shared" si="922"/>
        <v>0</v>
      </c>
      <c r="X7187" s="14"/>
      <c r="Y7187" s="14">
        <f t="shared" si="924"/>
        <v>0</v>
      </c>
      <c r="Z7187" s="16">
        <f t="shared" si="926"/>
        <v>0</v>
      </c>
      <c r="AA7187" s="14">
        <f t="shared" si="92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 hidden="1">
      <c r="A7188" s="7" t="s">
        <v>3722</v>
      </c>
      <c r="B7188" s="74" t="s">
        <v>32</v>
      </c>
      <c r="C7188" s="74" t="s">
        <v>470</v>
      </c>
      <c r="D7188" s="74" t="s">
        <v>471</v>
      </c>
      <c r="E7188" s="74" t="s">
        <v>3162</v>
      </c>
      <c r="F7188" s="74" t="s">
        <v>3162</v>
      </c>
      <c r="G7188" s="74" t="s">
        <v>3162</v>
      </c>
      <c r="H7188" s="74" t="s">
        <v>3179</v>
      </c>
      <c r="I7188" s="74" t="s">
        <v>106</v>
      </c>
      <c r="J7188" s="74" t="s">
        <v>3180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23"/>
        <v>-90.579999999999899</v>
      </c>
      <c r="W7188" s="14">
        <f t="shared" si="922"/>
        <v>4.8039215686274517</v>
      </c>
      <c r="X7188" s="14"/>
      <c r="Y7188" s="14">
        <f t="shared" si="924"/>
        <v>0</v>
      </c>
      <c r="Z7188" s="16">
        <f t="shared" si="926"/>
        <v>4.8039215686274517</v>
      </c>
      <c r="AA7188" s="14">
        <f t="shared" si="92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 hidden="1">
      <c r="A7189" s="7" t="s">
        <v>3722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3179</v>
      </c>
      <c r="I7189" s="74" t="s">
        <v>106</v>
      </c>
      <c r="J7189" s="74" t="s">
        <v>3180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23"/>
        <v>-74.459999999999894</v>
      </c>
      <c r="W7189" s="14">
        <f t="shared" si="922"/>
        <v>0</v>
      </c>
      <c r="X7189" s="14"/>
      <c r="Y7189" s="14">
        <f t="shared" si="924"/>
        <v>0</v>
      </c>
      <c r="Z7189" s="16">
        <f t="shared" si="926"/>
        <v>0</v>
      </c>
      <c r="AA7189" s="14">
        <f t="shared" si="92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 hidden="1">
      <c r="A7190" s="7" t="s">
        <v>3722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3181</v>
      </c>
      <c r="I7190" s="74" t="s">
        <v>106</v>
      </c>
      <c r="J7190" s="74" t="s">
        <v>3182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3183</v>
      </c>
      <c r="R7190" s="74"/>
      <c r="S7190" s="140">
        <v>-63302.14</v>
      </c>
      <c r="T7190" s="14"/>
      <c r="U7190" s="14">
        <v>54702.720000000001</v>
      </c>
      <c r="V7190" s="14">
        <f t="shared" si="923"/>
        <v>-118004.86</v>
      </c>
      <c r="W7190" s="14">
        <f t="shared" si="922"/>
        <v>53109.436893203885</v>
      </c>
      <c r="X7190" s="14"/>
      <c r="Y7190" s="14">
        <f t="shared" si="924"/>
        <v>0</v>
      </c>
      <c r="Z7190" s="16">
        <f t="shared" si="926"/>
        <v>53109.436893203885</v>
      </c>
      <c r="AA7190" s="14">
        <f t="shared" si="92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 hidden="1">
      <c r="A7191" s="7" t="s">
        <v>3722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3181</v>
      </c>
      <c r="I7191" s="74" t="s">
        <v>106</v>
      </c>
      <c r="J7191" s="74" t="s">
        <v>3182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3184</v>
      </c>
      <c r="R7191" s="74"/>
      <c r="S7191" s="140">
        <v>-55978.51</v>
      </c>
      <c r="T7191" s="14"/>
      <c r="U7191" s="14">
        <v>49244.13</v>
      </c>
      <c r="V7191" s="14">
        <f t="shared" si="923"/>
        <v>-105222.64</v>
      </c>
      <c r="W7191" s="14">
        <f t="shared" si="922"/>
        <v>47809.834951456309</v>
      </c>
      <c r="X7191" s="14"/>
      <c r="Y7191" s="14">
        <f t="shared" si="924"/>
        <v>0</v>
      </c>
      <c r="Z7191" s="16">
        <f t="shared" si="926"/>
        <v>47809.834951456309</v>
      </c>
      <c r="AA7191" s="14">
        <f t="shared" si="92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 hidden="1">
      <c r="A7192" s="7" t="s">
        <v>3722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3179</v>
      </c>
      <c r="I7192" s="74" t="s">
        <v>106</v>
      </c>
      <c r="J7192" s="74" t="s">
        <v>3180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23"/>
        <v>763.43</v>
      </c>
      <c r="W7192" s="14">
        <f t="shared" si="922"/>
        <v>782.1</v>
      </c>
      <c r="X7192" s="14"/>
      <c r="Y7192" s="14">
        <f t="shared" si="924"/>
        <v>0</v>
      </c>
      <c r="Z7192" s="16">
        <f t="shared" si="926"/>
        <v>782.1</v>
      </c>
      <c r="AA7192" s="14">
        <f t="shared" si="92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 hidden="1">
      <c r="A7193" s="7" t="s">
        <v>3722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3179</v>
      </c>
      <c r="I7193" s="74" t="s">
        <v>106</v>
      </c>
      <c r="J7193" s="74" t="s">
        <v>3180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23"/>
        <v>-78.41</v>
      </c>
      <c r="W7193" s="14">
        <f t="shared" si="922"/>
        <v>0</v>
      </c>
      <c r="X7193" s="14"/>
      <c r="Y7193" s="14">
        <f t="shared" si="924"/>
        <v>0</v>
      </c>
      <c r="Z7193" s="16">
        <f t="shared" si="926"/>
        <v>0</v>
      </c>
      <c r="AA7193" s="14">
        <f t="shared" si="92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 hidden="1">
      <c r="A7194" s="7" t="s">
        <v>3722</v>
      </c>
      <c r="B7194" s="74" t="s">
        <v>32</v>
      </c>
      <c r="C7194" s="74" t="s">
        <v>470</v>
      </c>
      <c r="D7194" s="74" t="s">
        <v>531</v>
      </c>
      <c r="E7194" s="74" t="s">
        <v>3163</v>
      </c>
      <c r="F7194" s="74" t="s">
        <v>3163</v>
      </c>
      <c r="G7194" s="74" t="s">
        <v>3163</v>
      </c>
      <c r="H7194" s="74" t="s">
        <v>3179</v>
      </c>
      <c r="I7194" s="74" t="s">
        <v>106</v>
      </c>
      <c r="J7194" s="74" t="s">
        <v>3180</v>
      </c>
      <c r="K7194" s="74" t="s">
        <v>32</v>
      </c>
      <c r="L7194" s="74" t="s">
        <v>3163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23"/>
        <v>134.82</v>
      </c>
      <c r="W7194" s="14">
        <f t="shared" si="922"/>
        <v>3.2924528301886791</v>
      </c>
      <c r="X7194" s="14"/>
      <c r="Y7194" s="14">
        <f t="shared" si="924"/>
        <v>0</v>
      </c>
      <c r="Z7194" s="16">
        <f t="shared" si="926"/>
        <v>3.2924528301886791</v>
      </c>
      <c r="AA7194" s="14">
        <f t="shared" si="92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 hidden="1">
      <c r="A7195" s="7" t="s">
        <v>3722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3095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22"/>
        <v>55430.2</v>
      </c>
      <c r="X7195" s="14"/>
      <c r="Y7195" s="14">
        <f t="shared" si="924"/>
        <v>0</v>
      </c>
      <c r="Z7195" s="16">
        <f t="shared" si="926"/>
        <v>55430.2</v>
      </c>
      <c r="AA7195" s="14">
        <f t="shared" si="925"/>
        <v>0</v>
      </c>
      <c r="AB7195" s="140">
        <v>56538.8</v>
      </c>
      <c r="AC7195" s="10">
        <v>9.2999999999999999E-2</v>
      </c>
      <c r="AD7195" s="14"/>
      <c r="AE7195" s="74" t="s">
        <v>4410</v>
      </c>
      <c r="AF7195" s="74"/>
      <c r="AG7195" s="74" t="s">
        <v>42</v>
      </c>
      <c r="AH7195" s="10" t="s">
        <v>3274</v>
      </c>
      <c r="AI7195" t="e">
        <v>#N/A</v>
      </c>
    </row>
    <row r="7196" spans="1:35" ht="14.25" hidden="1">
      <c r="A7196" s="7" t="s">
        <v>3722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3367</v>
      </c>
      <c r="K7196" s="74" t="s">
        <v>32</v>
      </c>
      <c r="L7196" s="74" t="s">
        <v>3246</v>
      </c>
      <c r="M7196" s="74"/>
      <c r="N7196" s="74" t="s">
        <v>3247</v>
      </c>
      <c r="O7196" s="74" t="s">
        <v>80</v>
      </c>
      <c r="P7196" s="10">
        <v>0</v>
      </c>
      <c r="Q7196" s="12"/>
      <c r="R7196" s="74" t="s">
        <v>4411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24"/>
        <v>6699.9799999997485</v>
      </c>
      <c r="Z7196" s="16">
        <f t="shared" si="926"/>
        <v>1104520.8499999999</v>
      </c>
      <c r="AA7196" s="14">
        <f t="shared" si="925"/>
        <v>64455.080000000075</v>
      </c>
      <c r="AB7196" s="140">
        <v>1097820.8700000001</v>
      </c>
      <c r="AC7196" s="10">
        <v>0.15</v>
      </c>
      <c r="AD7196" s="14"/>
      <c r="AE7196" s="74" t="s">
        <v>4412</v>
      </c>
      <c r="AF7196" s="74"/>
      <c r="AG7196" s="74" t="s">
        <v>42</v>
      </c>
      <c r="AH7196" s="10" t="s">
        <v>3274</v>
      </c>
      <c r="AI7196" t="e">
        <v>#N/A</v>
      </c>
    </row>
    <row r="7197" spans="1:35" ht="14.25" hidden="1">
      <c r="A7197" s="7" t="s">
        <v>3722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4045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3095</v>
      </c>
      <c r="O7197" s="74" t="s">
        <v>80</v>
      </c>
      <c r="P7197" s="10">
        <v>0</v>
      </c>
      <c r="Q7197" s="12"/>
      <c r="R7197" s="74" t="s">
        <v>3765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24"/>
        <v>0</v>
      </c>
      <c r="Z7197" s="16">
        <f t="shared" si="926"/>
        <v>0</v>
      </c>
      <c r="AA7197" s="14">
        <f t="shared" si="925"/>
        <v>100065</v>
      </c>
      <c r="AB7197" s="140">
        <v>100065</v>
      </c>
      <c r="AC7197" s="10">
        <v>9.2999999999999999E-2</v>
      </c>
      <c r="AD7197" s="14"/>
      <c r="AE7197" s="74" t="s">
        <v>3765</v>
      </c>
      <c r="AF7197" s="74"/>
      <c r="AG7197" s="74" t="s">
        <v>42</v>
      </c>
      <c r="AH7197" s="10" t="s">
        <v>3274</v>
      </c>
      <c r="AI7197" t="e">
        <v>#N/A</v>
      </c>
    </row>
    <row r="7198" spans="1:35" ht="14.25" hidden="1">
      <c r="A7198" s="7" t="s">
        <v>3722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3095</v>
      </c>
      <c r="O7198" s="74" t="s">
        <v>80</v>
      </c>
      <c r="P7198" s="10">
        <v>0</v>
      </c>
      <c r="Q7198" s="12"/>
      <c r="R7198" s="74" t="s">
        <v>3765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24"/>
        <v>0</v>
      </c>
      <c r="Z7198" s="16">
        <f t="shared" si="926"/>
        <v>0</v>
      </c>
      <c r="AA7198" s="14">
        <f t="shared" si="925"/>
        <v>50032.5</v>
      </c>
      <c r="AB7198" s="140">
        <v>50032.5</v>
      </c>
      <c r="AC7198" s="10">
        <v>9.2999999999999999E-2</v>
      </c>
      <c r="AD7198" s="14"/>
      <c r="AE7198" s="74" t="s">
        <v>3765</v>
      </c>
      <c r="AF7198" s="74"/>
      <c r="AG7198" s="74" t="s">
        <v>42</v>
      </c>
      <c r="AH7198" s="10" t="s">
        <v>3274</v>
      </c>
      <c r="AI7198" t="e">
        <v>#N/A</v>
      </c>
    </row>
    <row r="7199" spans="1:35" ht="14.25" hidden="1">
      <c r="A7199" s="7" t="s">
        <v>3722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3095</v>
      </c>
      <c r="O7199" s="74" t="s">
        <v>80</v>
      </c>
      <c r="P7199" s="10">
        <v>0</v>
      </c>
      <c r="Q7199" s="12"/>
      <c r="R7199" s="74" t="s">
        <v>3765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24"/>
        <v>0</v>
      </c>
      <c r="Z7199" s="16">
        <f t="shared" si="926"/>
        <v>0</v>
      </c>
      <c r="AA7199" s="14">
        <f t="shared" si="925"/>
        <v>50032.5</v>
      </c>
      <c r="AB7199" s="140">
        <v>50032.5</v>
      </c>
      <c r="AC7199" s="10">
        <v>9.2999999999999999E-2</v>
      </c>
      <c r="AD7199" s="14"/>
      <c r="AE7199" s="74" t="s">
        <v>3765</v>
      </c>
      <c r="AF7199" s="74"/>
      <c r="AG7199" s="74" t="s">
        <v>51</v>
      </c>
      <c r="AH7199" s="10" t="s">
        <v>3274</v>
      </c>
      <c r="AI7199" t="e">
        <v>#N/A</v>
      </c>
    </row>
    <row r="7200" spans="1:35" ht="14.25" hidden="1">
      <c r="A7200" s="7" t="s">
        <v>3722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3095</v>
      </c>
      <c r="O7200" s="74" t="s">
        <v>80</v>
      </c>
      <c r="P7200" s="10">
        <v>0</v>
      </c>
      <c r="Q7200" s="12"/>
      <c r="R7200" s="74" t="s">
        <v>3765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24"/>
        <v>0</v>
      </c>
      <c r="Z7200" s="16">
        <f t="shared" si="926"/>
        <v>0</v>
      </c>
      <c r="AA7200" s="14">
        <f t="shared" si="925"/>
        <v>50032.5</v>
      </c>
      <c r="AB7200" s="140">
        <v>50032.5</v>
      </c>
      <c r="AC7200" s="10">
        <v>9.2999999999999999E-2</v>
      </c>
      <c r="AD7200" s="14"/>
      <c r="AE7200" s="74" t="s">
        <v>3765</v>
      </c>
      <c r="AF7200" s="74"/>
      <c r="AG7200" s="74" t="s">
        <v>51</v>
      </c>
      <c r="AH7200" s="10" t="s">
        <v>3274</v>
      </c>
      <c r="AI7200" t="e">
        <v>#N/A</v>
      </c>
    </row>
    <row r="7201" spans="1:35" ht="14.25" hidden="1">
      <c r="A7201" s="7" t="s">
        <v>3722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3095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24"/>
        <v>0</v>
      </c>
      <c r="Z7201" s="16">
        <f t="shared" si="926"/>
        <v>114160</v>
      </c>
      <c r="AA7201" s="14">
        <f t="shared" si="925"/>
        <v>0</v>
      </c>
      <c r="AB7201" s="140">
        <v>114160</v>
      </c>
      <c r="AC7201" s="10">
        <v>9.2999999999999999E-2</v>
      </c>
      <c r="AD7201" s="14"/>
      <c r="AE7201" s="74" t="s">
        <v>4412</v>
      </c>
      <c r="AF7201" s="74"/>
      <c r="AG7201" s="74" t="s">
        <v>51</v>
      </c>
      <c r="AH7201" s="10" t="s">
        <v>3274</v>
      </c>
      <c r="AI7201" t="e">
        <v>#N/A</v>
      </c>
    </row>
    <row r="7202" spans="1:35" ht="14.25" hidden="1">
      <c r="A7202" s="7" t="s">
        <v>3722</v>
      </c>
      <c r="B7202" s="74" t="s">
        <v>1046</v>
      </c>
      <c r="C7202" s="74" t="s">
        <v>1072</v>
      </c>
      <c r="D7202" s="74" t="s">
        <v>1301</v>
      </c>
      <c r="E7202" s="74" t="s">
        <v>4413</v>
      </c>
      <c r="F7202" s="74" t="s">
        <v>4413</v>
      </c>
      <c r="G7202" s="74" t="s">
        <v>4413</v>
      </c>
      <c r="H7202" s="74" t="s">
        <v>1315</v>
      </c>
      <c r="I7202" s="74" t="s">
        <v>4409</v>
      </c>
      <c r="J7202" s="74"/>
      <c r="K7202" s="74"/>
      <c r="L7202" s="74" t="s">
        <v>4413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2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24"/>
        <v>0</v>
      </c>
      <c r="Z7202" s="16">
        <f t="shared" si="926"/>
        <v>0</v>
      </c>
      <c r="AA7202" s="14">
        <f t="shared" si="925"/>
        <v>0</v>
      </c>
      <c r="AB7202" s="140">
        <v>0</v>
      </c>
      <c r="AC7202" s="10">
        <v>0</v>
      </c>
      <c r="AD7202" s="14"/>
      <c r="AE7202" s="74" t="s">
        <v>4414</v>
      </c>
      <c r="AF7202" s="74"/>
      <c r="AG7202" s="74" t="s">
        <v>42</v>
      </c>
      <c r="AH7202" s="10">
        <v>0</v>
      </c>
      <c r="AI7202" t="e">
        <v>#N/A</v>
      </c>
    </row>
    <row r="7203" spans="1:35" ht="14.25" hidden="1">
      <c r="A7203" s="7" t="s">
        <v>3722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3095</v>
      </c>
      <c r="O7203" s="74" t="s">
        <v>80</v>
      </c>
      <c r="P7203" s="10">
        <v>0</v>
      </c>
      <c r="Q7203" s="12"/>
      <c r="R7203" s="74" t="s">
        <v>3765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24"/>
        <v>0</v>
      </c>
      <c r="Z7203" s="16">
        <f t="shared" si="926"/>
        <v>0</v>
      </c>
      <c r="AA7203" s="14">
        <f t="shared" si="925"/>
        <v>50032.5</v>
      </c>
      <c r="AB7203" s="140">
        <v>50032.5</v>
      </c>
      <c r="AC7203" s="10">
        <v>9.2999999999999999E-2</v>
      </c>
      <c r="AD7203" s="14"/>
      <c r="AE7203" s="74" t="s">
        <v>3765</v>
      </c>
      <c r="AF7203" s="74"/>
      <c r="AG7203" s="74"/>
      <c r="AH7203" s="10"/>
      <c r="AI7203" t="e">
        <v>#N/A</v>
      </c>
    </row>
    <row r="7204" spans="1:35" ht="14.25" hidden="1">
      <c r="A7204" s="7" t="s">
        <v>3722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3095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24"/>
        <v>0</v>
      </c>
      <c r="Z7204" s="16">
        <f t="shared" si="926"/>
        <v>0</v>
      </c>
      <c r="AA7204" s="14">
        <f t="shared" si="925"/>
        <v>0</v>
      </c>
      <c r="AB7204" s="140">
        <v>0</v>
      </c>
      <c r="AC7204" s="10">
        <v>9.2999999999999999E-2</v>
      </c>
      <c r="AD7204" s="14"/>
      <c r="AE7204" s="74" t="s">
        <v>3262</v>
      </c>
      <c r="AF7204" s="74"/>
      <c r="AG7204" s="74"/>
      <c r="AH7204" s="10"/>
      <c r="AI7204" t="e">
        <v>#N/A</v>
      </c>
    </row>
    <row r="7205" spans="1:35" ht="14.25" hidden="1">
      <c r="A7205" s="7" t="s">
        <v>3722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3095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24"/>
        <v>0</v>
      </c>
      <c r="Z7205" s="16">
        <f t="shared" si="926"/>
        <v>31200</v>
      </c>
      <c r="AA7205" s="14">
        <f t="shared" si="925"/>
        <v>0</v>
      </c>
      <c r="AB7205" s="140">
        <v>31200</v>
      </c>
      <c r="AC7205" s="10">
        <v>9.2999999999999999E-2</v>
      </c>
      <c r="AD7205" s="14"/>
      <c r="AE7205" s="74" t="s">
        <v>3262</v>
      </c>
      <c r="AF7205" s="74"/>
      <c r="AG7205" s="74"/>
      <c r="AH7205" s="10"/>
      <c r="AI7205" t="e">
        <v>#N/A</v>
      </c>
    </row>
    <row r="7206" spans="1:35" ht="14.25" hidden="1">
      <c r="A7206" s="7" t="s">
        <v>3722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3095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24"/>
        <v>0</v>
      </c>
      <c r="Z7206" s="16">
        <f t="shared" si="926"/>
        <v>420000</v>
      </c>
      <c r="AA7206" s="14">
        <f t="shared" si="925"/>
        <v>0</v>
      </c>
      <c r="AB7206" s="140">
        <v>420000</v>
      </c>
      <c r="AC7206" s="10">
        <v>9.2999999999999999E-2</v>
      </c>
      <c r="AD7206" s="14"/>
      <c r="AE7206" s="74" t="s">
        <v>3262</v>
      </c>
      <c r="AF7206" s="74"/>
      <c r="AG7206" s="74"/>
      <c r="AH7206" s="10"/>
      <c r="AI7206" t="e">
        <v>#N/A</v>
      </c>
    </row>
    <row r="7207" spans="1:35" ht="14.25">
      <c r="A7207" s="7" t="s">
        <v>3722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3723</v>
      </c>
      <c r="J7207" s="74" t="s">
        <v>3333</v>
      </c>
      <c r="K7207" s="74" t="s">
        <v>32</v>
      </c>
      <c r="L7207" s="74" t="s">
        <v>4415</v>
      </c>
      <c r="M7207" s="74"/>
      <c r="N7207" s="74" t="s">
        <v>3095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24"/>
        <v>0</v>
      </c>
      <c r="Z7207" s="16">
        <f t="shared" si="926"/>
        <v>20000</v>
      </c>
      <c r="AA7207" s="14">
        <f t="shared" si="92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3274</v>
      </c>
      <c r="AI7207" t="e">
        <v>#N/A</v>
      </c>
    </row>
    <row r="7208" spans="1:35" ht="14.25">
      <c r="A7208" s="7" t="s">
        <v>3722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3723</v>
      </c>
      <c r="J7208" s="74" t="s">
        <v>3333</v>
      </c>
      <c r="K7208" s="74" t="s">
        <v>32</v>
      </c>
      <c r="L7208" s="74" t="s">
        <v>4416</v>
      </c>
      <c r="M7208" s="74"/>
      <c r="N7208" s="74" t="s">
        <v>3095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24"/>
        <v>0</v>
      </c>
      <c r="Z7208" s="16">
        <f t="shared" si="926"/>
        <v>0</v>
      </c>
      <c r="AA7208" s="14">
        <f t="shared" si="925"/>
        <v>0</v>
      </c>
      <c r="AB7208" s="140">
        <v>0</v>
      </c>
      <c r="AC7208" s="9">
        <v>4.4999999999999998E-2</v>
      </c>
      <c r="AD7208" s="14"/>
      <c r="AE7208" s="74" t="s">
        <v>4417</v>
      </c>
      <c r="AF7208" s="74"/>
      <c r="AG7208" s="74" t="s">
        <v>42</v>
      </c>
      <c r="AH7208" s="10" t="s">
        <v>3274</v>
      </c>
      <c r="AI7208" t="e">
        <v>#N/A</v>
      </c>
    </row>
    <row r="7209" spans="1:35" ht="14.25">
      <c r="A7209" s="7" t="s">
        <v>3722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3723</v>
      </c>
      <c r="J7209" s="74" t="s">
        <v>3333</v>
      </c>
      <c r="K7209" s="74" t="s">
        <v>32</v>
      </c>
      <c r="L7209" s="74" t="s">
        <v>1044</v>
      </c>
      <c r="M7209" s="74"/>
      <c r="N7209" s="74" t="s">
        <v>3095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27">IF(O7209="返货",U7209/(1+P7209),IF(O7209="返现",U7209,IF(O7209="折扣",U7209*P7209,IF(O7209="无",U7209))))</f>
        <v>7050</v>
      </c>
      <c r="X7209" s="14"/>
      <c r="Y7209" s="14">
        <f t="shared" si="924"/>
        <v>0</v>
      </c>
      <c r="Z7209" s="16">
        <f t="shared" si="926"/>
        <v>7050</v>
      </c>
      <c r="AA7209" s="14">
        <f t="shared" si="92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3274</v>
      </c>
      <c r="AI7209" t="e">
        <v>#N/A</v>
      </c>
    </row>
    <row r="7210" spans="1:35" ht="14.25">
      <c r="A7210" s="7" t="s">
        <v>3722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3723</v>
      </c>
      <c r="J7210" s="74" t="s">
        <v>3333</v>
      </c>
      <c r="K7210" s="74" t="s">
        <v>32</v>
      </c>
      <c r="L7210" s="74" t="s">
        <v>3243</v>
      </c>
      <c r="M7210" s="74"/>
      <c r="N7210" s="74" t="s">
        <v>4471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27"/>
        <v>177641.11</v>
      </c>
      <c r="X7210" s="14"/>
      <c r="Y7210" s="14">
        <f t="shared" si="924"/>
        <v>0</v>
      </c>
      <c r="Z7210" s="16">
        <f t="shared" si="926"/>
        <v>177641.11</v>
      </c>
      <c r="AA7210" s="14">
        <f t="shared" si="92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3274</v>
      </c>
      <c r="AI7210" t="e">
        <v>#N/A</v>
      </c>
    </row>
    <row r="7211" spans="1:35" ht="14.25">
      <c r="A7211" s="7" t="s">
        <v>3722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3723</v>
      </c>
      <c r="J7211" s="74" t="s">
        <v>3333</v>
      </c>
      <c r="K7211" s="74" t="s">
        <v>32</v>
      </c>
      <c r="L7211" s="74" t="s">
        <v>3243</v>
      </c>
      <c r="M7211" s="74"/>
      <c r="N7211" s="74" t="s">
        <v>3351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27"/>
        <v>70014.399999999994</v>
      </c>
      <c r="X7211" s="14"/>
      <c r="Y7211" s="14">
        <f t="shared" si="924"/>
        <v>0</v>
      </c>
      <c r="Z7211" s="16">
        <f t="shared" si="926"/>
        <v>70014.399999999994</v>
      </c>
      <c r="AA7211" s="14">
        <f t="shared" si="92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3274</v>
      </c>
      <c r="AI7211" t="e">
        <v>#N/A</v>
      </c>
    </row>
    <row r="7212" spans="1:35" ht="14.25" hidden="1">
      <c r="A7212" s="7" t="s">
        <v>3722</v>
      </c>
      <c r="B7212" s="74" t="s">
        <v>32</v>
      </c>
      <c r="C7212" s="74" t="s">
        <v>908</v>
      </c>
      <c r="D7212" s="74" t="s">
        <v>909</v>
      </c>
      <c r="E7212" s="74" t="s">
        <v>3201</v>
      </c>
      <c r="F7212" s="74" t="s">
        <v>3201</v>
      </c>
      <c r="G7212" s="74" t="s">
        <v>3201</v>
      </c>
      <c r="H7212" s="74" t="s">
        <v>3185</v>
      </c>
      <c r="I7212" s="74" t="s">
        <v>106</v>
      </c>
      <c r="J7212" s="74" t="s">
        <v>3186</v>
      </c>
      <c r="K7212" s="74" t="s">
        <v>32</v>
      </c>
      <c r="L7212" s="74" t="s">
        <v>3202</v>
      </c>
      <c r="M7212" s="74"/>
      <c r="N7212" s="74" t="s">
        <v>40</v>
      </c>
      <c r="O7212" s="74" t="s">
        <v>80</v>
      </c>
      <c r="P7212" s="10">
        <v>0</v>
      </c>
      <c r="Q7212" s="12" t="s">
        <v>4418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27"/>
        <v>15980</v>
      </c>
      <c r="X7212" s="14"/>
      <c r="Y7212" s="14">
        <f t="shared" si="924"/>
        <v>0</v>
      </c>
      <c r="Z7212" s="16">
        <f t="shared" si="926"/>
        <v>15980</v>
      </c>
      <c r="AA7212" s="14">
        <f t="shared" si="92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3274</v>
      </c>
      <c r="AI7212" t="e">
        <v>#N/A</v>
      </c>
    </row>
    <row r="7213" spans="1:35" ht="14.25" hidden="1">
      <c r="A7213" s="7" t="s">
        <v>3722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3185</v>
      </c>
      <c r="I7213" s="74" t="s">
        <v>106</v>
      </c>
      <c r="J7213" s="74" t="s">
        <v>3186</v>
      </c>
      <c r="K7213" s="74" t="s">
        <v>32</v>
      </c>
      <c r="L7213" s="74" t="s">
        <v>3199</v>
      </c>
      <c r="M7213" s="74"/>
      <c r="N7213" s="74" t="s">
        <v>40</v>
      </c>
      <c r="O7213" s="74" t="s">
        <v>80</v>
      </c>
      <c r="P7213" s="10">
        <v>0</v>
      </c>
      <c r="Q7213" s="12" t="s">
        <v>4419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27"/>
        <v>8035.8</v>
      </c>
      <c r="X7213" s="14"/>
      <c r="Y7213" s="14">
        <f t="shared" si="924"/>
        <v>0</v>
      </c>
      <c r="Z7213" s="16">
        <f t="shared" si="926"/>
        <v>8035.8</v>
      </c>
      <c r="AA7213" s="14">
        <f t="shared" si="92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3274</v>
      </c>
      <c r="AI7213" t="e">
        <v>#N/A</v>
      </c>
    </row>
    <row r="7214" spans="1:35" ht="14.25" hidden="1">
      <c r="A7214" s="7" t="s">
        <v>3722</v>
      </c>
      <c r="B7214" s="74" t="s">
        <v>32</v>
      </c>
      <c r="C7214" s="74" t="s">
        <v>908</v>
      </c>
      <c r="D7214" s="74" t="s">
        <v>1017</v>
      </c>
      <c r="E7214" s="74" t="s">
        <v>3151</v>
      </c>
      <c r="F7214" s="74" t="s">
        <v>3151</v>
      </c>
      <c r="G7214" s="74" t="s">
        <v>3151</v>
      </c>
      <c r="H7214" s="74" t="s">
        <v>3185</v>
      </c>
      <c r="I7214" s="74" t="s">
        <v>106</v>
      </c>
      <c r="J7214" s="74" t="s">
        <v>3186</v>
      </c>
      <c r="K7214" s="74" t="s">
        <v>32</v>
      </c>
      <c r="L7214" s="74" t="s">
        <v>3203</v>
      </c>
      <c r="M7214" s="74"/>
      <c r="N7214" s="74" t="s">
        <v>40</v>
      </c>
      <c r="O7214" s="74" t="s">
        <v>80</v>
      </c>
      <c r="P7214" s="10">
        <v>0</v>
      </c>
      <c r="Q7214" s="12" t="s">
        <v>4420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27"/>
        <v>23943.45</v>
      </c>
      <c r="X7214" s="14"/>
      <c r="Y7214" s="14">
        <f t="shared" si="924"/>
        <v>0</v>
      </c>
      <c r="Z7214" s="16">
        <f t="shared" si="926"/>
        <v>23943.45</v>
      </c>
      <c r="AA7214" s="14">
        <f t="shared" si="92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3274</v>
      </c>
      <c r="AI7214" t="e">
        <v>#N/A</v>
      </c>
    </row>
    <row r="7215" spans="1:35" ht="14.25" hidden="1">
      <c r="A7215" s="7" t="s">
        <v>3722</v>
      </c>
      <c r="B7215" s="74" t="s">
        <v>32</v>
      </c>
      <c r="C7215" s="74" t="s">
        <v>908</v>
      </c>
      <c r="D7215" s="74" t="s">
        <v>1037</v>
      </c>
      <c r="E7215" s="74" t="s">
        <v>3578</v>
      </c>
      <c r="F7215" s="74" t="s">
        <v>3578</v>
      </c>
      <c r="G7215" s="74" t="s">
        <v>3578</v>
      </c>
      <c r="H7215" s="74" t="s">
        <v>3185</v>
      </c>
      <c r="I7215" s="74" t="s">
        <v>106</v>
      </c>
      <c r="J7215" s="74" t="s">
        <v>3186</v>
      </c>
      <c r="K7215" s="74" t="s">
        <v>32</v>
      </c>
      <c r="L7215" s="74" t="s">
        <v>3579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28">S7215+T7215-U7215</f>
        <v>0</v>
      </c>
      <c r="W7215" s="14">
        <f t="shared" si="927"/>
        <v>992</v>
      </c>
      <c r="X7215" s="14"/>
      <c r="Y7215" s="14">
        <f t="shared" si="924"/>
        <v>0</v>
      </c>
      <c r="Z7215" s="16">
        <f t="shared" si="926"/>
        <v>992</v>
      </c>
      <c r="AA7215" s="14">
        <f t="shared" si="92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 hidden="1">
      <c r="A7216" s="7" t="s">
        <v>3722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3185</v>
      </c>
      <c r="I7216" s="74" t="s">
        <v>106</v>
      </c>
      <c r="J7216" s="74" t="s">
        <v>3186</v>
      </c>
      <c r="K7216" s="74" t="s">
        <v>32</v>
      </c>
      <c r="L7216" s="74" t="s">
        <v>3187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28"/>
        <v>0</v>
      </c>
      <c r="W7216" s="14">
        <f t="shared" si="927"/>
        <v>0</v>
      </c>
      <c r="X7216" s="14"/>
      <c r="Y7216" s="14">
        <f t="shared" si="924"/>
        <v>0</v>
      </c>
      <c r="Z7216" s="16">
        <f t="shared" si="926"/>
        <v>0</v>
      </c>
      <c r="AA7216" s="14">
        <f t="shared" si="92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 hidden="1">
      <c r="A7217" s="7" t="s">
        <v>3722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3188</v>
      </c>
      <c r="I7217" s="74" t="s">
        <v>4409</v>
      </c>
      <c r="J7217" s="74"/>
      <c r="K7217" s="74"/>
      <c r="L7217" s="74" t="s">
        <v>3190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28"/>
        <v>-56597.52</v>
      </c>
      <c r="W7217" s="14">
        <f t="shared" si="927"/>
        <v>0</v>
      </c>
      <c r="X7217" s="14"/>
      <c r="Y7217" s="14">
        <f t="shared" si="924"/>
        <v>0</v>
      </c>
      <c r="Z7217" s="16">
        <f t="shared" si="926"/>
        <v>0</v>
      </c>
      <c r="AA7217" s="14">
        <f t="shared" si="92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 hidden="1">
      <c r="A7218" s="7" t="s">
        <v>3722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3185</v>
      </c>
      <c r="I7218" s="74" t="s">
        <v>106</v>
      </c>
      <c r="J7218" s="74" t="s">
        <v>3186</v>
      </c>
      <c r="K7218" s="74" t="s">
        <v>32</v>
      </c>
      <c r="L7218" s="74" t="s">
        <v>3194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28"/>
        <v>5811.6</v>
      </c>
      <c r="W7218" s="14">
        <f t="shared" si="927"/>
        <v>595.96</v>
      </c>
      <c r="X7218" s="14"/>
      <c r="Y7218" s="14">
        <f t="shared" si="924"/>
        <v>0</v>
      </c>
      <c r="Z7218" s="16">
        <f t="shared" si="926"/>
        <v>595.96</v>
      </c>
      <c r="AA7218" s="14">
        <f t="shared" si="92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 hidden="1">
      <c r="A7219" s="7" t="s">
        <v>3722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3185</v>
      </c>
      <c r="I7219" s="74" t="s">
        <v>106</v>
      </c>
      <c r="J7219" s="74" t="s">
        <v>3186</v>
      </c>
      <c r="K7219" s="74" t="s">
        <v>32</v>
      </c>
      <c r="L7219" s="74" t="s">
        <v>3196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28"/>
        <v>-132876.06</v>
      </c>
      <c r="W7219" s="14">
        <f t="shared" si="927"/>
        <v>0</v>
      </c>
      <c r="X7219" s="14"/>
      <c r="Y7219" s="14">
        <f t="shared" si="924"/>
        <v>0</v>
      </c>
      <c r="Z7219" s="16">
        <f t="shared" si="926"/>
        <v>0</v>
      </c>
      <c r="AA7219" s="14">
        <f t="shared" si="92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 hidden="1">
      <c r="A7220" s="7" t="s">
        <v>3722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3197</v>
      </c>
      <c r="G7220" s="74" t="s">
        <v>654</v>
      </c>
      <c r="H7220" s="74" t="s">
        <v>3185</v>
      </c>
      <c r="I7220" s="74" t="s">
        <v>106</v>
      </c>
      <c r="J7220" s="74" t="s">
        <v>3186</v>
      </c>
      <c r="K7220" s="74" t="s">
        <v>32</v>
      </c>
      <c r="L7220" s="74" t="s">
        <v>3198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28"/>
        <v>22492.5</v>
      </c>
      <c r="W7220" s="14">
        <f t="shared" si="927"/>
        <v>0</v>
      </c>
      <c r="X7220" s="14"/>
      <c r="Y7220" s="14">
        <f t="shared" si="924"/>
        <v>0</v>
      </c>
      <c r="Z7220" s="16">
        <f t="shared" si="926"/>
        <v>0</v>
      </c>
      <c r="AA7220" s="14">
        <f t="shared" si="92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 hidden="1">
      <c r="A7221" s="7" t="s">
        <v>3722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3185</v>
      </c>
      <c r="I7221" s="74" t="s">
        <v>106</v>
      </c>
      <c r="J7221" s="74" t="s">
        <v>3186</v>
      </c>
      <c r="K7221" s="74" t="s">
        <v>32</v>
      </c>
      <c r="L7221" s="74" t="s">
        <v>3200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28"/>
        <v>-1516.75</v>
      </c>
      <c r="W7221" s="14">
        <f t="shared" si="927"/>
        <v>0</v>
      </c>
      <c r="X7221" s="14"/>
      <c r="Y7221" s="14">
        <f t="shared" si="924"/>
        <v>0</v>
      </c>
      <c r="Z7221" s="16">
        <f t="shared" si="926"/>
        <v>0</v>
      </c>
      <c r="AA7221" s="14">
        <f t="shared" si="92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 hidden="1">
      <c r="A7222" s="7" t="s">
        <v>3722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3185</v>
      </c>
      <c r="I7222" s="74" t="s">
        <v>106</v>
      </c>
      <c r="J7222" s="74" t="s">
        <v>3186</v>
      </c>
      <c r="K7222" s="74" t="s">
        <v>32</v>
      </c>
      <c r="L7222" s="74" t="s">
        <v>3206</v>
      </c>
      <c r="M7222" s="74"/>
      <c r="N7222" s="74" t="s">
        <v>40</v>
      </c>
      <c r="O7222" s="74" t="s">
        <v>41</v>
      </c>
      <c r="P7222" s="10">
        <v>0.02</v>
      </c>
      <c r="Q7222" s="12" t="s">
        <v>3207</v>
      </c>
      <c r="R7222" s="74"/>
      <c r="S7222" s="140">
        <v>25798.6</v>
      </c>
      <c r="T7222" s="14"/>
      <c r="U7222" s="14">
        <v>0</v>
      </c>
      <c r="V7222" s="14">
        <f t="shared" si="928"/>
        <v>25798.6</v>
      </c>
      <c r="W7222" s="14">
        <f t="shared" si="927"/>
        <v>0</v>
      </c>
      <c r="X7222" s="14"/>
      <c r="Y7222" s="14">
        <f t="shared" si="924"/>
        <v>0</v>
      </c>
      <c r="Z7222" s="16">
        <f t="shared" si="926"/>
        <v>0</v>
      </c>
      <c r="AA7222" s="14">
        <f t="shared" si="92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 hidden="1">
      <c r="A7223" s="7" t="s">
        <v>3722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3185</v>
      </c>
      <c r="I7223" s="74" t="s">
        <v>106</v>
      </c>
      <c r="J7223" s="74" t="s">
        <v>3186</v>
      </c>
      <c r="K7223" s="74" t="s">
        <v>32</v>
      </c>
      <c r="L7223" s="74" t="s">
        <v>3208</v>
      </c>
      <c r="M7223" s="74"/>
      <c r="N7223" s="74" t="s">
        <v>40</v>
      </c>
      <c r="O7223" s="74" t="s">
        <v>80</v>
      </c>
      <c r="P7223" s="10">
        <v>0</v>
      </c>
      <c r="Q7223" s="12" t="s">
        <v>3209</v>
      </c>
      <c r="R7223" s="74"/>
      <c r="S7223" s="140">
        <v>-6514.2</v>
      </c>
      <c r="T7223" s="14"/>
      <c r="U7223" s="14">
        <v>0</v>
      </c>
      <c r="V7223" s="14">
        <f t="shared" si="928"/>
        <v>-6514.2</v>
      </c>
      <c r="W7223" s="14">
        <f t="shared" si="927"/>
        <v>0</v>
      </c>
      <c r="X7223" s="14"/>
      <c r="Y7223" s="14">
        <f t="shared" si="924"/>
        <v>0</v>
      </c>
      <c r="Z7223" s="16">
        <f t="shared" si="926"/>
        <v>0</v>
      </c>
      <c r="AA7223" s="14">
        <f t="shared" si="92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 hidden="1">
      <c r="A7224" s="7" t="s">
        <v>3722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3185</v>
      </c>
      <c r="I7224" s="74" t="s">
        <v>106</v>
      </c>
      <c r="J7224" s="74" t="s">
        <v>3186</v>
      </c>
      <c r="K7224" s="74" t="s">
        <v>32</v>
      </c>
      <c r="L7224" s="74" t="s">
        <v>3196</v>
      </c>
      <c r="M7224" s="74"/>
      <c r="N7224" s="74" t="s">
        <v>40</v>
      </c>
      <c r="O7224" s="74" t="s">
        <v>80</v>
      </c>
      <c r="P7224" s="10">
        <v>0</v>
      </c>
      <c r="Q7224" s="12" t="s">
        <v>3210</v>
      </c>
      <c r="R7224" s="74"/>
      <c r="S7224" s="140">
        <v>58394.6000000001</v>
      </c>
      <c r="T7224" s="14"/>
      <c r="U7224" s="14">
        <v>0</v>
      </c>
      <c r="V7224" s="14">
        <f t="shared" si="928"/>
        <v>58394.6000000001</v>
      </c>
      <c r="W7224" s="14">
        <f t="shared" si="927"/>
        <v>0</v>
      </c>
      <c r="X7224" s="14"/>
      <c r="Y7224" s="14">
        <f t="shared" si="924"/>
        <v>0</v>
      </c>
      <c r="Z7224" s="16">
        <f t="shared" si="926"/>
        <v>0</v>
      </c>
      <c r="AA7224" s="14">
        <f t="shared" si="92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 hidden="1">
      <c r="A7225" s="7" t="s">
        <v>3722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3188</v>
      </c>
      <c r="I7225" s="74" t="s">
        <v>4409</v>
      </c>
      <c r="J7225" s="74"/>
      <c r="K7225" s="74"/>
      <c r="L7225" s="74" t="s">
        <v>3191</v>
      </c>
      <c r="M7225" s="74"/>
      <c r="N7225" s="74" t="s">
        <v>57</v>
      </c>
      <c r="O7225" s="74" t="s">
        <v>41</v>
      </c>
      <c r="P7225" s="10">
        <v>0.04</v>
      </c>
      <c r="Q7225" s="12" t="s">
        <v>3211</v>
      </c>
      <c r="R7225" s="74"/>
      <c r="S7225" s="140">
        <v>68831.960000000006</v>
      </c>
      <c r="T7225" s="14"/>
      <c r="U7225" s="14">
        <v>0</v>
      </c>
      <c r="V7225" s="14">
        <f t="shared" si="928"/>
        <v>68831.960000000006</v>
      </c>
      <c r="W7225" s="14">
        <f t="shared" si="927"/>
        <v>0</v>
      </c>
      <c r="X7225" s="14"/>
      <c r="Y7225" s="14">
        <f t="shared" si="924"/>
        <v>0</v>
      </c>
      <c r="Z7225" s="16">
        <f t="shared" si="926"/>
        <v>0</v>
      </c>
      <c r="AA7225" s="14">
        <f t="shared" si="92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 hidden="1">
      <c r="A7226" s="7" t="s">
        <v>3722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3188</v>
      </c>
      <c r="I7226" s="74" t="s">
        <v>4409</v>
      </c>
      <c r="J7226" s="74"/>
      <c r="K7226" s="74"/>
      <c r="L7226" s="74" t="s">
        <v>3191</v>
      </c>
      <c r="M7226" s="74"/>
      <c r="N7226" s="74" t="s">
        <v>40</v>
      </c>
      <c r="O7226" s="74" t="s">
        <v>80</v>
      </c>
      <c r="P7226" s="10">
        <v>0</v>
      </c>
      <c r="Q7226" s="12" t="s">
        <v>3211</v>
      </c>
      <c r="R7226" s="74"/>
      <c r="S7226" s="140">
        <v>70420.280000000101</v>
      </c>
      <c r="T7226" s="14"/>
      <c r="U7226" s="14">
        <v>0</v>
      </c>
      <c r="V7226" s="14">
        <f t="shared" si="928"/>
        <v>70420.280000000101</v>
      </c>
      <c r="W7226" s="14">
        <f t="shared" si="927"/>
        <v>0</v>
      </c>
      <c r="X7226" s="14"/>
      <c r="Y7226" s="14">
        <f t="shared" si="924"/>
        <v>0</v>
      </c>
      <c r="Z7226" s="16">
        <f t="shared" si="926"/>
        <v>0</v>
      </c>
      <c r="AA7226" s="14">
        <f t="shared" si="92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 hidden="1">
      <c r="A7227" s="7" t="s">
        <v>3722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3188</v>
      </c>
      <c r="I7227" s="74" t="s">
        <v>4409</v>
      </c>
      <c r="J7227" s="74"/>
      <c r="K7227" s="74"/>
      <c r="L7227" s="74" t="s">
        <v>3191</v>
      </c>
      <c r="M7227" s="74"/>
      <c r="N7227" s="74" t="s">
        <v>331</v>
      </c>
      <c r="O7227" s="74" t="s">
        <v>41</v>
      </c>
      <c r="P7227" s="10">
        <v>0.02</v>
      </c>
      <c r="Q7227" s="12" t="s">
        <v>3211</v>
      </c>
      <c r="R7227" s="74"/>
      <c r="S7227" s="140">
        <v>73.66</v>
      </c>
      <c r="T7227" s="14"/>
      <c r="U7227" s="14">
        <v>0</v>
      </c>
      <c r="V7227" s="14">
        <f t="shared" si="928"/>
        <v>73.66</v>
      </c>
      <c r="W7227" s="14">
        <f t="shared" si="927"/>
        <v>0</v>
      </c>
      <c r="X7227" s="14"/>
      <c r="Y7227" s="14">
        <f t="shared" si="924"/>
        <v>0</v>
      </c>
      <c r="Z7227" s="16">
        <f t="shared" si="926"/>
        <v>0</v>
      </c>
      <c r="AA7227" s="14">
        <f t="shared" si="92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 hidden="1">
      <c r="A7228" s="7" t="s">
        <v>3722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3212</v>
      </c>
      <c r="I7228" s="74" t="s">
        <v>4409</v>
      </c>
      <c r="J7228" s="74"/>
      <c r="K7228" s="74"/>
      <c r="L7228" s="74" t="s">
        <v>3213</v>
      </c>
      <c r="M7228" s="74"/>
      <c r="N7228" s="74" t="s">
        <v>40</v>
      </c>
      <c r="O7228" s="74" t="s">
        <v>80</v>
      </c>
      <c r="P7228" s="10">
        <v>0</v>
      </c>
      <c r="Q7228" s="12" t="s">
        <v>3214</v>
      </c>
      <c r="R7228" s="74"/>
      <c r="S7228" s="140">
        <v>-72524.27</v>
      </c>
      <c r="T7228" s="14"/>
      <c r="U7228" s="14">
        <v>0</v>
      </c>
      <c r="V7228" s="14">
        <f t="shared" si="928"/>
        <v>-72524.27</v>
      </c>
      <c r="W7228" s="14">
        <f t="shared" si="927"/>
        <v>0</v>
      </c>
      <c r="X7228" s="14"/>
      <c r="Y7228" s="14">
        <f t="shared" si="924"/>
        <v>0</v>
      </c>
      <c r="Z7228" s="16">
        <f t="shared" si="926"/>
        <v>0</v>
      </c>
      <c r="AA7228" s="14">
        <f t="shared" si="92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 hidden="1">
      <c r="A7229" s="7" t="s">
        <v>3722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3185</v>
      </c>
      <c r="I7229" s="74" t="s">
        <v>106</v>
      </c>
      <c r="J7229" s="74" t="s">
        <v>3186</v>
      </c>
      <c r="K7229" s="74" t="s">
        <v>32</v>
      </c>
      <c r="L7229" s="74" t="s">
        <v>3215</v>
      </c>
      <c r="M7229" s="74"/>
      <c r="N7229" s="74" t="s">
        <v>40</v>
      </c>
      <c r="O7229" s="74" t="s">
        <v>41</v>
      </c>
      <c r="P7229" s="10">
        <v>0.02</v>
      </c>
      <c r="Q7229" s="12" t="s">
        <v>3216</v>
      </c>
      <c r="R7229" s="74"/>
      <c r="S7229" s="140">
        <v>45.899999999999899</v>
      </c>
      <c r="T7229" s="14"/>
      <c r="U7229" s="14">
        <v>0</v>
      </c>
      <c r="V7229" s="14">
        <f t="shared" si="928"/>
        <v>45.899999999999899</v>
      </c>
      <c r="W7229" s="14">
        <f t="shared" si="927"/>
        <v>0</v>
      </c>
      <c r="X7229" s="14"/>
      <c r="Y7229" s="14">
        <f t="shared" si="924"/>
        <v>0</v>
      </c>
      <c r="Z7229" s="16">
        <f t="shared" si="926"/>
        <v>0</v>
      </c>
      <c r="AA7229" s="14">
        <f t="shared" si="92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 hidden="1">
      <c r="A7230" s="7" t="s">
        <v>3722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3188</v>
      </c>
      <c r="I7230" s="74" t="s">
        <v>4409</v>
      </c>
      <c r="J7230" s="74"/>
      <c r="K7230" s="74"/>
      <c r="L7230" s="74" t="s">
        <v>3190</v>
      </c>
      <c r="M7230" s="74"/>
      <c r="N7230" s="74" t="s">
        <v>57</v>
      </c>
      <c r="O7230" s="74" t="s">
        <v>80</v>
      </c>
      <c r="P7230" s="10">
        <v>0</v>
      </c>
      <c r="Q7230" s="12" t="s">
        <v>3217</v>
      </c>
      <c r="R7230" s="74"/>
      <c r="S7230" s="140">
        <v>396732.18</v>
      </c>
      <c r="T7230" s="14"/>
      <c r="U7230" s="14">
        <v>0</v>
      </c>
      <c r="V7230" s="14">
        <f t="shared" si="928"/>
        <v>396732.18</v>
      </c>
      <c r="W7230" s="14">
        <f t="shared" si="927"/>
        <v>0</v>
      </c>
      <c r="X7230" s="14"/>
      <c r="Y7230" s="14">
        <f t="shared" si="924"/>
        <v>0</v>
      </c>
      <c r="Z7230" s="16">
        <f t="shared" si="926"/>
        <v>0</v>
      </c>
      <c r="AA7230" s="14">
        <f t="shared" si="92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 hidden="1">
      <c r="A7231" s="7" t="s">
        <v>3722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3185</v>
      </c>
      <c r="I7231" s="74" t="s">
        <v>106</v>
      </c>
      <c r="J7231" s="74" t="s">
        <v>3186</v>
      </c>
      <c r="K7231" s="74" t="s">
        <v>32</v>
      </c>
      <c r="L7231" s="74" t="s">
        <v>3208</v>
      </c>
      <c r="M7231" s="74"/>
      <c r="N7231" s="74" t="s">
        <v>40</v>
      </c>
      <c r="O7231" s="74" t="s">
        <v>80</v>
      </c>
      <c r="P7231" s="10">
        <v>0</v>
      </c>
      <c r="Q7231" s="12" t="s">
        <v>3209</v>
      </c>
      <c r="R7231" s="74"/>
      <c r="S7231" s="140">
        <v>-13001.65</v>
      </c>
      <c r="T7231" s="14"/>
      <c r="U7231" s="14">
        <v>0</v>
      </c>
      <c r="V7231" s="14">
        <f t="shared" si="928"/>
        <v>-13001.65</v>
      </c>
      <c r="W7231" s="14">
        <f t="shared" si="927"/>
        <v>0</v>
      </c>
      <c r="X7231" s="14"/>
      <c r="Y7231" s="14">
        <f t="shared" si="924"/>
        <v>0</v>
      </c>
      <c r="Z7231" s="16">
        <f t="shared" si="926"/>
        <v>0</v>
      </c>
      <c r="AA7231" s="14">
        <f t="shared" si="92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 hidden="1">
      <c r="A7232" s="7" t="s">
        <v>3722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3219</v>
      </c>
      <c r="I7232" s="74" t="s">
        <v>4409</v>
      </c>
      <c r="J7232" s="74"/>
      <c r="K7232" s="74"/>
      <c r="L7232" s="74" t="s">
        <v>3220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28"/>
        <v>-132620.76999999999</v>
      </c>
      <c r="W7232" s="14">
        <f t="shared" si="927"/>
        <v>0</v>
      </c>
      <c r="X7232" s="14"/>
      <c r="Y7232" s="14">
        <f t="shared" si="924"/>
        <v>0</v>
      </c>
      <c r="Z7232" s="16">
        <f t="shared" si="926"/>
        <v>0</v>
      </c>
      <c r="AA7232" s="14">
        <f t="shared" si="92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 hidden="1">
      <c r="A7233" s="7" t="s">
        <v>3722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3219</v>
      </c>
      <c r="I7233" s="74" t="s">
        <v>4409</v>
      </c>
      <c r="J7233" s="74"/>
      <c r="K7233" s="74"/>
      <c r="L7233" s="74" t="s">
        <v>3220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28"/>
        <v>-81833.960000000006</v>
      </c>
      <c r="W7233" s="14">
        <f t="shared" si="927"/>
        <v>0</v>
      </c>
      <c r="X7233" s="14"/>
      <c r="Y7233" s="14">
        <f t="shared" si="924"/>
        <v>0</v>
      </c>
      <c r="Z7233" s="16">
        <f t="shared" si="926"/>
        <v>0</v>
      </c>
      <c r="AA7233" s="14">
        <f t="shared" si="92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 hidden="1">
      <c r="A7234" s="7" t="s">
        <v>3722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3219</v>
      </c>
      <c r="I7234" s="74" t="s">
        <v>4409</v>
      </c>
      <c r="J7234" s="74"/>
      <c r="K7234" s="74"/>
      <c r="L7234" s="74" t="s">
        <v>3221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28"/>
        <v>14646.16</v>
      </c>
      <c r="W7234" s="14">
        <f t="shared" si="927"/>
        <v>0</v>
      </c>
      <c r="X7234" s="14"/>
      <c r="Y7234" s="14">
        <f t="shared" si="924"/>
        <v>0</v>
      </c>
      <c r="Z7234" s="16">
        <f t="shared" si="926"/>
        <v>0</v>
      </c>
      <c r="AA7234" s="14">
        <f t="shared" si="92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 hidden="1">
      <c r="A7235" s="7" t="s">
        <v>3722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3219</v>
      </c>
      <c r="I7235" s="74" t="s">
        <v>4409</v>
      </c>
      <c r="J7235" s="74"/>
      <c r="K7235" s="74"/>
      <c r="L7235" s="74" t="s">
        <v>3222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28"/>
        <v>-18.600000000000001</v>
      </c>
      <c r="W7235" s="14">
        <f t="shared" si="927"/>
        <v>0</v>
      </c>
      <c r="X7235" s="14"/>
      <c r="Y7235" s="14">
        <f t="shared" ref="Y7235:Y7298" si="929">IF(W7235-AB7235&lt;=0,0,IF(O7235="返现",MAX(W7235-AA7235-AB7235,0),MAX(W7235-AB7235,0)))</f>
        <v>0</v>
      </c>
      <c r="Z7235" s="16">
        <f t="shared" si="926"/>
        <v>0</v>
      </c>
      <c r="AA7235" s="14">
        <f t="shared" si="92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 hidden="1">
      <c r="A7236" s="7" t="s">
        <v>3722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3219</v>
      </c>
      <c r="I7236" s="74" t="s">
        <v>4409</v>
      </c>
      <c r="J7236" s="74"/>
      <c r="K7236" s="74"/>
      <c r="L7236" s="74" t="s">
        <v>3223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28"/>
        <v>15598.88</v>
      </c>
      <c r="W7236" s="14">
        <f t="shared" si="927"/>
        <v>0</v>
      </c>
      <c r="X7236" s="14"/>
      <c r="Y7236" s="14">
        <f t="shared" si="929"/>
        <v>0</v>
      </c>
      <c r="Z7236" s="16">
        <f t="shared" si="926"/>
        <v>0</v>
      </c>
      <c r="AA7236" s="14">
        <f t="shared" si="92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 hidden="1">
      <c r="A7237" s="7" t="s">
        <v>3722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3219</v>
      </c>
      <c r="I7237" s="74" t="s">
        <v>4409</v>
      </c>
      <c r="J7237" s="74"/>
      <c r="K7237" s="74"/>
      <c r="L7237" s="74" t="s">
        <v>3224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28"/>
        <v>81833.960000000006</v>
      </c>
      <c r="W7237" s="14">
        <f t="shared" si="927"/>
        <v>0</v>
      </c>
      <c r="X7237" s="14"/>
      <c r="Y7237" s="14">
        <f t="shared" si="929"/>
        <v>0</v>
      </c>
      <c r="Z7237" s="16">
        <f t="shared" si="926"/>
        <v>0</v>
      </c>
      <c r="AA7237" s="14">
        <f t="shared" si="92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 hidden="1">
      <c r="A7238" s="7" t="s">
        <v>3722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3185</v>
      </c>
      <c r="I7238" s="74" t="s">
        <v>106</v>
      </c>
      <c r="J7238" s="74" t="s">
        <v>3186</v>
      </c>
      <c r="K7238" s="74" t="s">
        <v>32</v>
      </c>
      <c r="L7238" s="74" t="s">
        <v>3208</v>
      </c>
      <c r="M7238" s="74"/>
      <c r="N7238" s="74" t="s">
        <v>40</v>
      </c>
      <c r="O7238" s="74" t="s">
        <v>80</v>
      </c>
      <c r="P7238" s="10">
        <v>0</v>
      </c>
      <c r="Q7238" s="12" t="s">
        <v>3209</v>
      </c>
      <c r="R7238" s="74"/>
      <c r="S7238" s="140">
        <v>17089.75</v>
      </c>
      <c r="T7238" s="14"/>
      <c r="U7238" s="14">
        <v>0</v>
      </c>
      <c r="V7238" s="14">
        <f t="shared" si="928"/>
        <v>17089.75</v>
      </c>
      <c r="W7238" s="14">
        <f t="shared" si="927"/>
        <v>0</v>
      </c>
      <c r="X7238" s="14"/>
      <c r="Y7238" s="14">
        <f t="shared" si="929"/>
        <v>0</v>
      </c>
      <c r="Z7238" s="16">
        <f t="shared" si="926"/>
        <v>0</v>
      </c>
      <c r="AA7238" s="14">
        <f t="shared" si="92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 hidden="1">
      <c r="A7239" s="7" t="s">
        <v>3722</v>
      </c>
      <c r="B7239" s="74" t="s">
        <v>32</v>
      </c>
      <c r="C7239" s="74" t="s">
        <v>1330</v>
      </c>
      <c r="D7239" s="74" t="s">
        <v>1441</v>
      </c>
      <c r="E7239" s="74" t="s">
        <v>3071</v>
      </c>
      <c r="F7239" s="74" t="s">
        <v>3071</v>
      </c>
      <c r="G7239" s="74" t="s">
        <v>3071</v>
      </c>
      <c r="H7239" s="74" t="s">
        <v>3225</v>
      </c>
      <c r="I7239" s="74" t="s">
        <v>4409</v>
      </c>
      <c r="J7239" s="74"/>
      <c r="K7239" s="74"/>
      <c r="L7239" s="74" t="s">
        <v>3226</v>
      </c>
      <c r="M7239" s="74"/>
      <c r="N7239" s="74" t="s">
        <v>40</v>
      </c>
      <c r="O7239" s="74" t="s">
        <v>80</v>
      </c>
      <c r="P7239" s="10">
        <v>0</v>
      </c>
      <c r="Q7239" s="12" t="s">
        <v>3227</v>
      </c>
      <c r="R7239" s="74"/>
      <c r="S7239" s="140">
        <v>-196.07999999999799</v>
      </c>
      <c r="T7239" s="14"/>
      <c r="U7239" s="14">
        <v>0</v>
      </c>
      <c r="V7239" s="14">
        <f t="shared" si="928"/>
        <v>-196.07999999999799</v>
      </c>
      <c r="W7239" s="14">
        <f t="shared" si="927"/>
        <v>0</v>
      </c>
      <c r="X7239" s="14"/>
      <c r="Y7239" s="14">
        <f t="shared" si="929"/>
        <v>0</v>
      </c>
      <c r="Z7239" s="16">
        <f t="shared" si="926"/>
        <v>0</v>
      </c>
      <c r="AA7239" s="14">
        <f t="shared" ref="AA7239:AA7302" si="93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 hidden="1">
      <c r="A7240" s="7" t="s">
        <v>3722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3219</v>
      </c>
      <c r="I7240" s="74" t="s">
        <v>4409</v>
      </c>
      <c r="J7240" s="74"/>
      <c r="K7240" s="74"/>
      <c r="L7240" s="74" t="s">
        <v>3228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28"/>
        <v>2500</v>
      </c>
      <c r="W7240" s="14">
        <f t="shared" si="927"/>
        <v>0</v>
      </c>
      <c r="X7240" s="14"/>
      <c r="Y7240" s="14">
        <f t="shared" si="929"/>
        <v>0</v>
      </c>
      <c r="Z7240" s="16">
        <f t="shared" si="926"/>
        <v>0</v>
      </c>
      <c r="AA7240" s="14">
        <f t="shared" si="93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 hidden="1">
      <c r="A7241" s="7" t="s">
        <v>3722</v>
      </c>
      <c r="B7241" s="74" t="s">
        <v>32</v>
      </c>
      <c r="C7241" s="74" t="s">
        <v>648</v>
      </c>
      <c r="D7241" s="74" t="s">
        <v>712</v>
      </c>
      <c r="E7241" s="74" t="s">
        <v>3229</v>
      </c>
      <c r="F7241" s="74" t="s">
        <v>3229</v>
      </c>
      <c r="G7241" s="74" t="s">
        <v>3229</v>
      </c>
      <c r="H7241" s="74" t="s">
        <v>3219</v>
      </c>
      <c r="I7241" s="74" t="s">
        <v>4409</v>
      </c>
      <c r="J7241" s="74"/>
      <c r="K7241" s="74"/>
      <c r="L7241" s="74" t="s">
        <v>3230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28"/>
        <v>7.2</v>
      </c>
      <c r="W7241" s="14">
        <f t="shared" si="927"/>
        <v>0</v>
      </c>
      <c r="X7241" s="14"/>
      <c r="Y7241" s="14">
        <f t="shared" si="929"/>
        <v>0</v>
      </c>
      <c r="Z7241" s="16">
        <f t="shared" si="926"/>
        <v>0</v>
      </c>
      <c r="AA7241" s="14">
        <f t="shared" si="93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 hidden="1">
      <c r="A7242" s="7" t="s">
        <v>3722</v>
      </c>
      <c r="B7242" s="74" t="s">
        <v>32</v>
      </c>
      <c r="C7242" s="74" t="s">
        <v>648</v>
      </c>
      <c r="D7242" s="74" t="s">
        <v>712</v>
      </c>
      <c r="E7242" s="74" t="s">
        <v>3229</v>
      </c>
      <c r="F7242" s="74" t="s">
        <v>3229</v>
      </c>
      <c r="G7242" s="74" t="s">
        <v>3229</v>
      </c>
      <c r="H7242" s="74" t="s">
        <v>3188</v>
      </c>
      <c r="I7242" s="74" t="s">
        <v>4409</v>
      </c>
      <c r="J7242" s="74"/>
      <c r="K7242" s="74"/>
      <c r="L7242" s="74" t="s">
        <v>3231</v>
      </c>
      <c r="M7242" s="74"/>
      <c r="N7242" s="74" t="s">
        <v>40</v>
      </c>
      <c r="O7242" s="74" t="s">
        <v>41</v>
      </c>
      <c r="P7242" s="10">
        <v>0.04</v>
      </c>
      <c r="Q7242" s="12" t="s">
        <v>3232</v>
      </c>
      <c r="R7242" s="74"/>
      <c r="S7242" s="140">
        <v>-50774.25</v>
      </c>
      <c r="T7242" s="14"/>
      <c r="U7242" s="14">
        <v>0</v>
      </c>
      <c r="V7242" s="14">
        <f t="shared" si="928"/>
        <v>-50774.25</v>
      </c>
      <c r="W7242" s="14">
        <f t="shared" si="927"/>
        <v>0</v>
      </c>
      <c r="X7242" s="14"/>
      <c r="Y7242" s="14">
        <f t="shared" si="929"/>
        <v>0</v>
      </c>
      <c r="Z7242" s="16">
        <f t="shared" si="926"/>
        <v>0</v>
      </c>
      <c r="AA7242" s="14">
        <f t="shared" si="93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 hidden="1">
      <c r="A7243" s="7" t="s">
        <v>3722</v>
      </c>
      <c r="B7243" s="74" t="s">
        <v>32</v>
      </c>
      <c r="C7243" s="74" t="s">
        <v>648</v>
      </c>
      <c r="D7243" s="74" t="s">
        <v>712</v>
      </c>
      <c r="E7243" s="74" t="s">
        <v>3229</v>
      </c>
      <c r="F7243" s="74" t="s">
        <v>3229</v>
      </c>
      <c r="G7243" s="74" t="s">
        <v>3229</v>
      </c>
      <c r="H7243" s="74" t="s">
        <v>3185</v>
      </c>
      <c r="I7243" s="74" t="s">
        <v>106</v>
      </c>
      <c r="J7243" s="74" t="s">
        <v>3186</v>
      </c>
      <c r="K7243" s="74" t="s">
        <v>32</v>
      </c>
      <c r="L7243" s="74" t="s">
        <v>3233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28"/>
        <v>80000</v>
      </c>
      <c r="W7243" s="14">
        <f t="shared" si="927"/>
        <v>0</v>
      </c>
      <c r="X7243" s="14"/>
      <c r="Y7243" s="14">
        <f t="shared" si="929"/>
        <v>0</v>
      </c>
      <c r="Z7243" s="16">
        <f t="shared" si="926"/>
        <v>0</v>
      </c>
      <c r="AA7243" s="14">
        <f t="shared" si="93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 hidden="1">
      <c r="A7244" s="7" t="s">
        <v>3722</v>
      </c>
      <c r="B7244" s="74" t="s">
        <v>32</v>
      </c>
      <c r="C7244" s="74" t="s">
        <v>648</v>
      </c>
      <c r="D7244" s="74" t="s">
        <v>712</v>
      </c>
      <c r="E7244" s="74" t="s">
        <v>3229</v>
      </c>
      <c r="F7244" s="74" t="s">
        <v>3229</v>
      </c>
      <c r="G7244" s="74" t="s">
        <v>3229</v>
      </c>
      <c r="H7244" s="74" t="s">
        <v>3185</v>
      </c>
      <c r="I7244" s="74" t="s">
        <v>106</v>
      </c>
      <c r="J7244" s="74" t="s">
        <v>3186</v>
      </c>
      <c r="K7244" s="74" t="s">
        <v>32</v>
      </c>
      <c r="L7244" s="74" t="s">
        <v>3234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28"/>
        <v>40000</v>
      </c>
      <c r="W7244" s="14">
        <f t="shared" si="927"/>
        <v>0</v>
      </c>
      <c r="X7244" s="14"/>
      <c r="Y7244" s="14">
        <f t="shared" si="929"/>
        <v>0</v>
      </c>
      <c r="Z7244" s="16">
        <f t="shared" si="926"/>
        <v>0</v>
      </c>
      <c r="AA7244" s="14">
        <f t="shared" si="93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 hidden="1">
      <c r="A7245" s="7" t="s">
        <v>3722</v>
      </c>
      <c r="B7245" s="74" t="s">
        <v>32</v>
      </c>
      <c r="C7245" s="74" t="s">
        <v>648</v>
      </c>
      <c r="D7245" s="74" t="s">
        <v>712</v>
      </c>
      <c r="E7245" s="74" t="s">
        <v>3229</v>
      </c>
      <c r="F7245" s="74" t="s">
        <v>3229</v>
      </c>
      <c r="G7245" s="74" t="s">
        <v>3229</v>
      </c>
      <c r="H7245" s="74" t="s">
        <v>3185</v>
      </c>
      <c r="I7245" s="74" t="s">
        <v>106</v>
      </c>
      <c r="J7245" s="74" t="s">
        <v>3186</v>
      </c>
      <c r="K7245" s="74" t="s">
        <v>32</v>
      </c>
      <c r="L7245" s="74" t="s">
        <v>3235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28"/>
        <v>186117.1</v>
      </c>
      <c r="W7245" s="14">
        <f t="shared" si="927"/>
        <v>0</v>
      </c>
      <c r="X7245" s="14"/>
      <c r="Y7245" s="14">
        <f t="shared" si="929"/>
        <v>0</v>
      </c>
      <c r="Z7245" s="16">
        <f t="shared" si="926"/>
        <v>0</v>
      </c>
      <c r="AA7245" s="14">
        <f t="shared" si="93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 hidden="1">
      <c r="A7246" s="7" t="s">
        <v>3722</v>
      </c>
      <c r="B7246" s="74" t="s">
        <v>32</v>
      </c>
      <c r="C7246" s="74" t="s">
        <v>648</v>
      </c>
      <c r="D7246" s="74" t="s">
        <v>712</v>
      </c>
      <c r="E7246" s="74" t="s">
        <v>3229</v>
      </c>
      <c r="F7246" s="74" t="s">
        <v>3229</v>
      </c>
      <c r="G7246" s="74" t="s">
        <v>3229</v>
      </c>
      <c r="H7246" s="74" t="s">
        <v>3185</v>
      </c>
      <c r="I7246" s="74" t="s">
        <v>106</v>
      </c>
      <c r="J7246" s="74" t="s">
        <v>3186</v>
      </c>
      <c r="K7246" s="74" t="s">
        <v>32</v>
      </c>
      <c r="L7246" s="74" t="s">
        <v>3235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28"/>
        <v>3882.9</v>
      </c>
      <c r="W7246" s="14">
        <f t="shared" si="927"/>
        <v>0</v>
      </c>
      <c r="X7246" s="14"/>
      <c r="Y7246" s="14">
        <f t="shared" si="929"/>
        <v>0</v>
      </c>
      <c r="Z7246" s="16">
        <f t="shared" si="926"/>
        <v>0</v>
      </c>
      <c r="AA7246" s="14">
        <f t="shared" si="93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 hidden="1">
      <c r="A7247" s="7" t="s">
        <v>3722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3185</v>
      </c>
      <c r="I7247" s="74" t="s">
        <v>106</v>
      </c>
      <c r="J7247" s="74" t="s">
        <v>3186</v>
      </c>
      <c r="K7247" s="74" t="s">
        <v>32</v>
      </c>
      <c r="L7247" s="74" t="s">
        <v>3236</v>
      </c>
      <c r="M7247" s="74"/>
      <c r="N7247" s="74" t="s">
        <v>40</v>
      </c>
      <c r="O7247" s="74" t="s">
        <v>80</v>
      </c>
      <c r="P7247" s="10">
        <v>0</v>
      </c>
      <c r="Q7247" s="12" t="s">
        <v>3237</v>
      </c>
      <c r="R7247" s="74"/>
      <c r="S7247" s="140">
        <v>159441.73000000001</v>
      </c>
      <c r="T7247" s="14"/>
      <c r="U7247" s="14">
        <v>0</v>
      </c>
      <c r="V7247" s="14">
        <f t="shared" si="928"/>
        <v>159441.73000000001</v>
      </c>
      <c r="W7247" s="14">
        <f t="shared" si="927"/>
        <v>0</v>
      </c>
      <c r="X7247" s="14"/>
      <c r="Y7247" s="14">
        <f t="shared" si="929"/>
        <v>0</v>
      </c>
      <c r="Z7247" s="16">
        <f t="shared" si="926"/>
        <v>0</v>
      </c>
      <c r="AA7247" s="14">
        <f t="shared" si="93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 hidden="1">
      <c r="A7248" s="7" t="s">
        <v>3722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3185</v>
      </c>
      <c r="I7248" s="74" t="s">
        <v>106</v>
      </c>
      <c r="J7248" s="74" t="s">
        <v>3186</v>
      </c>
      <c r="K7248" s="74" t="s">
        <v>32</v>
      </c>
      <c r="L7248" s="74" t="s">
        <v>3238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28"/>
        <v>0</v>
      </c>
      <c r="W7248" s="14">
        <f t="shared" si="927"/>
        <v>0</v>
      </c>
      <c r="X7248" s="14"/>
      <c r="Y7248" s="14">
        <f t="shared" si="929"/>
        <v>0</v>
      </c>
      <c r="Z7248" s="16">
        <f t="shared" ref="Z7248:Z7275" si="931">W7248+X7248</f>
        <v>0</v>
      </c>
      <c r="AA7248" s="14">
        <f t="shared" si="93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 hidden="1">
      <c r="A7249" s="7" t="s">
        <v>3722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3185</v>
      </c>
      <c r="I7249" s="74" t="s">
        <v>106</v>
      </c>
      <c r="J7249" s="74" t="s">
        <v>3186</v>
      </c>
      <c r="K7249" s="74" t="s">
        <v>32</v>
      </c>
      <c r="L7249" s="74" t="s">
        <v>3239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28"/>
        <v>9968.7000000000007</v>
      </c>
      <c r="W7249" s="14">
        <f t="shared" si="927"/>
        <v>0</v>
      </c>
      <c r="X7249" s="14"/>
      <c r="Y7249" s="14">
        <f t="shared" si="929"/>
        <v>0</v>
      </c>
      <c r="Z7249" s="16">
        <f t="shared" si="931"/>
        <v>0</v>
      </c>
      <c r="AA7249" s="14">
        <f t="shared" si="93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 hidden="1">
      <c r="A7250" s="7" t="s">
        <v>3722</v>
      </c>
      <c r="B7250" s="74" t="s">
        <v>32</v>
      </c>
      <c r="C7250" s="74" t="s">
        <v>188</v>
      </c>
      <c r="D7250" s="74" t="s">
        <v>189</v>
      </c>
      <c r="E7250" s="74" t="s">
        <v>3240</v>
      </c>
      <c r="F7250" s="74" t="s">
        <v>3240</v>
      </c>
      <c r="G7250" s="74" t="s">
        <v>3240</v>
      </c>
      <c r="H7250" s="74" t="s">
        <v>3185</v>
      </c>
      <c r="I7250" s="74" t="s">
        <v>106</v>
      </c>
      <c r="J7250" s="74" t="s">
        <v>3186</v>
      </c>
      <c r="K7250" s="74" t="s">
        <v>32</v>
      </c>
      <c r="L7250" s="74" t="s">
        <v>3241</v>
      </c>
      <c r="M7250" s="74"/>
      <c r="N7250" s="74" t="s">
        <v>40</v>
      </c>
      <c r="O7250" s="74" t="s">
        <v>80</v>
      </c>
      <c r="P7250" s="10">
        <v>0</v>
      </c>
      <c r="Q7250" s="12" t="s">
        <v>3242</v>
      </c>
      <c r="R7250" s="74"/>
      <c r="S7250" s="140">
        <v>-2059.96</v>
      </c>
      <c r="T7250" s="14"/>
      <c r="U7250" s="14">
        <v>0</v>
      </c>
      <c r="V7250" s="14">
        <f t="shared" si="928"/>
        <v>-2059.96</v>
      </c>
      <c r="W7250" s="14">
        <f t="shared" si="927"/>
        <v>0</v>
      </c>
      <c r="X7250" s="14"/>
      <c r="Y7250" s="14">
        <f t="shared" si="929"/>
        <v>0</v>
      </c>
      <c r="Z7250" s="16">
        <f t="shared" si="931"/>
        <v>0</v>
      </c>
      <c r="AA7250" s="14">
        <f t="shared" si="93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 hidden="1">
      <c r="A7251" s="7" t="s">
        <v>3722</v>
      </c>
      <c r="B7251" s="74" t="s">
        <v>32</v>
      </c>
      <c r="C7251" s="74" t="s">
        <v>52</v>
      </c>
      <c r="D7251" s="74" t="s">
        <v>53</v>
      </c>
      <c r="E7251" s="74" t="s">
        <v>4421</v>
      </c>
      <c r="F7251" s="74" t="s">
        <v>4422</v>
      </c>
      <c r="G7251" s="74" t="s">
        <v>4421</v>
      </c>
      <c r="H7251" s="74" t="s">
        <v>4423</v>
      </c>
      <c r="I7251" s="74" t="s">
        <v>4409</v>
      </c>
      <c r="J7251" s="74" t="s">
        <v>3700</v>
      </c>
      <c r="K7251" s="74" t="s">
        <v>4424</v>
      </c>
      <c r="L7251" s="74" t="s">
        <v>4421</v>
      </c>
      <c r="M7251" s="74"/>
      <c r="N7251" s="74" t="s">
        <v>3095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27"/>
        <v>388215</v>
      </c>
      <c r="X7251" s="14"/>
      <c r="Y7251" s="14">
        <f t="shared" si="929"/>
        <v>0</v>
      </c>
      <c r="Z7251" s="16">
        <f t="shared" si="931"/>
        <v>388215</v>
      </c>
      <c r="AA7251" s="14">
        <f t="shared" si="93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3274</v>
      </c>
      <c r="AI7251" t="e">
        <v>#N/A</v>
      </c>
    </row>
    <row r="7252" spans="1:35" ht="14.25" hidden="1">
      <c r="A7252" s="7" t="s">
        <v>3722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3521</v>
      </c>
      <c r="G7252" s="108" t="s">
        <v>4484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3095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27"/>
        <v>270000</v>
      </c>
      <c r="X7252" s="112"/>
      <c r="Y7252" s="14">
        <f t="shared" si="929"/>
        <v>0</v>
      </c>
      <c r="Z7252" s="16">
        <f t="shared" si="931"/>
        <v>270000</v>
      </c>
      <c r="AA7252" s="112">
        <f t="shared" si="93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3274</v>
      </c>
      <c r="AI7252" t="e">
        <v>#N/A</v>
      </c>
    </row>
    <row r="7253" spans="1:35" ht="14.25" hidden="1">
      <c r="A7253" s="7" t="s">
        <v>3722</v>
      </c>
      <c r="B7253" s="74" t="s">
        <v>32</v>
      </c>
      <c r="C7253" s="74" t="s">
        <v>470</v>
      </c>
      <c r="D7253" s="74" t="s">
        <v>471</v>
      </c>
      <c r="E7253" s="74" t="s">
        <v>3081</v>
      </c>
      <c r="F7253" s="74" t="s">
        <v>3081</v>
      </c>
      <c r="G7253" s="74" t="s">
        <v>3081</v>
      </c>
      <c r="H7253" s="74" t="s">
        <v>4425</v>
      </c>
      <c r="I7253" s="74" t="s">
        <v>4409</v>
      </c>
      <c r="J7253" s="74" t="s">
        <v>4426</v>
      </c>
      <c r="K7253" s="74" t="s">
        <v>4424</v>
      </c>
      <c r="L7253" s="74" t="s">
        <v>3081</v>
      </c>
      <c r="M7253" s="74"/>
      <c r="N7253" s="74" t="s">
        <v>3084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28"/>
        <v>-18753</v>
      </c>
      <c r="W7253" s="14">
        <f t="shared" si="927"/>
        <v>75012</v>
      </c>
      <c r="X7253" s="14"/>
      <c r="Y7253" s="14">
        <f t="shared" si="929"/>
        <v>18753</v>
      </c>
      <c r="Z7253" s="16">
        <f t="shared" si="931"/>
        <v>75012</v>
      </c>
      <c r="AA7253" s="14">
        <f t="shared" si="93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3274</v>
      </c>
      <c r="AI7253" t="e">
        <v>#N/A</v>
      </c>
    </row>
    <row r="7254" spans="1:35" ht="14.25" hidden="1">
      <c r="A7254" s="7" t="s">
        <v>3722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4427</v>
      </c>
      <c r="G7254" s="74" t="s">
        <v>74</v>
      </c>
      <c r="H7254" s="74" t="s">
        <v>3086</v>
      </c>
      <c r="I7254" s="74" t="s">
        <v>4409</v>
      </c>
      <c r="J7254" s="74" t="s">
        <v>4428</v>
      </c>
      <c r="K7254" s="74" t="s">
        <v>4429</v>
      </c>
      <c r="L7254" s="74" t="s">
        <v>1748</v>
      </c>
      <c r="M7254" s="74"/>
      <c r="N7254" s="74" t="s">
        <v>3088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27"/>
        <v>218000</v>
      </c>
      <c r="X7254" s="14"/>
      <c r="Y7254" s="14">
        <f t="shared" si="929"/>
        <v>46500</v>
      </c>
      <c r="Z7254" s="16">
        <f t="shared" si="931"/>
        <v>218000</v>
      </c>
      <c r="AA7254" s="14">
        <f t="shared" si="93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4430</v>
      </c>
      <c r="AI7254" t="e">
        <v>#N/A</v>
      </c>
    </row>
    <row r="7255" spans="1:35" ht="14.25" hidden="1">
      <c r="A7255" s="7" t="s">
        <v>3722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4431</v>
      </c>
      <c r="G7255" s="74" t="s">
        <v>74</v>
      </c>
      <c r="H7255" s="74" t="s">
        <v>3086</v>
      </c>
      <c r="I7255" s="74" t="s">
        <v>4409</v>
      </c>
      <c r="J7255" s="74" t="s">
        <v>4428</v>
      </c>
      <c r="K7255" s="74" t="s">
        <v>4429</v>
      </c>
      <c r="L7255" s="74" t="s">
        <v>1748</v>
      </c>
      <c r="M7255" s="74"/>
      <c r="N7255" s="74" t="s">
        <v>3088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27"/>
        <v>228442</v>
      </c>
      <c r="X7255" s="14"/>
      <c r="Y7255" s="14">
        <f t="shared" si="929"/>
        <v>67592</v>
      </c>
      <c r="Z7255" s="16">
        <f t="shared" si="931"/>
        <v>228442</v>
      </c>
      <c r="AA7255" s="14">
        <f t="shared" si="93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4430</v>
      </c>
      <c r="AI7255" t="e">
        <v>#N/A</v>
      </c>
    </row>
    <row r="7256" spans="1:35" ht="14.25" hidden="1">
      <c r="A7256" s="7" t="s">
        <v>3722</v>
      </c>
      <c r="B7256" s="74" t="s">
        <v>32</v>
      </c>
      <c r="C7256" s="74" t="s">
        <v>648</v>
      </c>
      <c r="D7256" s="74" t="s">
        <v>712</v>
      </c>
      <c r="E7256" s="74" t="s">
        <v>2856</v>
      </c>
      <c r="F7256" s="74" t="s">
        <v>4432</v>
      </c>
      <c r="G7256" s="74" t="s">
        <v>74</v>
      </c>
      <c r="H7256" s="74" t="s">
        <v>3086</v>
      </c>
      <c r="I7256" s="74" t="s">
        <v>4409</v>
      </c>
      <c r="J7256" s="74" t="s">
        <v>4428</v>
      </c>
      <c r="K7256" s="74" t="s">
        <v>4429</v>
      </c>
      <c r="L7256" s="74" t="s">
        <v>2856</v>
      </c>
      <c r="M7256" s="74"/>
      <c r="N7256" s="74" t="s">
        <v>3088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27"/>
        <v>360000</v>
      </c>
      <c r="X7256" s="14"/>
      <c r="Y7256" s="14">
        <f t="shared" si="929"/>
        <v>136750</v>
      </c>
      <c r="Z7256" s="16">
        <f t="shared" si="931"/>
        <v>360000</v>
      </c>
      <c r="AA7256" s="14">
        <f t="shared" si="93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3274</v>
      </c>
      <c r="AI7256" t="e">
        <v>#N/A</v>
      </c>
    </row>
    <row r="7257" spans="1:35" ht="14.25" hidden="1">
      <c r="A7257" s="7" t="s">
        <v>3722</v>
      </c>
      <c r="B7257" s="74" t="s">
        <v>32</v>
      </c>
      <c r="C7257" s="74" t="s">
        <v>648</v>
      </c>
      <c r="D7257" s="74" t="s">
        <v>712</v>
      </c>
      <c r="E7257" s="74" t="s">
        <v>2856</v>
      </c>
      <c r="F7257" s="74" t="s">
        <v>4433</v>
      </c>
      <c r="G7257" s="74" t="s">
        <v>74</v>
      </c>
      <c r="H7257" s="74" t="s">
        <v>3086</v>
      </c>
      <c r="I7257" s="74" t="s">
        <v>4409</v>
      </c>
      <c r="J7257" s="74" t="s">
        <v>4428</v>
      </c>
      <c r="K7257" s="74" t="s">
        <v>4429</v>
      </c>
      <c r="L7257" s="74" t="s">
        <v>2856</v>
      </c>
      <c r="M7257" s="74"/>
      <c r="N7257" s="74" t="s">
        <v>3088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27"/>
        <v>94000</v>
      </c>
      <c r="X7257" s="14"/>
      <c r="Y7257" s="14">
        <f t="shared" si="929"/>
        <v>33450</v>
      </c>
      <c r="Z7257" s="16">
        <f t="shared" si="931"/>
        <v>94000</v>
      </c>
      <c r="AA7257" s="14">
        <f t="shared" si="93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4430</v>
      </c>
      <c r="AI7257" t="e">
        <v>#N/A</v>
      </c>
    </row>
    <row r="7258" spans="1:35" ht="14.25" hidden="1">
      <c r="A7258" s="7" t="s">
        <v>3722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3098</v>
      </c>
      <c r="I7258" s="74" t="s">
        <v>106</v>
      </c>
      <c r="J7258" s="74" t="s">
        <v>3099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32">S7258+T7258-U7258</f>
        <v>-1479030.0499999998</v>
      </c>
      <c r="W7258" s="14">
        <v>4500000</v>
      </c>
      <c r="X7258" s="14">
        <f>W7258*R7258</f>
        <v>225000</v>
      </c>
      <c r="Y7258" s="14">
        <f t="shared" si="929"/>
        <v>0</v>
      </c>
      <c r="Z7258" s="16">
        <f t="shared" si="931"/>
        <v>4725000</v>
      </c>
      <c r="AA7258" s="14">
        <f t="shared" si="93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3274</v>
      </c>
      <c r="AI7258" t="e">
        <v>#N/A</v>
      </c>
    </row>
    <row r="7259" spans="1:35" ht="14.25" hidden="1">
      <c r="A7259" s="7" t="s">
        <v>3722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4434</v>
      </c>
      <c r="G7259" s="74" t="s">
        <v>74</v>
      </c>
      <c r="H7259" s="74" t="s">
        <v>3086</v>
      </c>
      <c r="I7259" s="74" t="s">
        <v>4409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32"/>
        <v>-31249.16</v>
      </c>
      <c r="W7259" s="14">
        <f>U7259/(1+P7259+AH7259)</f>
        <v>0</v>
      </c>
      <c r="X7259" s="14"/>
      <c r="Y7259" s="14">
        <f t="shared" si="929"/>
        <v>0</v>
      </c>
      <c r="Z7259" s="16">
        <f t="shared" si="931"/>
        <v>0</v>
      </c>
      <c r="AA7259" s="14">
        <f t="shared" si="93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4384</v>
      </c>
      <c r="AI7259" t="e">
        <v>#N/A</v>
      </c>
    </row>
    <row r="7260" spans="1:35" ht="14.25" hidden="1">
      <c r="A7260" s="7" t="s">
        <v>3722</v>
      </c>
      <c r="B7260" s="74" t="s">
        <v>32</v>
      </c>
      <c r="C7260" s="74" t="s">
        <v>648</v>
      </c>
      <c r="D7260" s="74" t="s">
        <v>712</v>
      </c>
      <c r="E7260" s="74" t="s">
        <v>4435</v>
      </c>
      <c r="F7260" s="74" t="s">
        <v>4436</v>
      </c>
      <c r="G7260" s="74" t="s">
        <v>74</v>
      </c>
      <c r="H7260" s="74" t="s">
        <v>4437</v>
      </c>
      <c r="I7260" s="74" t="s">
        <v>4409</v>
      </c>
      <c r="J7260" s="74" t="s">
        <v>4428</v>
      </c>
      <c r="K7260" s="74" t="s">
        <v>4429</v>
      </c>
      <c r="L7260" s="74" t="s">
        <v>4435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32"/>
        <v>-1263180.1499999999</v>
      </c>
      <c r="W7260" s="14">
        <f>U7260/(1+P7260+AH7260)</f>
        <v>1892243.0869565215</v>
      </c>
      <c r="X7260" s="14"/>
      <c r="Y7260" s="14">
        <f t="shared" si="929"/>
        <v>84423.153110367712</v>
      </c>
      <c r="Z7260" s="16">
        <f t="shared" si="931"/>
        <v>1892243.0869565215</v>
      </c>
      <c r="AA7260" s="14">
        <f t="shared" si="93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4384</v>
      </c>
      <c r="AI7260" t="e">
        <v>#N/A</v>
      </c>
    </row>
    <row r="7261" spans="1:35" ht="14.25" hidden="1">
      <c r="A7261" s="7" t="s">
        <v>3722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4438</v>
      </c>
      <c r="I7261" s="74" t="s">
        <v>4409</v>
      </c>
      <c r="J7261" s="74" t="s">
        <v>4439</v>
      </c>
      <c r="K7261" s="74" t="s">
        <v>4424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3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29"/>
        <v>0</v>
      </c>
      <c r="Z7261" s="16">
        <f t="shared" si="931"/>
        <v>220000</v>
      </c>
      <c r="AA7261" s="14">
        <f t="shared" si="93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3274</v>
      </c>
      <c r="AI7261" t="e">
        <v>#N/A</v>
      </c>
    </row>
    <row r="7262" spans="1:35" ht="14.25" hidden="1">
      <c r="A7262" s="7" t="s">
        <v>3722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3107</v>
      </c>
      <c r="I7262" s="74" t="s">
        <v>4409</v>
      </c>
      <c r="J7262" s="74" t="s">
        <v>4440</v>
      </c>
      <c r="K7262" s="74" t="s">
        <v>4424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29"/>
        <v>0</v>
      </c>
      <c r="Z7262" s="16">
        <f t="shared" si="931"/>
        <v>150000</v>
      </c>
      <c r="AA7262" s="14">
        <f t="shared" si="930"/>
        <v>0</v>
      </c>
      <c r="AB7262" s="14">
        <v>150000</v>
      </c>
      <c r="AC7262" s="10">
        <v>0</v>
      </c>
      <c r="AD7262" s="14"/>
      <c r="AE7262" s="74" t="s">
        <v>4441</v>
      </c>
      <c r="AF7262" s="74"/>
      <c r="AG7262" s="74" t="s">
        <v>42</v>
      </c>
      <c r="AH7262" s="10" t="s">
        <v>3274</v>
      </c>
      <c r="AI7262" t="e">
        <v>#N/A</v>
      </c>
    </row>
    <row r="7263" spans="1:35" ht="14.25" hidden="1">
      <c r="A7263" s="7" t="s">
        <v>3722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3105</v>
      </c>
      <c r="I7263" s="74" t="s">
        <v>4409</v>
      </c>
      <c r="J7263" s="74" t="s">
        <v>4442</v>
      </c>
      <c r="K7263" s="74" t="s">
        <v>4424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32"/>
        <v>-13820</v>
      </c>
      <c r="W7263" s="14">
        <f>U7263/(1+P7263+AH7263)</f>
        <v>-75420.560747663549</v>
      </c>
      <c r="X7263" s="14"/>
      <c r="Y7263" s="14">
        <f t="shared" si="929"/>
        <v>0</v>
      </c>
      <c r="Z7263" s="16">
        <f t="shared" si="931"/>
        <v>-75420.560747663549</v>
      </c>
      <c r="AA7263" s="14">
        <f t="shared" si="930"/>
        <v>-5279.4392523364513</v>
      </c>
      <c r="AB7263" s="140">
        <v>-64560</v>
      </c>
      <c r="AC7263" s="10">
        <v>0</v>
      </c>
      <c r="AD7263" s="14"/>
      <c r="AE7263" s="74" t="s">
        <v>4443</v>
      </c>
      <c r="AF7263" s="74"/>
      <c r="AG7263" s="74" t="s">
        <v>42</v>
      </c>
      <c r="AH7263" s="10" t="s">
        <v>3274</v>
      </c>
      <c r="AI7263" t="e">
        <v>#N/A</v>
      </c>
    </row>
    <row r="7264" spans="1:35" ht="14.25" hidden="1">
      <c r="A7264" s="7" t="s">
        <v>3722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3105</v>
      </c>
      <c r="I7264" s="74" t="s">
        <v>4409</v>
      </c>
      <c r="J7264" s="74" t="s">
        <v>4442</v>
      </c>
      <c r="K7264" s="74" t="s">
        <v>4424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29"/>
        <v>82080</v>
      </c>
      <c r="Z7264" s="16">
        <f t="shared" si="931"/>
        <v>570000</v>
      </c>
      <c r="AA7264" s="14">
        <f t="shared" si="93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3274</v>
      </c>
      <c r="AI7264" t="e">
        <v>#N/A</v>
      </c>
    </row>
    <row r="7265" spans="1:35" ht="14.25" hidden="1">
      <c r="A7265" s="7" t="s">
        <v>3722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4444</v>
      </c>
      <c r="G7265" s="74" t="s">
        <v>1880</v>
      </c>
      <c r="H7265" s="74" t="s">
        <v>4445</v>
      </c>
      <c r="I7265" s="74" t="s">
        <v>106</v>
      </c>
      <c r="J7265" s="74" t="s">
        <v>3704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3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29"/>
        <v>0</v>
      </c>
      <c r="Z7265" s="16">
        <f t="shared" si="931"/>
        <v>182691</v>
      </c>
      <c r="AA7265" s="14">
        <f t="shared" si="93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3274</v>
      </c>
      <c r="AI7265" t="e">
        <v>#N/A</v>
      </c>
    </row>
    <row r="7266" spans="1:35" ht="14.25" hidden="1">
      <c r="A7266" s="7" t="s">
        <v>3722</v>
      </c>
      <c r="B7266" s="74" t="s">
        <v>1046</v>
      </c>
      <c r="C7266" s="74" t="s">
        <v>1072</v>
      </c>
      <c r="D7266" s="74" t="s">
        <v>1134</v>
      </c>
      <c r="E7266" s="74" t="s">
        <v>3109</v>
      </c>
      <c r="F7266" s="74" t="s">
        <v>4446</v>
      </c>
      <c r="G7266" s="74" t="s">
        <v>1924</v>
      </c>
      <c r="H7266" s="74" t="s">
        <v>3111</v>
      </c>
      <c r="I7266" s="74" t="s">
        <v>4409</v>
      </c>
      <c r="J7266" s="74" t="s">
        <v>4447</v>
      </c>
      <c r="K7266" s="74" t="s">
        <v>4429</v>
      </c>
      <c r="L7266" s="74" t="s">
        <v>3109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32"/>
        <v>-464.76999999998952</v>
      </c>
      <c r="W7266" s="14">
        <f>U7266/(1+P7266+AH7266)</f>
        <v>94655.20689655171</v>
      </c>
      <c r="X7266" s="14"/>
      <c r="Y7266" s="14">
        <f t="shared" si="929"/>
        <v>4818.8105329153477</v>
      </c>
      <c r="Z7266" s="16">
        <f t="shared" si="931"/>
        <v>94655.20689655171</v>
      </c>
      <c r="AA7266" s="14">
        <f t="shared" si="93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4448</v>
      </c>
      <c r="AI7266" t="e">
        <v>#N/A</v>
      </c>
    </row>
    <row r="7267" spans="1:35" ht="14.25" hidden="1">
      <c r="A7267" s="7" t="s">
        <v>3722</v>
      </c>
      <c r="B7267" s="74" t="s">
        <v>32</v>
      </c>
      <c r="C7267" s="74" t="s">
        <v>648</v>
      </c>
      <c r="D7267" s="74" t="s">
        <v>712</v>
      </c>
      <c r="E7267" s="74" t="s">
        <v>3100</v>
      </c>
      <c r="F7267" s="74" t="s">
        <v>3101</v>
      </c>
      <c r="G7267" s="74" t="s">
        <v>74</v>
      </c>
      <c r="H7267" s="74" t="s">
        <v>3086</v>
      </c>
      <c r="I7267" s="74" t="s">
        <v>4409</v>
      </c>
      <c r="J7267" s="74"/>
      <c r="K7267" s="74"/>
      <c r="L7267" s="74" t="s">
        <v>3100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4449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29"/>
        <v>0</v>
      </c>
      <c r="Z7267" s="16">
        <f t="shared" si="931"/>
        <v>0</v>
      </c>
      <c r="AA7267" s="14">
        <f t="shared" si="93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 hidden="1">
      <c r="A7268" s="7" t="s">
        <v>3722</v>
      </c>
      <c r="B7268" s="74" t="s">
        <v>32</v>
      </c>
      <c r="C7268" s="74" t="s">
        <v>648</v>
      </c>
      <c r="D7268" s="74" t="s">
        <v>712</v>
      </c>
      <c r="E7268" s="74" t="s">
        <v>3102</v>
      </c>
      <c r="F7268" s="74" t="s">
        <v>3103</v>
      </c>
      <c r="G7268" s="74" t="s">
        <v>74</v>
      </c>
      <c r="H7268" s="74" t="s">
        <v>3086</v>
      </c>
      <c r="I7268" s="74" t="s">
        <v>4409</v>
      </c>
      <c r="J7268" s="74"/>
      <c r="K7268" s="74"/>
      <c r="L7268" s="74" t="s">
        <v>3102</v>
      </c>
      <c r="M7268" s="74"/>
      <c r="N7268" s="74" t="s">
        <v>57</v>
      </c>
      <c r="O7268" s="74" t="s">
        <v>41</v>
      </c>
      <c r="P7268" s="10">
        <v>0.08</v>
      </c>
      <c r="Q7268" s="12" t="s">
        <v>4450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33">S7268+T7268-U7268</f>
        <v>-1521367.78</v>
      </c>
      <c r="W7268" s="14">
        <f>U7268/(1+P7268+AH7268)</f>
        <v>0</v>
      </c>
      <c r="X7268" s="14"/>
      <c r="Y7268" s="14">
        <f t="shared" si="929"/>
        <v>0</v>
      </c>
      <c r="Z7268" s="16">
        <f t="shared" si="931"/>
        <v>0</v>
      </c>
      <c r="AA7268" s="14">
        <f t="shared" si="93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 hidden="1">
      <c r="A7269" s="7" t="s">
        <v>3722</v>
      </c>
      <c r="B7269" s="74" t="s">
        <v>1046</v>
      </c>
      <c r="C7269" s="74" t="s">
        <v>1072</v>
      </c>
      <c r="D7269" s="74" t="s">
        <v>1134</v>
      </c>
      <c r="E7269" s="74" t="s">
        <v>3109</v>
      </c>
      <c r="F7269" s="74" t="s">
        <v>3110</v>
      </c>
      <c r="G7269" s="74" t="s">
        <v>1924</v>
      </c>
      <c r="H7269" s="74" t="s">
        <v>3111</v>
      </c>
      <c r="I7269" s="74" t="s">
        <v>4409</v>
      </c>
      <c r="J7269" s="74"/>
      <c r="K7269" s="74"/>
      <c r="L7269" s="74" t="s">
        <v>3109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29"/>
        <v>0</v>
      </c>
      <c r="Z7269" s="16">
        <f t="shared" si="931"/>
        <v>0</v>
      </c>
      <c r="AA7269" s="14">
        <f t="shared" si="93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 hidden="1">
      <c r="A7270" s="7" t="s">
        <v>3722</v>
      </c>
      <c r="B7270" s="74" t="s">
        <v>32</v>
      </c>
      <c r="C7270" s="74" t="s">
        <v>648</v>
      </c>
      <c r="D7270" s="74" t="s">
        <v>712</v>
      </c>
      <c r="E7270" s="74" t="s">
        <v>3102</v>
      </c>
      <c r="F7270" s="74" t="s">
        <v>3103</v>
      </c>
      <c r="G7270" s="74" t="s">
        <v>74</v>
      </c>
      <c r="H7270" s="74" t="s">
        <v>3086</v>
      </c>
      <c r="I7270" s="74" t="s">
        <v>4409</v>
      </c>
      <c r="J7270" s="74"/>
      <c r="K7270" s="74"/>
      <c r="L7270" s="74" t="s">
        <v>3102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33"/>
        <v>-1736095.88</v>
      </c>
      <c r="W7270" s="14">
        <f>U7270/(1+P7270+AH7270)</f>
        <v>0</v>
      </c>
      <c r="X7270" s="14"/>
      <c r="Y7270" s="14">
        <f t="shared" si="929"/>
        <v>0</v>
      </c>
      <c r="Z7270" s="16">
        <f t="shared" si="931"/>
        <v>0</v>
      </c>
      <c r="AA7270" s="14">
        <f t="shared" si="93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 hidden="1">
      <c r="A7271" s="7" t="s">
        <v>3722</v>
      </c>
      <c r="B7271" s="74" t="s">
        <v>32</v>
      </c>
      <c r="C7271" s="74" t="s">
        <v>188</v>
      </c>
      <c r="D7271" s="74" t="s">
        <v>364</v>
      </c>
      <c r="E7271" s="74" t="s">
        <v>3113</v>
      </c>
      <c r="F7271" s="74" t="s">
        <v>3113</v>
      </c>
      <c r="G7271" s="74" t="s">
        <v>3113</v>
      </c>
      <c r="H7271" s="74" t="s">
        <v>3105</v>
      </c>
      <c r="I7271" s="74" t="s">
        <v>4409</v>
      </c>
      <c r="J7271" s="74"/>
      <c r="K7271" s="74"/>
      <c r="L7271" s="74" t="s">
        <v>3113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29"/>
        <v>0</v>
      </c>
      <c r="Z7271" s="16">
        <f t="shared" si="931"/>
        <v>0</v>
      </c>
      <c r="AA7271" s="14">
        <f t="shared" si="93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 hidden="1">
      <c r="A7272" s="7" t="s">
        <v>3722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3086</v>
      </c>
      <c r="I7272" s="74" t="s">
        <v>4409</v>
      </c>
      <c r="J7272" s="74" t="s">
        <v>4428</v>
      </c>
      <c r="K7272" s="74" t="s">
        <v>4429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33"/>
        <v>-52321.5</v>
      </c>
      <c r="W7272" s="14">
        <f>U7272/(1+P7272+AH7272)</f>
        <v>17622.609523809526</v>
      </c>
      <c r="X7272" s="14"/>
      <c r="Y7272" s="14">
        <f t="shared" si="929"/>
        <v>969.24352380952405</v>
      </c>
      <c r="Z7272" s="16">
        <f t="shared" si="931"/>
        <v>17622.609523809526</v>
      </c>
      <c r="AA7272" s="14">
        <f t="shared" si="93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 hidden="1">
      <c r="A7273" s="7" t="s">
        <v>3722</v>
      </c>
      <c r="B7273" s="74" t="s">
        <v>1046</v>
      </c>
      <c r="C7273" s="74" t="s">
        <v>1072</v>
      </c>
      <c r="D7273" s="74" t="s">
        <v>1134</v>
      </c>
      <c r="E7273" s="74" t="s">
        <v>3109</v>
      </c>
      <c r="F7273" s="74" t="s">
        <v>3110</v>
      </c>
      <c r="G7273" s="74" t="s">
        <v>1924</v>
      </c>
      <c r="H7273" s="74" t="s">
        <v>3114</v>
      </c>
      <c r="I7273" s="74" t="s">
        <v>4409</v>
      </c>
      <c r="J7273" s="74"/>
      <c r="K7273" s="74"/>
      <c r="L7273" s="74" t="s">
        <v>3109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33"/>
        <v>-551851</v>
      </c>
      <c r="W7273" s="14">
        <f>U7273/(1+P7273+AH7273)</f>
        <v>0</v>
      </c>
      <c r="X7273" s="14"/>
      <c r="Y7273" s="14">
        <f t="shared" si="929"/>
        <v>0</v>
      </c>
      <c r="Z7273" s="16">
        <f t="shared" si="931"/>
        <v>0</v>
      </c>
      <c r="AA7273" s="14">
        <f t="shared" si="93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 hidden="1">
      <c r="A7274" s="7" t="s">
        <v>3722</v>
      </c>
      <c r="B7274" s="74" t="s">
        <v>32</v>
      </c>
      <c r="C7274" s="74" t="s">
        <v>188</v>
      </c>
      <c r="D7274" s="74" t="s">
        <v>364</v>
      </c>
      <c r="E7274" s="74" t="s">
        <v>2896</v>
      </c>
      <c r="F7274" s="74" t="s">
        <v>2896</v>
      </c>
      <c r="G7274" s="74" t="s">
        <v>2896</v>
      </c>
      <c r="H7274" s="74" t="s">
        <v>3115</v>
      </c>
      <c r="I7274" s="74" t="s">
        <v>4409</v>
      </c>
      <c r="J7274" s="74"/>
      <c r="K7274" s="74"/>
      <c r="L7274" s="74" t="s">
        <v>2896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29"/>
        <v>0</v>
      </c>
      <c r="Z7274" s="16">
        <f t="shared" si="931"/>
        <v>0</v>
      </c>
      <c r="AA7274" s="14">
        <f t="shared" si="93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 hidden="1">
      <c r="A7275" s="7" t="s">
        <v>3722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3086</v>
      </c>
      <c r="I7275" s="74" t="s">
        <v>4409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29"/>
        <v>0</v>
      </c>
      <c r="Z7275" s="16">
        <f t="shared" si="931"/>
        <v>0</v>
      </c>
      <c r="AA7275" s="14">
        <f t="shared" si="93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 hidden="1">
      <c r="A7276" s="7" t="s">
        <v>3722</v>
      </c>
      <c r="B7276" s="74" t="s">
        <v>32</v>
      </c>
      <c r="C7276" s="74" t="s">
        <v>1330</v>
      </c>
      <c r="D7276" s="74" t="s">
        <v>1420</v>
      </c>
      <c r="E7276" s="74" t="s">
        <v>3116</v>
      </c>
      <c r="F7276" s="74" t="s">
        <v>3116</v>
      </c>
      <c r="G7276" s="74" t="s">
        <v>3116</v>
      </c>
      <c r="H7276" s="74" t="s">
        <v>3117</v>
      </c>
      <c r="I7276" s="74" t="s">
        <v>4409</v>
      </c>
      <c r="J7276" s="74"/>
      <c r="K7276" s="74"/>
      <c r="L7276" s="74" t="s">
        <v>3116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33"/>
        <v>-1638.43</v>
      </c>
      <c r="W7276" s="14">
        <f t="shared" ref="W7276:W7283" si="934">IF(O7276="返货",U7276/(1+P7276),IF(O7276="返现",U7276,IF(O7276="折扣",U7276*P7276,IF(O7276="无",U7276))))</f>
        <v>0</v>
      </c>
      <c r="X7276" s="14"/>
      <c r="Y7276" s="14">
        <f t="shared" si="929"/>
        <v>0</v>
      </c>
      <c r="Z7276" s="14"/>
      <c r="AA7276" s="14">
        <f t="shared" si="93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 hidden="1">
      <c r="A7277" s="7" t="s">
        <v>3722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3118</v>
      </c>
      <c r="G7277" s="74" t="s">
        <v>74</v>
      </c>
      <c r="H7277" s="74" t="s">
        <v>3119</v>
      </c>
      <c r="I7277" s="74" t="s">
        <v>4409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33"/>
        <v>40943.42</v>
      </c>
      <c r="W7277" s="14">
        <f t="shared" si="934"/>
        <v>0</v>
      </c>
      <c r="X7277" s="14"/>
      <c r="Y7277" s="14">
        <f t="shared" si="929"/>
        <v>0</v>
      </c>
      <c r="Z7277" s="16">
        <f t="shared" ref="Z7277:Z7340" si="935">W7277+X7277</f>
        <v>0</v>
      </c>
      <c r="AA7277" s="14">
        <f t="shared" si="93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 hidden="1">
      <c r="A7278" s="7" t="s">
        <v>3722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3118</v>
      </c>
      <c r="G7278" s="74" t="s">
        <v>74</v>
      </c>
      <c r="H7278" s="74" t="s">
        <v>3119</v>
      </c>
      <c r="I7278" s="74" t="s">
        <v>4409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33"/>
        <v>14857.4</v>
      </c>
      <c r="W7278" s="14">
        <f t="shared" si="934"/>
        <v>0</v>
      </c>
      <c r="X7278" s="14"/>
      <c r="Y7278" s="14">
        <f t="shared" si="929"/>
        <v>0</v>
      </c>
      <c r="Z7278" s="16">
        <f t="shared" si="935"/>
        <v>0</v>
      </c>
      <c r="AA7278" s="14">
        <f t="shared" si="93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 hidden="1">
      <c r="A7279" s="7" t="s">
        <v>3722</v>
      </c>
      <c r="B7279" s="74" t="s">
        <v>32</v>
      </c>
      <c r="C7279" s="74" t="s">
        <v>648</v>
      </c>
      <c r="D7279" s="74" t="s">
        <v>712</v>
      </c>
      <c r="E7279" s="74" t="s">
        <v>3120</v>
      </c>
      <c r="F7279" s="74" t="s">
        <v>3121</v>
      </c>
      <c r="G7279" s="74" t="s">
        <v>74</v>
      </c>
      <c r="H7279" s="74" t="s">
        <v>3122</v>
      </c>
      <c r="I7279" s="74" t="s">
        <v>4409</v>
      </c>
      <c r="J7279" s="74"/>
      <c r="K7279" s="74"/>
      <c r="L7279" s="74" t="s">
        <v>3120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33"/>
        <v>2648920.3199999998</v>
      </c>
      <c r="W7279" s="14">
        <f t="shared" si="934"/>
        <v>0</v>
      </c>
      <c r="X7279" s="14"/>
      <c r="Y7279" s="14">
        <f t="shared" si="929"/>
        <v>0</v>
      </c>
      <c r="Z7279" s="16">
        <f t="shared" si="935"/>
        <v>0</v>
      </c>
      <c r="AA7279" s="14">
        <f t="shared" si="93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 hidden="1">
      <c r="A7280" s="7" t="s">
        <v>3722</v>
      </c>
      <c r="B7280" s="74" t="s">
        <v>32</v>
      </c>
      <c r="C7280" s="74" t="s">
        <v>908</v>
      </c>
      <c r="D7280" s="74" t="s">
        <v>909</v>
      </c>
      <c r="E7280" s="74" t="s">
        <v>3123</v>
      </c>
      <c r="F7280" s="74" t="s">
        <v>3123</v>
      </c>
      <c r="G7280" s="74" t="s">
        <v>3123</v>
      </c>
      <c r="H7280" s="74" t="s">
        <v>3117</v>
      </c>
      <c r="I7280" s="74" t="s">
        <v>4409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3124</v>
      </c>
      <c r="R7280" s="74"/>
      <c r="S7280" s="140">
        <v>-35392.47</v>
      </c>
      <c r="T7280" s="14">
        <v>0</v>
      </c>
      <c r="U7280" s="14">
        <v>0</v>
      </c>
      <c r="V7280" s="14">
        <f t="shared" si="933"/>
        <v>-35392.47</v>
      </c>
      <c r="W7280" s="14">
        <f t="shared" si="934"/>
        <v>0</v>
      </c>
      <c r="X7280" s="14"/>
      <c r="Y7280" s="14">
        <f t="shared" si="929"/>
        <v>0</v>
      </c>
      <c r="Z7280" s="16">
        <f t="shared" si="935"/>
        <v>0</v>
      </c>
      <c r="AA7280" s="14">
        <f t="shared" si="93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 hidden="1">
      <c r="A7281" s="7" t="s">
        <v>3722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3117</v>
      </c>
      <c r="I7281" s="74" t="s">
        <v>4409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3125</v>
      </c>
      <c r="R7281" s="74"/>
      <c r="S7281" s="140">
        <v>-5000.01</v>
      </c>
      <c r="T7281" s="14">
        <v>0</v>
      </c>
      <c r="U7281" s="14">
        <v>0</v>
      </c>
      <c r="V7281" s="14">
        <f t="shared" si="933"/>
        <v>-5000.01</v>
      </c>
      <c r="W7281" s="14">
        <f t="shared" si="934"/>
        <v>0</v>
      </c>
      <c r="X7281" s="14"/>
      <c r="Y7281" s="14">
        <f t="shared" si="929"/>
        <v>0</v>
      </c>
      <c r="Z7281" s="16">
        <f t="shared" si="935"/>
        <v>0</v>
      </c>
      <c r="AA7281" s="14">
        <f t="shared" si="93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 hidden="1">
      <c r="A7282" s="7" t="s">
        <v>3722</v>
      </c>
      <c r="B7282" s="74" t="s">
        <v>32</v>
      </c>
      <c r="C7282" s="74" t="s">
        <v>908</v>
      </c>
      <c r="D7282" s="74" t="s">
        <v>640</v>
      </c>
      <c r="E7282" s="74" t="s">
        <v>3126</v>
      </c>
      <c r="F7282" s="74" t="s">
        <v>3126</v>
      </c>
      <c r="G7282" s="74" t="s">
        <v>3126</v>
      </c>
      <c r="H7282" s="74" t="s">
        <v>3117</v>
      </c>
      <c r="I7282" s="74" t="s">
        <v>4409</v>
      </c>
      <c r="J7282" s="74"/>
      <c r="K7282" s="74"/>
      <c r="L7282" s="74" t="s">
        <v>3127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33"/>
        <v>-6406.44</v>
      </c>
      <c r="W7282" s="14">
        <f t="shared" si="934"/>
        <v>0</v>
      </c>
      <c r="X7282" s="14"/>
      <c r="Y7282" s="14">
        <f t="shared" si="929"/>
        <v>0</v>
      </c>
      <c r="Z7282" s="16">
        <f t="shared" si="935"/>
        <v>0</v>
      </c>
      <c r="AA7282" s="14">
        <f t="shared" si="93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 hidden="1">
      <c r="A7283" s="7" t="s">
        <v>3722</v>
      </c>
      <c r="B7283" s="74" t="s">
        <v>32</v>
      </c>
      <c r="C7283" s="74" t="s">
        <v>908</v>
      </c>
      <c r="D7283" s="74" t="s">
        <v>1017</v>
      </c>
      <c r="E7283" s="74" t="s">
        <v>3128</v>
      </c>
      <c r="F7283" s="74" t="s">
        <v>3128</v>
      </c>
      <c r="G7283" s="74" t="s">
        <v>3128</v>
      </c>
      <c r="H7283" s="74" t="s">
        <v>3117</v>
      </c>
      <c r="I7283" s="74" t="s">
        <v>4409</v>
      </c>
      <c r="J7283" s="74"/>
      <c r="K7283" s="74"/>
      <c r="L7283" s="74" t="s">
        <v>3129</v>
      </c>
      <c r="M7283" s="74"/>
      <c r="N7283" s="74" t="s">
        <v>57</v>
      </c>
      <c r="O7283" s="74" t="s">
        <v>41</v>
      </c>
      <c r="P7283" s="10">
        <v>0.12</v>
      </c>
      <c r="Q7283" s="12" t="s">
        <v>3130</v>
      </c>
      <c r="R7283" s="74"/>
      <c r="S7283" s="140">
        <v>-630.86</v>
      </c>
      <c r="T7283" s="14">
        <v>0</v>
      </c>
      <c r="U7283" s="14">
        <v>0</v>
      </c>
      <c r="V7283" s="14">
        <f t="shared" si="933"/>
        <v>-630.86</v>
      </c>
      <c r="W7283" s="14">
        <f t="shared" si="934"/>
        <v>0</v>
      </c>
      <c r="X7283" s="14"/>
      <c r="Y7283" s="14">
        <f t="shared" si="929"/>
        <v>0</v>
      </c>
      <c r="Z7283" s="16">
        <f t="shared" si="935"/>
        <v>0</v>
      </c>
      <c r="AA7283" s="14">
        <f t="shared" si="93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 hidden="1">
      <c r="A7284" s="7" t="s">
        <v>3722</v>
      </c>
      <c r="B7284" s="74" t="s">
        <v>32</v>
      </c>
      <c r="C7284" s="74" t="s">
        <v>1072</v>
      </c>
      <c r="D7284" s="74" t="s">
        <v>1134</v>
      </c>
      <c r="E7284" s="74" t="s">
        <v>3131</v>
      </c>
      <c r="F7284" s="74" t="s">
        <v>3131</v>
      </c>
      <c r="G7284" s="74" t="s">
        <v>3131</v>
      </c>
      <c r="H7284" s="74" t="s">
        <v>3086</v>
      </c>
      <c r="I7284" s="74" t="s">
        <v>4409</v>
      </c>
      <c r="J7284" s="74"/>
      <c r="K7284" s="74"/>
      <c r="L7284" s="74" t="s">
        <v>3131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33"/>
        <v>3683.98</v>
      </c>
      <c r="W7284" s="14">
        <f>U7284/(1+P7284+AH7284)</f>
        <v>0</v>
      </c>
      <c r="X7284" s="14"/>
      <c r="Y7284" s="14">
        <f t="shared" si="929"/>
        <v>0</v>
      </c>
      <c r="Z7284" s="16">
        <f t="shared" si="935"/>
        <v>0</v>
      </c>
      <c r="AA7284" s="14">
        <f t="shared" si="93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 hidden="1">
      <c r="A7285" s="7" t="s">
        <v>3722</v>
      </c>
      <c r="B7285" s="74" t="s">
        <v>32</v>
      </c>
      <c r="C7285" s="74" t="s">
        <v>188</v>
      </c>
      <c r="D7285" s="74" t="s">
        <v>364</v>
      </c>
      <c r="E7285" s="74" t="s">
        <v>2896</v>
      </c>
      <c r="F7285" s="74" t="s">
        <v>2896</v>
      </c>
      <c r="G7285" s="74" t="s">
        <v>2896</v>
      </c>
      <c r="H7285" s="74" t="s">
        <v>3132</v>
      </c>
      <c r="I7285" s="74" t="s">
        <v>4409</v>
      </c>
      <c r="J7285" s="74"/>
      <c r="K7285" s="74"/>
      <c r="L7285" s="74" t="s">
        <v>2896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33"/>
        <v>-195.3</v>
      </c>
      <c r="W7285" s="14">
        <f t="shared" ref="W7285:W7291" si="936">IF(O7285="返货",U7285/(1+P7285),IF(O7285="返现",U7285,IF(O7285="折扣",U7285*P7285,IF(O7285="无",U7285))))</f>
        <v>0</v>
      </c>
      <c r="X7285" s="14"/>
      <c r="Y7285" s="14">
        <f t="shared" si="929"/>
        <v>0</v>
      </c>
      <c r="Z7285" s="16">
        <f t="shared" si="935"/>
        <v>0</v>
      </c>
      <c r="AA7285" s="14">
        <f t="shared" si="93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 hidden="1">
      <c r="A7286" s="7" t="s">
        <v>3722</v>
      </c>
      <c r="B7286" s="74" t="s">
        <v>32</v>
      </c>
      <c r="C7286" s="74" t="s">
        <v>188</v>
      </c>
      <c r="D7286" s="74" t="s">
        <v>364</v>
      </c>
      <c r="E7286" s="74" t="s">
        <v>2896</v>
      </c>
      <c r="F7286" s="74" t="s">
        <v>2896</v>
      </c>
      <c r="G7286" s="74" t="s">
        <v>2896</v>
      </c>
      <c r="H7286" s="74" t="s">
        <v>3132</v>
      </c>
      <c r="I7286" s="74" t="s">
        <v>4409</v>
      </c>
      <c r="J7286" s="74"/>
      <c r="K7286" s="74"/>
      <c r="L7286" s="74" t="s">
        <v>2896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33"/>
        <v>4532.58</v>
      </c>
      <c r="W7286" s="14">
        <f t="shared" si="936"/>
        <v>0</v>
      </c>
      <c r="X7286" s="14"/>
      <c r="Y7286" s="14">
        <f t="shared" si="929"/>
        <v>0</v>
      </c>
      <c r="Z7286" s="16">
        <f t="shared" si="935"/>
        <v>0</v>
      </c>
      <c r="AA7286" s="14">
        <f t="shared" si="93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 hidden="1">
      <c r="A7287" s="7" t="s">
        <v>3722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3122</v>
      </c>
      <c r="I7287" s="74" t="s">
        <v>4409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33"/>
        <v>-37523.379999999997</v>
      </c>
      <c r="W7287" s="14">
        <f t="shared" si="936"/>
        <v>0</v>
      </c>
      <c r="X7287" s="14"/>
      <c r="Y7287" s="14">
        <f t="shared" si="929"/>
        <v>0</v>
      </c>
      <c r="Z7287" s="16">
        <f t="shared" si="935"/>
        <v>0</v>
      </c>
      <c r="AA7287" s="14">
        <f t="shared" si="93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 hidden="1">
      <c r="A7288" s="7" t="s">
        <v>3722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3133</v>
      </c>
      <c r="I7288" s="74" t="s">
        <v>4409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33"/>
        <v>4.5999999999999099</v>
      </c>
      <c r="W7288" s="14">
        <f t="shared" si="936"/>
        <v>0</v>
      </c>
      <c r="X7288" s="14"/>
      <c r="Y7288" s="14">
        <f t="shared" si="929"/>
        <v>0</v>
      </c>
      <c r="Z7288" s="16">
        <f t="shared" si="935"/>
        <v>0</v>
      </c>
      <c r="AA7288" s="14">
        <f t="shared" si="93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 hidden="1">
      <c r="A7289" s="7" t="s">
        <v>3722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3134</v>
      </c>
      <c r="I7289" s="74" t="s">
        <v>4409</v>
      </c>
      <c r="J7289" s="74"/>
      <c r="K7289" s="74"/>
      <c r="L7289" s="74" t="s">
        <v>3135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33"/>
        <v>2</v>
      </c>
      <c r="W7289" s="14">
        <f t="shared" si="936"/>
        <v>0</v>
      </c>
      <c r="X7289" s="14"/>
      <c r="Y7289" s="14">
        <f t="shared" si="929"/>
        <v>0</v>
      </c>
      <c r="Z7289" s="16">
        <f t="shared" si="935"/>
        <v>0</v>
      </c>
      <c r="AA7289" s="14">
        <f t="shared" si="93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 hidden="1">
      <c r="A7290" s="7" t="s">
        <v>3722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3122</v>
      </c>
      <c r="I7290" s="74" t="s">
        <v>4409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33"/>
        <v>2931.72</v>
      </c>
      <c r="W7290" s="14">
        <f t="shared" si="936"/>
        <v>0</v>
      </c>
      <c r="X7290" s="14"/>
      <c r="Y7290" s="14">
        <f t="shared" si="929"/>
        <v>0</v>
      </c>
      <c r="Z7290" s="16">
        <f t="shared" si="935"/>
        <v>0</v>
      </c>
      <c r="AA7290" s="14">
        <f t="shared" si="93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 hidden="1">
      <c r="A7291" s="7" t="s">
        <v>3722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3122</v>
      </c>
      <c r="I7291" s="74" t="s">
        <v>4409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33"/>
        <v>1629.48</v>
      </c>
      <c r="W7291" s="14">
        <f t="shared" si="936"/>
        <v>0</v>
      </c>
      <c r="X7291" s="14"/>
      <c r="Y7291" s="14">
        <f t="shared" si="929"/>
        <v>0</v>
      </c>
      <c r="Z7291" s="16">
        <f t="shared" si="935"/>
        <v>0</v>
      </c>
      <c r="AA7291" s="14">
        <f t="shared" si="93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 hidden="1">
      <c r="A7292" s="7" t="s">
        <v>3722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3114</v>
      </c>
      <c r="I7292" s="74" t="s">
        <v>4409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33"/>
        <v>14688</v>
      </c>
      <c r="W7292" s="14">
        <f>U7292/(1+P7292+AH7292)</f>
        <v>0</v>
      </c>
      <c r="X7292" s="14"/>
      <c r="Y7292" s="14">
        <f t="shared" si="929"/>
        <v>0</v>
      </c>
      <c r="Z7292" s="16">
        <f t="shared" si="935"/>
        <v>0</v>
      </c>
      <c r="AA7292" s="14">
        <f t="shared" si="93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 hidden="1">
      <c r="A7293" s="7" t="s">
        <v>3722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3111</v>
      </c>
      <c r="I7293" s="74" t="s">
        <v>4409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33"/>
        <v>-1382.2</v>
      </c>
      <c r="W7293" s="14">
        <f>U7293/(1+P7293+AH7293)</f>
        <v>0</v>
      </c>
      <c r="X7293" s="14"/>
      <c r="Y7293" s="14">
        <f t="shared" si="929"/>
        <v>0</v>
      </c>
      <c r="Z7293" s="16">
        <f t="shared" si="935"/>
        <v>0</v>
      </c>
      <c r="AA7293" s="14">
        <f t="shared" si="93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 hidden="1">
      <c r="A7294" s="7" t="s">
        <v>3722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3133</v>
      </c>
      <c r="I7294" s="74" t="s">
        <v>4409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33"/>
        <v>15770</v>
      </c>
      <c r="W7294" s="14">
        <f t="shared" ref="W7294:W7299" si="937">IF(O7294="返货",U7294/(1+P7294),IF(O7294="返现",U7294,IF(O7294="折扣",U7294*P7294,IF(O7294="无",U7294))))</f>
        <v>0</v>
      </c>
      <c r="X7294" s="14"/>
      <c r="Y7294" s="14">
        <f t="shared" si="929"/>
        <v>0</v>
      </c>
      <c r="Z7294" s="16">
        <f t="shared" si="935"/>
        <v>0</v>
      </c>
      <c r="AA7294" s="14">
        <f t="shared" si="93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 hidden="1">
      <c r="A7295" s="7" t="s">
        <v>3722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3133</v>
      </c>
      <c r="I7295" s="74" t="s">
        <v>4409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33"/>
        <v>2692</v>
      </c>
      <c r="W7295" s="14">
        <f t="shared" si="937"/>
        <v>0</v>
      </c>
      <c r="X7295" s="14"/>
      <c r="Y7295" s="14">
        <f t="shared" si="929"/>
        <v>0</v>
      </c>
      <c r="Z7295" s="16">
        <f t="shared" si="935"/>
        <v>0</v>
      </c>
      <c r="AA7295" s="14">
        <f t="shared" si="93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 hidden="1">
      <c r="A7296" s="7" t="s">
        <v>3722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3136</v>
      </c>
      <c r="I7296" s="74" t="s">
        <v>4409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33"/>
        <v>18870.099999999999</v>
      </c>
      <c r="W7296" s="14">
        <f t="shared" si="937"/>
        <v>0</v>
      </c>
      <c r="X7296" s="14"/>
      <c r="Y7296" s="14">
        <f t="shared" si="929"/>
        <v>0</v>
      </c>
      <c r="Z7296" s="16">
        <f t="shared" si="935"/>
        <v>0</v>
      </c>
      <c r="AA7296" s="14">
        <f t="shared" si="93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 hidden="1">
      <c r="A7297" s="7" t="s">
        <v>3722</v>
      </c>
      <c r="B7297" s="74" t="s">
        <v>1046</v>
      </c>
      <c r="C7297" s="74" t="s">
        <v>1072</v>
      </c>
      <c r="D7297" s="74" t="s">
        <v>1134</v>
      </c>
      <c r="E7297" s="74" t="s">
        <v>3109</v>
      </c>
      <c r="F7297" s="74" t="s">
        <v>3109</v>
      </c>
      <c r="G7297" s="74" t="s">
        <v>3109</v>
      </c>
      <c r="H7297" s="74" t="s">
        <v>4451</v>
      </c>
      <c r="I7297" s="74" t="s">
        <v>4409</v>
      </c>
      <c r="J7297" s="74"/>
      <c r="K7297" s="74"/>
      <c r="L7297" s="74" t="s">
        <v>3109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33"/>
        <v>81000</v>
      </c>
      <c r="W7297" s="14">
        <f t="shared" si="937"/>
        <v>0</v>
      </c>
      <c r="X7297" s="14"/>
      <c r="Y7297" s="14">
        <f t="shared" si="929"/>
        <v>0</v>
      </c>
      <c r="Z7297" s="16">
        <f t="shared" si="935"/>
        <v>0</v>
      </c>
      <c r="AA7297" s="14">
        <f t="shared" si="93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 hidden="1">
      <c r="A7298" s="7" t="s">
        <v>3722</v>
      </c>
      <c r="B7298" s="74" t="s">
        <v>32</v>
      </c>
      <c r="C7298" s="74" t="s">
        <v>52</v>
      </c>
      <c r="D7298" s="74" t="s">
        <v>53</v>
      </c>
      <c r="E7298" s="74" t="s">
        <v>3139</v>
      </c>
      <c r="F7298" s="74" t="s">
        <v>3139</v>
      </c>
      <c r="G7298" s="74" t="s">
        <v>3139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3139</v>
      </c>
      <c r="M7298" s="74"/>
      <c r="N7298" s="74" t="s">
        <v>3088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37"/>
        <v>129000</v>
      </c>
      <c r="X7298" s="14"/>
      <c r="Y7298" s="14">
        <f t="shared" si="929"/>
        <v>0</v>
      </c>
      <c r="Z7298" s="16">
        <f t="shared" si="935"/>
        <v>129000</v>
      </c>
      <c r="AA7298" s="14">
        <f t="shared" si="93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3274</v>
      </c>
      <c r="AI7298" t="e">
        <v>#N/A</v>
      </c>
    </row>
    <row r="7299" spans="1:35" ht="14.25" hidden="1">
      <c r="A7299" s="7" t="s">
        <v>3722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3088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37"/>
        <v>0</v>
      </c>
      <c r="X7299" s="14"/>
      <c r="Y7299" s="14">
        <f t="shared" ref="Y7299:Y7362" si="938">IF(W7299-AB7299&lt;=0,0,IF(O7299="返现",MAX(W7299-AA7299-AB7299,0),MAX(W7299-AB7299,0)))</f>
        <v>0</v>
      </c>
      <c r="Z7299" s="16">
        <f t="shared" si="935"/>
        <v>0</v>
      </c>
      <c r="AA7299" s="14">
        <f t="shared" si="930"/>
        <v>0</v>
      </c>
      <c r="AB7299" s="140">
        <v>0</v>
      </c>
      <c r="AC7299" s="10">
        <v>0.05</v>
      </c>
      <c r="AD7299" s="14"/>
      <c r="AE7299" s="74" t="s">
        <v>4452</v>
      </c>
      <c r="AF7299" s="74"/>
      <c r="AG7299" s="74" t="s">
        <v>42</v>
      </c>
      <c r="AH7299" s="10" t="s">
        <v>3274</v>
      </c>
      <c r="AI7299" t="e">
        <v>#N/A</v>
      </c>
    </row>
    <row r="7300" spans="1:35" ht="14.25" hidden="1">
      <c r="A7300" s="7" t="s">
        <v>3722</v>
      </c>
      <c r="B7300" s="74" t="s">
        <v>32</v>
      </c>
      <c r="C7300" s="74" t="s">
        <v>188</v>
      </c>
      <c r="D7300" s="74" t="s">
        <v>364</v>
      </c>
      <c r="E7300" s="74" t="s">
        <v>2896</v>
      </c>
      <c r="F7300" s="74" t="s">
        <v>2896</v>
      </c>
      <c r="G7300" s="74" t="s">
        <v>2896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2896</v>
      </c>
      <c r="M7300" s="74"/>
      <c r="N7300" s="74" t="s">
        <v>3095</v>
      </c>
      <c r="O7300" s="74" t="s">
        <v>80</v>
      </c>
      <c r="P7300" s="10">
        <v>0</v>
      </c>
      <c r="Q7300" s="12"/>
      <c r="R7300" s="74" t="s">
        <v>4453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38"/>
        <v>61600</v>
      </c>
      <c r="Z7300" s="16">
        <f t="shared" si="935"/>
        <v>2156000</v>
      </c>
      <c r="AA7300" s="14">
        <f t="shared" si="93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3274</v>
      </c>
      <c r="AI7300" t="e">
        <v>#N/A</v>
      </c>
    </row>
    <row r="7301" spans="1:35" ht="14.25" hidden="1">
      <c r="A7301" s="7" t="s">
        <v>3722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4454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3088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39">IF(O7301="返货",U7301/(1+P7301),IF(O7301="返现",U7301,IF(O7301="折扣",U7301*P7301,IF(O7301="无",U7301))))</f>
        <v>168400</v>
      </c>
      <c r="X7301" s="14"/>
      <c r="Y7301" s="14">
        <f t="shared" si="938"/>
        <v>0</v>
      </c>
      <c r="Z7301" s="16">
        <f t="shared" si="935"/>
        <v>168400</v>
      </c>
      <c r="AA7301" s="14">
        <f t="shared" si="93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4430</v>
      </c>
      <c r="AI7301" t="e">
        <v>#N/A</v>
      </c>
    </row>
    <row r="7302" spans="1:35" ht="14.25" hidden="1">
      <c r="A7302" s="7" t="s">
        <v>3722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3088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39"/>
        <v>819400</v>
      </c>
      <c r="X7302" s="14"/>
      <c r="Y7302" s="14">
        <f t="shared" si="938"/>
        <v>0</v>
      </c>
      <c r="Z7302" s="16">
        <f t="shared" si="935"/>
        <v>819400</v>
      </c>
      <c r="AA7302" s="14">
        <f t="shared" si="93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3274</v>
      </c>
      <c r="AI7302" t="e">
        <v>#N/A</v>
      </c>
    </row>
    <row r="7303" spans="1:35" ht="14.25" hidden="1">
      <c r="A7303" s="7" t="s">
        <v>3722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3088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39"/>
        <v>80000</v>
      </c>
      <c r="X7303" s="14"/>
      <c r="Y7303" s="14">
        <f t="shared" si="938"/>
        <v>0</v>
      </c>
      <c r="Z7303" s="16">
        <f t="shared" si="935"/>
        <v>80000</v>
      </c>
      <c r="AA7303" s="14">
        <f t="shared" ref="AA7303:AA7310" si="94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3274</v>
      </c>
      <c r="AI7303" t="e">
        <v>#N/A</v>
      </c>
    </row>
    <row r="7304" spans="1:35" ht="14.25" hidden="1">
      <c r="A7304" s="7" t="s">
        <v>3722</v>
      </c>
      <c r="B7304" s="74" t="s">
        <v>32</v>
      </c>
      <c r="C7304" s="74" t="s">
        <v>648</v>
      </c>
      <c r="D7304" s="74" t="s">
        <v>712</v>
      </c>
      <c r="E7304" s="74" t="s">
        <v>3143</v>
      </c>
      <c r="F7304" s="74" t="s">
        <v>3143</v>
      </c>
      <c r="G7304" s="74" t="s">
        <v>3143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3143</v>
      </c>
      <c r="M7304" s="74"/>
      <c r="N7304" s="74" t="s">
        <v>3088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39"/>
        <v>47400</v>
      </c>
      <c r="X7304" s="14"/>
      <c r="Y7304" s="14">
        <f t="shared" si="938"/>
        <v>0</v>
      </c>
      <c r="Z7304" s="16">
        <f t="shared" si="935"/>
        <v>47400</v>
      </c>
      <c r="AA7304" s="14">
        <f t="shared" si="94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4430</v>
      </c>
      <c r="AI7304" t="e">
        <v>#N/A</v>
      </c>
    </row>
    <row r="7305" spans="1:35" ht="14.25" hidden="1">
      <c r="A7305" s="7" t="s">
        <v>3722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3088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39"/>
        <v>545000</v>
      </c>
      <c r="X7305" s="14"/>
      <c r="Y7305" s="14">
        <f t="shared" si="938"/>
        <v>0</v>
      </c>
      <c r="Z7305" s="16">
        <f t="shared" si="935"/>
        <v>545000</v>
      </c>
      <c r="AA7305" s="14">
        <f t="shared" si="94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3274</v>
      </c>
      <c r="AI7305" t="e">
        <v>#N/A</v>
      </c>
    </row>
    <row r="7306" spans="1:35" ht="14.25" hidden="1">
      <c r="A7306" s="7" t="s">
        <v>3722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3095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39"/>
        <v>500047.1</v>
      </c>
      <c r="X7306" s="14"/>
      <c r="Y7306" s="14">
        <f t="shared" si="938"/>
        <v>0</v>
      </c>
      <c r="Z7306" s="16">
        <f t="shared" si="935"/>
        <v>500047.1</v>
      </c>
      <c r="AA7306" s="14">
        <f t="shared" si="94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3274</v>
      </c>
      <c r="AI7306" t="e">
        <v>#N/A</v>
      </c>
    </row>
    <row r="7307" spans="1:35" ht="14.25" hidden="1">
      <c r="A7307" s="7" t="s">
        <v>3722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3088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39"/>
        <v>579840</v>
      </c>
      <c r="X7307" s="14"/>
      <c r="Y7307" s="14">
        <f t="shared" si="938"/>
        <v>0</v>
      </c>
      <c r="Z7307" s="16">
        <f t="shared" si="935"/>
        <v>579840</v>
      </c>
      <c r="AA7307" s="14">
        <f t="shared" si="94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3274</v>
      </c>
      <c r="AI7307" t="e">
        <v>#N/A</v>
      </c>
    </row>
    <row r="7308" spans="1:35" ht="14.25" hidden="1">
      <c r="A7308" s="7" t="s">
        <v>3722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3088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39"/>
        <v>122912</v>
      </c>
      <c r="X7308" s="14"/>
      <c r="Y7308" s="14">
        <f t="shared" si="938"/>
        <v>0</v>
      </c>
      <c r="Z7308" s="16">
        <f t="shared" si="935"/>
        <v>122912</v>
      </c>
      <c r="AA7308" s="14">
        <f t="shared" si="94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3274</v>
      </c>
      <c r="AI7308" t="e">
        <v>#N/A</v>
      </c>
    </row>
    <row r="7309" spans="1:35" ht="14.25" hidden="1">
      <c r="A7309" s="7" t="s">
        <v>3722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3247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39"/>
        <v>472114.72</v>
      </c>
      <c r="X7309" s="14"/>
      <c r="Y7309" s="14">
        <f t="shared" si="938"/>
        <v>0</v>
      </c>
      <c r="Z7309" s="16">
        <f t="shared" si="935"/>
        <v>472114.72</v>
      </c>
      <c r="AA7309" s="14">
        <f t="shared" si="94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3274</v>
      </c>
      <c r="AI7309" t="e">
        <v>#N/A</v>
      </c>
    </row>
    <row r="7310" spans="1:35" ht="14.25" hidden="1">
      <c r="A7310" s="7" t="s">
        <v>3722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4455</v>
      </c>
      <c r="M7310" s="74"/>
      <c r="N7310" s="74" t="s">
        <v>3247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39"/>
        <v>27920.799999999999</v>
      </c>
      <c r="X7310" s="14"/>
      <c r="Y7310" s="14">
        <f t="shared" si="938"/>
        <v>0</v>
      </c>
      <c r="Z7310" s="16">
        <f t="shared" si="935"/>
        <v>27920.799999999999</v>
      </c>
      <c r="AA7310" s="14">
        <f t="shared" si="94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3274</v>
      </c>
      <c r="AI7310" t="e">
        <v>#N/A</v>
      </c>
    </row>
    <row r="7311" spans="1:35" ht="14.25">
      <c r="A7311" s="7" t="s">
        <v>3722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4456</v>
      </c>
      <c r="G7311" s="74" t="s">
        <v>365</v>
      </c>
      <c r="H7311" s="74" t="s">
        <v>36</v>
      </c>
      <c r="I7311" s="74" t="s">
        <v>3723</v>
      </c>
      <c r="J7311" s="74" t="s">
        <v>3333</v>
      </c>
      <c r="K7311" s="74" t="s">
        <v>32</v>
      </c>
      <c r="L7311" s="141"/>
      <c r="M7311" s="74"/>
      <c r="N7311" s="74" t="s">
        <v>4026</v>
      </c>
      <c r="O7311" s="74" t="s">
        <v>80</v>
      </c>
      <c r="P7311" s="10">
        <v>0</v>
      </c>
      <c r="Q7311" s="141"/>
      <c r="R7311" s="74" t="s">
        <v>4457</v>
      </c>
      <c r="S7311" s="141"/>
      <c r="T7311" s="141"/>
      <c r="U7311" s="141"/>
      <c r="V7311" s="141"/>
      <c r="W7311" s="141"/>
      <c r="X7311" s="14">
        <v>138.68</v>
      </c>
      <c r="Y7311" s="14">
        <f t="shared" si="938"/>
        <v>0</v>
      </c>
      <c r="Z7311" s="16">
        <f t="shared" si="93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 hidden="1">
      <c r="A7312" s="7" t="s">
        <v>3722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4458</v>
      </c>
      <c r="O7312" s="74" t="s">
        <v>80</v>
      </c>
      <c r="P7312" s="10">
        <v>0</v>
      </c>
      <c r="Q7312" s="12"/>
      <c r="R7312" s="74" t="s">
        <v>4457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38"/>
        <v>0</v>
      </c>
      <c r="Z7312" s="16">
        <f t="shared" si="935"/>
        <v>40919.199999999997</v>
      </c>
      <c r="AA7312" s="14">
        <f t="shared" ref="AA7312:AA7318" si="941">U7312-W7312</f>
        <v>0</v>
      </c>
      <c r="AB7312" s="14">
        <f t="shared" ref="AB7312:AB7318" si="94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 hidden="1">
      <c r="A7313" s="7" t="s">
        <v>3722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38"/>
        <v>0</v>
      </c>
      <c r="Z7313" s="16">
        <f t="shared" si="935"/>
        <v>100000</v>
      </c>
      <c r="AA7313" s="14">
        <f t="shared" si="941"/>
        <v>1369.8630136986321</v>
      </c>
      <c r="AB7313" s="14">
        <f t="shared" si="94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 hidden="1">
      <c r="A7314" s="7" t="s">
        <v>3722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4407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38"/>
        <v>0</v>
      </c>
      <c r="Z7314" s="16">
        <f t="shared" si="935"/>
        <v>100000</v>
      </c>
      <c r="AA7314" s="14">
        <f t="shared" si="941"/>
        <v>1369.8630136986321</v>
      </c>
      <c r="AB7314" s="14">
        <f t="shared" si="94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 hidden="1">
      <c r="A7315" s="7" t="s">
        <v>3722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43">S7315+T7315-U7315</f>
        <v>293.38999999999942</v>
      </c>
      <c r="W7315" s="14">
        <f>U7315*(1+AH7315)/(1+P7315)</f>
        <v>9694.0350000000017</v>
      </c>
      <c r="X7315" s="14"/>
      <c r="Y7315" s="14">
        <f t="shared" si="938"/>
        <v>398.38500000000022</v>
      </c>
      <c r="Z7315" s="16">
        <f t="shared" si="935"/>
        <v>9694.0350000000017</v>
      </c>
      <c r="AA7315" s="14">
        <f t="shared" si="941"/>
        <v>-398.38500000000022</v>
      </c>
      <c r="AB7315" s="14">
        <f t="shared" si="94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 hidden="1">
      <c r="A7316" s="7" t="s">
        <v>3722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43"/>
        <v>0</v>
      </c>
      <c r="W7316" s="14">
        <f>U7316*(1+AH7316)/(1+P7316)</f>
        <v>59999.996643356651</v>
      </c>
      <c r="X7316" s="14"/>
      <c r="Y7316" s="14">
        <f t="shared" si="938"/>
        <v>1232.8766433566489</v>
      </c>
      <c r="Z7316" s="16">
        <f t="shared" si="935"/>
        <v>59999.996643356651</v>
      </c>
      <c r="AA7316" s="14">
        <f t="shared" si="941"/>
        <v>-1232.8766433566489</v>
      </c>
      <c r="AB7316" s="14">
        <f t="shared" si="94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 hidden="1">
      <c r="A7317" s="7" t="s">
        <v>3722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43"/>
        <v>0</v>
      </c>
      <c r="W7317" s="14">
        <f>U7317*(1+AH7317)/(1+P7317)</f>
        <v>49999.998723404256</v>
      </c>
      <c r="X7317" s="14"/>
      <c r="Y7317" s="14">
        <f t="shared" si="938"/>
        <v>1712.3287234042582</v>
      </c>
      <c r="Z7317" s="16">
        <f t="shared" si="935"/>
        <v>49999.998723404256</v>
      </c>
      <c r="AA7317" s="14">
        <f t="shared" si="941"/>
        <v>-1712.3287234042582</v>
      </c>
      <c r="AB7317" s="14">
        <f t="shared" si="94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 hidden="1">
      <c r="A7318" s="7" t="s">
        <v>3722</v>
      </c>
      <c r="B7318" s="74" t="s">
        <v>32</v>
      </c>
      <c r="C7318" s="74" t="s">
        <v>1517</v>
      </c>
      <c r="D7318" s="74" t="s">
        <v>1518</v>
      </c>
      <c r="E7318" s="74" t="s">
        <v>2943</v>
      </c>
      <c r="F7318" s="74" t="s">
        <v>2943</v>
      </c>
      <c r="G7318" s="74" t="s">
        <v>2943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43"/>
        <v>41139.32</v>
      </c>
      <c r="W7318" s="14">
        <f>U7318*(1+AH7318)/(1+P7318)</f>
        <v>7401.8375886524818</v>
      </c>
      <c r="X7318" s="14"/>
      <c r="Y7318" s="14">
        <f t="shared" si="938"/>
        <v>253.48758865248328</v>
      </c>
      <c r="Z7318" s="16">
        <f t="shared" si="935"/>
        <v>7401.8375886524818</v>
      </c>
      <c r="AA7318" s="14">
        <f t="shared" si="941"/>
        <v>-253.48758865248328</v>
      </c>
      <c r="AB7318" s="14">
        <f t="shared" si="94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 hidden="1">
      <c r="A7319" s="7" t="s">
        <v>3722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3149</v>
      </c>
      <c r="I7319" s="74" t="s">
        <v>1997</v>
      </c>
      <c r="J7319" s="74" t="s">
        <v>4474</v>
      </c>
      <c r="K7319" s="74" t="s">
        <v>32</v>
      </c>
      <c r="L7319" s="74"/>
      <c r="M7319" s="74"/>
      <c r="N7319" s="74" t="s">
        <v>3375</v>
      </c>
      <c r="O7319" s="74" t="s">
        <v>80</v>
      </c>
      <c r="P7319" s="10">
        <v>0</v>
      </c>
      <c r="Q7319" s="12"/>
      <c r="R7319" s="74" t="s">
        <v>4457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38"/>
        <v>0</v>
      </c>
      <c r="Z7319" s="16">
        <f t="shared" si="93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3274</v>
      </c>
      <c r="AI7319" t="e">
        <v>#N/A</v>
      </c>
    </row>
    <row r="7320" spans="1:35" ht="14.25" hidden="1">
      <c r="A7320" s="7" t="s">
        <v>3722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4457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38"/>
        <v>0</v>
      </c>
      <c r="Z7320" s="16">
        <f t="shared" si="93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 hidden="1">
      <c r="A7321" s="7" t="s">
        <v>3722</v>
      </c>
      <c r="B7321" s="74" t="s">
        <v>32</v>
      </c>
      <c r="C7321" s="74" t="s">
        <v>1072</v>
      </c>
      <c r="D7321" s="74" t="s">
        <v>1078</v>
      </c>
      <c r="E7321" s="74" t="s">
        <v>3628</v>
      </c>
      <c r="F7321" s="74" t="s">
        <v>3628</v>
      </c>
      <c r="G7321" s="74" t="s">
        <v>3628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4457</v>
      </c>
      <c r="S7321" s="141"/>
      <c r="T7321" s="141"/>
      <c r="U7321" s="141"/>
      <c r="V7321" s="141"/>
      <c r="W7321" s="141"/>
      <c r="X7321" s="14">
        <v>735.99</v>
      </c>
      <c r="Y7321" s="14">
        <f t="shared" si="938"/>
        <v>0</v>
      </c>
      <c r="Z7321" s="16">
        <f t="shared" si="93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 hidden="1">
      <c r="A7322" s="7" t="s">
        <v>3722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4457</v>
      </c>
      <c r="S7322" s="141"/>
      <c r="T7322" s="141"/>
      <c r="U7322" s="141"/>
      <c r="V7322" s="141"/>
      <c r="W7322" s="141"/>
      <c r="X7322" s="14">
        <v>15253.86</v>
      </c>
      <c r="Y7322" s="14">
        <f t="shared" si="938"/>
        <v>0</v>
      </c>
      <c r="Z7322" s="16">
        <f t="shared" si="93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 hidden="1">
      <c r="A7323" s="7" t="s">
        <v>3722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4026</v>
      </c>
      <c r="O7323" s="74" t="s">
        <v>80</v>
      </c>
      <c r="P7323" s="10">
        <v>0</v>
      </c>
      <c r="Q7323" s="12"/>
      <c r="R7323" s="74" t="s">
        <v>4459</v>
      </c>
      <c r="S7323" s="139"/>
      <c r="T7323" s="14"/>
      <c r="U7323" s="14"/>
      <c r="V7323" s="14"/>
      <c r="W7323" s="14">
        <v>-1228734.44</v>
      </c>
      <c r="X7323" s="14"/>
      <c r="Y7323" s="14">
        <f t="shared" si="938"/>
        <v>0</v>
      </c>
      <c r="Z7323" s="16">
        <f t="shared" si="935"/>
        <v>-1228734.44</v>
      </c>
      <c r="AA7323" s="14">
        <f t="shared" ref="AA7323:AA7324" si="944">U7323-W7323</f>
        <v>1228734.44</v>
      </c>
      <c r="AB7323" s="14">
        <f t="shared" ref="AB7323:AB7324" si="94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 t="s">
        <v>3722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3723</v>
      </c>
      <c r="J7324" s="74" t="s">
        <v>3333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4459</v>
      </c>
      <c r="S7324" s="139"/>
      <c r="T7324" s="14"/>
      <c r="U7324" s="14"/>
      <c r="V7324" s="14"/>
      <c r="W7324" s="14">
        <v>-1794.39</v>
      </c>
      <c r="X7324" s="14"/>
      <c r="Y7324" s="14">
        <f t="shared" si="938"/>
        <v>0</v>
      </c>
      <c r="Z7324" s="16">
        <f t="shared" si="935"/>
        <v>-1794.39</v>
      </c>
      <c r="AA7324" s="14">
        <f t="shared" si="944"/>
        <v>1794.39</v>
      </c>
      <c r="AB7324" s="14">
        <f t="shared" si="94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 hidden="1">
      <c r="A7325" s="7" t="s">
        <v>3722</v>
      </c>
      <c r="B7325" s="74" t="s">
        <v>32</v>
      </c>
      <c r="C7325" s="74" t="s">
        <v>1072</v>
      </c>
      <c r="D7325" s="74" t="s">
        <v>1134</v>
      </c>
      <c r="E7325" s="74" t="s">
        <v>4460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4457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38"/>
        <v>0</v>
      </c>
      <c r="Z7325" s="16">
        <f t="shared" si="93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 hidden="1">
      <c r="A7326" s="7" t="s">
        <v>3722</v>
      </c>
      <c r="B7326" s="74" t="s">
        <v>32</v>
      </c>
      <c r="C7326" s="74" t="s">
        <v>1072</v>
      </c>
      <c r="D7326" s="74" t="s">
        <v>1134</v>
      </c>
      <c r="E7326" s="74" t="s">
        <v>4460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4457</v>
      </c>
      <c r="S7326" s="141"/>
      <c r="T7326" s="141"/>
      <c r="U7326" s="141"/>
      <c r="V7326" s="141"/>
      <c r="W7326" s="141"/>
      <c r="X7326" s="14">
        <v>1616.47</v>
      </c>
      <c r="Y7326" s="14">
        <f t="shared" si="938"/>
        <v>0</v>
      </c>
      <c r="Z7326" s="16">
        <f t="shared" si="93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 t="s">
        <v>3722</v>
      </c>
      <c r="B7327" s="74" t="s">
        <v>32</v>
      </c>
      <c r="C7327" s="74" t="s">
        <v>1072</v>
      </c>
      <c r="D7327" s="74" t="s">
        <v>1134</v>
      </c>
      <c r="E7327" s="74" t="s">
        <v>4460</v>
      </c>
      <c r="F7327" s="74" t="s">
        <v>1179</v>
      </c>
      <c r="G7327" s="74" t="s">
        <v>312</v>
      </c>
      <c r="H7327" s="74" t="s">
        <v>36</v>
      </c>
      <c r="I7327" s="74" t="s">
        <v>3723</v>
      </c>
      <c r="J7327" s="74" t="s">
        <v>3333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4457</v>
      </c>
      <c r="S7327" s="141"/>
      <c r="T7327" s="141"/>
      <c r="U7327" s="141"/>
      <c r="V7327" s="141"/>
      <c r="W7327" s="141"/>
      <c r="X7327" s="14">
        <v>1385.51</v>
      </c>
      <c r="Y7327" s="14">
        <f t="shared" si="938"/>
        <v>0</v>
      </c>
      <c r="Z7327" s="16">
        <f t="shared" si="93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 hidden="1">
      <c r="A7328" s="7" t="s">
        <v>3722</v>
      </c>
      <c r="B7328" s="74" t="s">
        <v>32</v>
      </c>
      <c r="C7328" s="74" t="s">
        <v>188</v>
      </c>
      <c r="D7328" s="74" t="s">
        <v>189</v>
      </c>
      <c r="E7328" s="74" t="s">
        <v>4460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4457</v>
      </c>
      <c r="S7328" s="141"/>
      <c r="T7328" s="141"/>
      <c r="U7328" s="141"/>
      <c r="V7328" s="141"/>
      <c r="W7328" s="141"/>
      <c r="X7328" s="14">
        <v>1503.27</v>
      </c>
      <c r="Y7328" s="14">
        <f t="shared" si="938"/>
        <v>0</v>
      </c>
      <c r="Z7328" s="16">
        <f t="shared" si="93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 t="s">
        <v>3722</v>
      </c>
      <c r="B7329" s="74" t="s">
        <v>32</v>
      </c>
      <c r="C7329" s="74" t="s">
        <v>188</v>
      </c>
      <c r="D7329" s="74" t="s">
        <v>189</v>
      </c>
      <c r="E7329" s="74" t="s">
        <v>4460</v>
      </c>
      <c r="F7329" s="74" t="s">
        <v>311</v>
      </c>
      <c r="G7329" s="74" t="s">
        <v>312</v>
      </c>
      <c r="H7329" s="74" t="s">
        <v>36</v>
      </c>
      <c r="I7329" s="74" t="s">
        <v>3723</v>
      </c>
      <c r="J7329" s="74" t="s">
        <v>3333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4457</v>
      </c>
      <c r="S7329" s="141"/>
      <c r="T7329" s="141"/>
      <c r="U7329" s="141"/>
      <c r="V7329" s="141"/>
      <c r="W7329" s="141"/>
      <c r="X7329" s="14">
        <v>1000</v>
      </c>
      <c r="Y7329" s="14">
        <f t="shared" si="938"/>
        <v>0</v>
      </c>
      <c r="Z7329" s="16">
        <f t="shared" si="93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 hidden="1">
      <c r="A7330" s="7" t="s">
        <v>3722</v>
      </c>
      <c r="B7330" s="74" t="s">
        <v>32</v>
      </c>
      <c r="C7330" s="74" t="s">
        <v>188</v>
      </c>
      <c r="D7330" s="74" t="s">
        <v>189</v>
      </c>
      <c r="E7330" s="74" t="s">
        <v>4460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4457</v>
      </c>
      <c r="S7330" s="141"/>
      <c r="T7330" s="141"/>
      <c r="U7330" s="141"/>
      <c r="V7330" s="141"/>
      <c r="W7330" s="141"/>
      <c r="X7330" s="14">
        <v>169.82</v>
      </c>
      <c r="Y7330" s="14">
        <f t="shared" si="938"/>
        <v>0</v>
      </c>
      <c r="Z7330" s="16">
        <f t="shared" si="93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 t="s">
        <v>3722</v>
      </c>
      <c r="B7331" s="74" t="s">
        <v>32</v>
      </c>
      <c r="C7331" s="74" t="s">
        <v>188</v>
      </c>
      <c r="D7331" s="74" t="s">
        <v>189</v>
      </c>
      <c r="E7331" s="74" t="s">
        <v>4460</v>
      </c>
      <c r="F7331" s="74" t="s">
        <v>311</v>
      </c>
      <c r="G7331" s="74" t="s">
        <v>312</v>
      </c>
      <c r="H7331" s="74" t="s">
        <v>36</v>
      </c>
      <c r="I7331" s="74" t="s">
        <v>3723</v>
      </c>
      <c r="J7331" s="74" t="s">
        <v>3333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4457</v>
      </c>
      <c r="S7331" s="141"/>
      <c r="T7331" s="141"/>
      <c r="U7331" s="141"/>
      <c r="V7331" s="141"/>
      <c r="W7331" s="141"/>
      <c r="X7331" s="14">
        <v>208</v>
      </c>
      <c r="Y7331" s="14">
        <f t="shared" si="938"/>
        <v>0</v>
      </c>
      <c r="Z7331" s="16">
        <f t="shared" si="93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 hidden="1">
      <c r="A7332" s="7" t="s">
        <v>3722</v>
      </c>
      <c r="B7332" s="74" t="s">
        <v>32</v>
      </c>
      <c r="C7332" s="74" t="s">
        <v>1072</v>
      </c>
      <c r="D7332" s="74" t="s">
        <v>1134</v>
      </c>
      <c r="E7332" s="74" t="s">
        <v>4460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4457</v>
      </c>
      <c r="S7332" s="141"/>
      <c r="T7332" s="141"/>
      <c r="U7332" s="141"/>
      <c r="V7332" s="141"/>
      <c r="W7332" s="141"/>
      <c r="X7332" s="14">
        <v>1901</v>
      </c>
      <c r="Y7332" s="14">
        <f t="shared" si="938"/>
        <v>0</v>
      </c>
      <c r="Z7332" s="16">
        <f t="shared" si="93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 hidden="1">
      <c r="A7333" s="7" t="s">
        <v>3722</v>
      </c>
      <c r="B7333" s="74" t="s">
        <v>32</v>
      </c>
      <c r="C7333" s="74" t="s">
        <v>188</v>
      </c>
      <c r="D7333" s="74" t="s">
        <v>189</v>
      </c>
      <c r="E7333" s="74" t="s">
        <v>4460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4457</v>
      </c>
      <c r="S7333" s="141"/>
      <c r="T7333" s="141"/>
      <c r="U7333" s="141"/>
      <c r="V7333" s="141"/>
      <c r="W7333" s="141"/>
      <c r="X7333" s="14">
        <v>962.58</v>
      </c>
      <c r="Y7333" s="14">
        <f t="shared" si="938"/>
        <v>0</v>
      </c>
      <c r="Z7333" s="16">
        <f t="shared" si="93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 hidden="1">
      <c r="A7334" s="7" t="s">
        <v>3722</v>
      </c>
      <c r="B7334" s="74" t="s">
        <v>32</v>
      </c>
      <c r="C7334" s="74" t="s">
        <v>188</v>
      </c>
      <c r="D7334" s="74" t="s">
        <v>189</v>
      </c>
      <c r="E7334" s="74" t="s">
        <v>4460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4457</v>
      </c>
      <c r="S7334" s="141"/>
      <c r="T7334" s="141"/>
      <c r="U7334" s="141"/>
      <c r="V7334" s="141"/>
      <c r="W7334" s="141"/>
      <c r="X7334" s="14">
        <v>2622.15</v>
      </c>
      <c r="Y7334" s="14">
        <f t="shared" si="938"/>
        <v>0</v>
      </c>
      <c r="Z7334" s="16">
        <f t="shared" si="93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 t="s">
        <v>3722</v>
      </c>
      <c r="B7335" s="74" t="s">
        <v>32</v>
      </c>
      <c r="C7335" s="74" t="s">
        <v>188</v>
      </c>
      <c r="D7335" s="74" t="s">
        <v>189</v>
      </c>
      <c r="E7335" s="74" t="s">
        <v>4460</v>
      </c>
      <c r="F7335" s="74" t="s">
        <v>311</v>
      </c>
      <c r="G7335" s="74" t="s">
        <v>312</v>
      </c>
      <c r="H7335" s="74" t="s">
        <v>36</v>
      </c>
      <c r="I7335" s="74" t="s">
        <v>3723</v>
      </c>
      <c r="J7335" s="74" t="s">
        <v>3333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4457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38"/>
        <v>0</v>
      </c>
      <c r="Z7335" s="16">
        <f t="shared" si="93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 t="s">
        <v>3722</v>
      </c>
      <c r="B7336" s="74" t="s">
        <v>32</v>
      </c>
      <c r="C7336" s="74" t="s">
        <v>1072</v>
      </c>
      <c r="D7336" s="74" t="s">
        <v>1134</v>
      </c>
      <c r="E7336" s="74" t="s">
        <v>4460</v>
      </c>
      <c r="F7336" s="74" t="s">
        <v>1179</v>
      </c>
      <c r="G7336" s="74" t="s">
        <v>312</v>
      </c>
      <c r="H7336" s="74" t="s">
        <v>36</v>
      </c>
      <c r="I7336" s="74" t="s">
        <v>3723</v>
      </c>
      <c r="J7336" s="74" t="s">
        <v>3333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4457</v>
      </c>
      <c r="S7336" s="141"/>
      <c r="T7336" s="141"/>
      <c r="U7336" s="141"/>
      <c r="V7336" s="141"/>
      <c r="W7336" s="141"/>
      <c r="X7336" s="14">
        <v>15323.24</v>
      </c>
      <c r="Y7336" s="14">
        <f t="shared" si="938"/>
        <v>0</v>
      </c>
      <c r="Z7336" s="16">
        <f t="shared" si="93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 hidden="1">
      <c r="A7337" s="7" t="s">
        <v>3722</v>
      </c>
      <c r="B7337" s="74" t="s">
        <v>32</v>
      </c>
      <c r="C7337" s="74" t="s">
        <v>1072</v>
      </c>
      <c r="D7337" s="74" t="s">
        <v>1134</v>
      </c>
      <c r="E7337" s="74" t="s">
        <v>4460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4457</v>
      </c>
      <c r="S7337" s="141"/>
      <c r="T7337" s="141"/>
      <c r="U7337" s="141"/>
      <c r="V7337" s="141"/>
      <c r="W7337" s="141"/>
      <c r="X7337" s="14">
        <v>14290.19</v>
      </c>
      <c r="Y7337" s="14">
        <f t="shared" si="938"/>
        <v>0</v>
      </c>
      <c r="Z7337" s="16">
        <f t="shared" si="93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 t="s">
        <v>3722</v>
      </c>
      <c r="B7338" s="74" t="s">
        <v>32</v>
      </c>
      <c r="C7338" s="74" t="s">
        <v>1072</v>
      </c>
      <c r="D7338" s="74" t="s">
        <v>1134</v>
      </c>
      <c r="E7338" s="74" t="s">
        <v>4460</v>
      </c>
      <c r="F7338" s="74" t="s">
        <v>1179</v>
      </c>
      <c r="G7338" s="74" t="s">
        <v>312</v>
      </c>
      <c r="H7338" s="74" t="s">
        <v>36</v>
      </c>
      <c r="I7338" s="74" t="s">
        <v>3723</v>
      </c>
      <c r="J7338" s="74" t="s">
        <v>3333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4457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38"/>
        <v>0</v>
      </c>
      <c r="Z7338" s="16">
        <f t="shared" si="93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 hidden="1">
      <c r="A7339" s="7" t="s">
        <v>3722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46">S7339+T7339-U7339</f>
        <v>64233.403461572612</v>
      </c>
      <c r="W7339" s="14">
        <f>U7339*(1+AH7339)/(1+P7339)</f>
        <v>85323.604790416546</v>
      </c>
      <c r="X7339" s="14"/>
      <c r="Y7339" s="14">
        <f t="shared" si="938"/>
        <v>584.40825198915263</v>
      </c>
      <c r="Z7339" s="16">
        <f t="shared" si="935"/>
        <v>85323.604790416546</v>
      </c>
      <c r="AA7339" s="14">
        <f t="shared" ref="AA7339:AA7340" si="947">U7339-W7339</f>
        <v>-584.40825198915263</v>
      </c>
      <c r="AB7339" s="14">
        <f t="shared" ref="AB7339:AB7340" si="94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 hidden="1">
      <c r="A7340" s="7" t="s">
        <v>3722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46"/>
        <v>305781.69414068141</v>
      </c>
      <c r="W7340" s="14">
        <f>U7340*(1+AH7340)/(1+P7340)</f>
        <v>42109.466865244933</v>
      </c>
      <c r="X7340" s="14"/>
      <c r="Y7340" s="14">
        <f t="shared" si="938"/>
        <v>288.42100592633506</v>
      </c>
      <c r="Z7340" s="16">
        <f t="shared" si="935"/>
        <v>42109.466865244933</v>
      </c>
      <c r="AA7340" s="14">
        <f t="shared" si="947"/>
        <v>-288.42100592633506</v>
      </c>
      <c r="AB7340" s="14">
        <f t="shared" si="94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 hidden="1">
      <c r="A7341" s="7" t="s">
        <v>3722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4461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4153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38"/>
        <v>0</v>
      </c>
      <c r="Z7341" s="16">
        <f t="shared" ref="Z7341:Z7350" si="94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4462</v>
      </c>
      <c r="AF7341" s="145"/>
      <c r="AG7341" s="145" t="s">
        <v>42</v>
      </c>
      <c r="AH7341" s="146" t="s">
        <v>3274</v>
      </c>
      <c r="AI7341" t="e">
        <v>#N/A</v>
      </c>
    </row>
    <row r="7342" spans="1:35" ht="14.25" hidden="1">
      <c r="A7342" s="7" t="s">
        <v>3722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4461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4154</v>
      </c>
      <c r="R7342" s="145"/>
      <c r="S7342" s="148"/>
      <c r="T7342" s="148"/>
      <c r="U7342" s="148">
        <f t="shared" ref="U7342:U7376" si="950">W7342</f>
        <v>25656.9</v>
      </c>
      <c r="V7342" s="148"/>
      <c r="W7342" s="148">
        <v>25656.9</v>
      </c>
      <c r="X7342" s="148"/>
      <c r="Y7342" s="14">
        <f t="shared" si="938"/>
        <v>0</v>
      </c>
      <c r="Z7342" s="16">
        <f t="shared" si="949"/>
        <v>25656.9</v>
      </c>
      <c r="AA7342" s="148"/>
      <c r="AB7342" s="148">
        <f t="shared" ref="AB7342:AB7376" si="951">W7342</f>
        <v>25656.9</v>
      </c>
      <c r="AC7342" s="146"/>
      <c r="AD7342" s="148"/>
      <c r="AE7342" s="145" t="s">
        <v>4462</v>
      </c>
      <c r="AF7342" s="145"/>
      <c r="AG7342" s="145" t="s">
        <v>42</v>
      </c>
      <c r="AH7342" s="146" t="s">
        <v>3274</v>
      </c>
      <c r="AI7342" t="e">
        <v>#N/A</v>
      </c>
    </row>
    <row r="7343" spans="1:35" ht="14.25" hidden="1">
      <c r="A7343" s="7" t="s">
        <v>3722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4461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4155</v>
      </c>
      <c r="R7343" s="145"/>
      <c r="S7343" s="148"/>
      <c r="T7343" s="148"/>
      <c r="U7343" s="148">
        <f t="shared" si="950"/>
        <v>53327.029411764714</v>
      </c>
      <c r="V7343" s="148"/>
      <c r="W7343" s="148">
        <v>53327.029411764714</v>
      </c>
      <c r="X7343" s="148"/>
      <c r="Y7343" s="14">
        <f t="shared" si="938"/>
        <v>0</v>
      </c>
      <c r="Z7343" s="16">
        <f t="shared" si="949"/>
        <v>53327.029411764714</v>
      </c>
      <c r="AA7343" s="148"/>
      <c r="AB7343" s="148">
        <f t="shared" si="951"/>
        <v>53327.029411764714</v>
      </c>
      <c r="AC7343" s="146"/>
      <c r="AD7343" s="148"/>
      <c r="AE7343" s="145" t="s">
        <v>4462</v>
      </c>
      <c r="AF7343" s="145"/>
      <c r="AG7343" s="145" t="s">
        <v>42</v>
      </c>
      <c r="AH7343" s="146" t="s">
        <v>3274</v>
      </c>
      <c r="AI7343" t="e">
        <v>#N/A</v>
      </c>
    </row>
    <row r="7344" spans="1:35" ht="14.25" hidden="1">
      <c r="A7344" s="7" t="s">
        <v>3722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4461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4156</v>
      </c>
      <c r="R7344" s="145"/>
      <c r="S7344" s="148"/>
      <c r="T7344" s="148"/>
      <c r="U7344" s="148">
        <f t="shared" si="950"/>
        <v>75424.38</v>
      </c>
      <c r="V7344" s="148"/>
      <c r="W7344" s="148">
        <v>75424.38</v>
      </c>
      <c r="X7344" s="148"/>
      <c r="Y7344" s="14">
        <f t="shared" si="938"/>
        <v>0</v>
      </c>
      <c r="Z7344" s="16">
        <f t="shared" si="949"/>
        <v>75424.38</v>
      </c>
      <c r="AA7344" s="148"/>
      <c r="AB7344" s="148">
        <f t="shared" si="951"/>
        <v>75424.38</v>
      </c>
      <c r="AC7344" s="146"/>
      <c r="AD7344" s="148"/>
      <c r="AE7344" s="145" t="s">
        <v>4462</v>
      </c>
      <c r="AF7344" s="145"/>
      <c r="AG7344" s="145" t="s">
        <v>42</v>
      </c>
      <c r="AH7344" s="146" t="s">
        <v>3274</v>
      </c>
      <c r="AI7344" t="e">
        <v>#N/A</v>
      </c>
    </row>
    <row r="7345" spans="1:35" ht="14.25" hidden="1">
      <c r="A7345" s="7" t="s">
        <v>3722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4461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4157</v>
      </c>
      <c r="R7345" s="145"/>
      <c r="S7345" s="148"/>
      <c r="T7345" s="148"/>
      <c r="U7345" s="148">
        <f t="shared" si="950"/>
        <v>87677.15</v>
      </c>
      <c r="V7345" s="148"/>
      <c r="W7345" s="148">
        <v>87677.15</v>
      </c>
      <c r="X7345" s="148"/>
      <c r="Y7345" s="14">
        <f t="shared" si="938"/>
        <v>0</v>
      </c>
      <c r="Z7345" s="16">
        <f t="shared" si="949"/>
        <v>87677.15</v>
      </c>
      <c r="AA7345" s="148"/>
      <c r="AB7345" s="148">
        <f t="shared" si="951"/>
        <v>87677.15</v>
      </c>
      <c r="AC7345" s="146"/>
      <c r="AD7345" s="148"/>
      <c r="AE7345" s="145" t="s">
        <v>4462</v>
      </c>
      <c r="AF7345" s="145"/>
      <c r="AG7345" s="145" t="s">
        <v>42</v>
      </c>
      <c r="AH7345" s="146" t="s">
        <v>3274</v>
      </c>
      <c r="AI7345" t="e">
        <v>#N/A</v>
      </c>
    </row>
    <row r="7346" spans="1:35" ht="14.25" hidden="1">
      <c r="A7346" s="7" t="s">
        <v>3722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4461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4158</v>
      </c>
      <c r="R7346" s="145"/>
      <c r="S7346" s="148"/>
      <c r="T7346" s="148"/>
      <c r="U7346" s="148">
        <f t="shared" si="950"/>
        <v>599638.6</v>
      </c>
      <c r="V7346" s="148"/>
      <c r="W7346" s="148">
        <v>599638.6</v>
      </c>
      <c r="X7346" s="148"/>
      <c r="Y7346" s="14">
        <f t="shared" si="938"/>
        <v>0</v>
      </c>
      <c r="Z7346" s="16">
        <f t="shared" si="949"/>
        <v>599638.6</v>
      </c>
      <c r="AA7346" s="148"/>
      <c r="AB7346" s="148">
        <f t="shared" si="951"/>
        <v>599638.6</v>
      </c>
      <c r="AC7346" s="146"/>
      <c r="AD7346" s="148"/>
      <c r="AE7346" s="145" t="s">
        <v>4462</v>
      </c>
      <c r="AF7346" s="145"/>
      <c r="AG7346" s="145" t="s">
        <v>42</v>
      </c>
      <c r="AH7346" s="146" t="s">
        <v>3274</v>
      </c>
      <c r="AI7346" t="e">
        <v>#N/A</v>
      </c>
    </row>
    <row r="7347" spans="1:35" ht="14.25" hidden="1">
      <c r="A7347" s="7" t="s">
        <v>3722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4461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4159</v>
      </c>
      <c r="R7347" s="145"/>
      <c r="S7347" s="148"/>
      <c r="T7347" s="148"/>
      <c r="U7347" s="148">
        <f t="shared" si="950"/>
        <v>50578.35</v>
      </c>
      <c r="V7347" s="148"/>
      <c r="W7347" s="148">
        <v>50578.35</v>
      </c>
      <c r="X7347" s="148"/>
      <c r="Y7347" s="14">
        <f t="shared" si="938"/>
        <v>0</v>
      </c>
      <c r="Z7347" s="16">
        <f t="shared" si="949"/>
        <v>50578.35</v>
      </c>
      <c r="AA7347" s="148"/>
      <c r="AB7347" s="148">
        <f t="shared" si="951"/>
        <v>50578.35</v>
      </c>
      <c r="AC7347" s="146"/>
      <c r="AD7347" s="148"/>
      <c r="AE7347" s="145" t="s">
        <v>4462</v>
      </c>
      <c r="AF7347" s="145"/>
      <c r="AG7347" s="145" t="s">
        <v>42</v>
      </c>
      <c r="AH7347" s="146" t="s">
        <v>3274</v>
      </c>
      <c r="AI7347" t="e">
        <v>#N/A</v>
      </c>
    </row>
    <row r="7348" spans="1:35" ht="14.25" hidden="1">
      <c r="A7348" s="7" t="s">
        <v>3722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4461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4160</v>
      </c>
      <c r="R7348" s="145"/>
      <c r="S7348" s="148"/>
      <c r="T7348" s="148"/>
      <c r="U7348" s="148">
        <f t="shared" si="950"/>
        <v>91200.65</v>
      </c>
      <c r="V7348" s="148"/>
      <c r="W7348" s="148">
        <v>91200.65</v>
      </c>
      <c r="X7348" s="148"/>
      <c r="Y7348" s="14">
        <f t="shared" si="938"/>
        <v>0</v>
      </c>
      <c r="Z7348" s="16">
        <f t="shared" si="949"/>
        <v>91200.65</v>
      </c>
      <c r="AA7348" s="148"/>
      <c r="AB7348" s="148">
        <f t="shared" si="951"/>
        <v>91200.65</v>
      </c>
      <c r="AC7348" s="146"/>
      <c r="AD7348" s="148"/>
      <c r="AE7348" s="145" t="s">
        <v>4462</v>
      </c>
      <c r="AF7348" s="145"/>
      <c r="AG7348" s="145" t="s">
        <v>42</v>
      </c>
      <c r="AH7348" s="146" t="s">
        <v>3274</v>
      </c>
      <c r="AI7348" t="e">
        <v>#N/A</v>
      </c>
    </row>
    <row r="7349" spans="1:35" ht="14.25" hidden="1">
      <c r="A7349" s="7" t="s">
        <v>3722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4461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4161</v>
      </c>
      <c r="R7349" s="145"/>
      <c r="S7349" s="148"/>
      <c r="T7349" s="148"/>
      <c r="U7349" s="148">
        <f t="shared" si="950"/>
        <v>63250.2</v>
      </c>
      <c r="V7349" s="148"/>
      <c r="W7349" s="148">
        <v>63250.2</v>
      </c>
      <c r="X7349" s="148"/>
      <c r="Y7349" s="14">
        <f t="shared" si="938"/>
        <v>0</v>
      </c>
      <c r="Z7349" s="16">
        <f t="shared" si="949"/>
        <v>63250.2</v>
      </c>
      <c r="AA7349" s="148"/>
      <c r="AB7349" s="148">
        <f t="shared" si="951"/>
        <v>63250.2</v>
      </c>
      <c r="AC7349" s="146"/>
      <c r="AD7349" s="148"/>
      <c r="AE7349" s="145" t="s">
        <v>4462</v>
      </c>
      <c r="AF7349" s="145"/>
      <c r="AG7349" s="145" t="s">
        <v>42</v>
      </c>
      <c r="AH7349" s="146" t="s">
        <v>3274</v>
      </c>
      <c r="AI7349" t="e">
        <v>#N/A</v>
      </c>
    </row>
    <row r="7350" spans="1:35" ht="14.25" hidden="1">
      <c r="A7350" s="7" t="s">
        <v>3722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4461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4162</v>
      </c>
      <c r="R7350" s="145"/>
      <c r="S7350" s="148"/>
      <c r="T7350" s="148"/>
      <c r="U7350" s="148">
        <f t="shared" si="950"/>
        <v>168260</v>
      </c>
      <c r="V7350" s="148"/>
      <c r="W7350" s="148">
        <v>168260</v>
      </c>
      <c r="X7350" s="148"/>
      <c r="Y7350" s="14">
        <f t="shared" si="938"/>
        <v>0</v>
      </c>
      <c r="Z7350" s="16">
        <f t="shared" si="949"/>
        <v>168260</v>
      </c>
      <c r="AA7350" s="148"/>
      <c r="AB7350" s="148">
        <f t="shared" si="951"/>
        <v>168260</v>
      </c>
      <c r="AC7350" s="146"/>
      <c r="AD7350" s="148"/>
      <c r="AE7350" s="145" t="s">
        <v>4462</v>
      </c>
      <c r="AF7350" s="145"/>
      <c r="AG7350" s="145" t="s">
        <v>42</v>
      </c>
      <c r="AH7350" s="146" t="s">
        <v>3274</v>
      </c>
      <c r="AI7350" t="e">
        <v>#N/A</v>
      </c>
    </row>
    <row r="7351" spans="1:35" ht="14.25" hidden="1">
      <c r="A7351" s="7" t="s">
        <v>3722</v>
      </c>
      <c r="B7351" s="145" t="s">
        <v>32</v>
      </c>
      <c r="C7351" s="145" t="s">
        <v>908</v>
      </c>
      <c r="D7351" s="145" t="s">
        <v>1017</v>
      </c>
      <c r="E7351" s="145" t="s">
        <v>4023</v>
      </c>
      <c r="F7351" s="145" t="s">
        <v>4023</v>
      </c>
      <c r="G7351" s="8" t="s">
        <v>955</v>
      </c>
      <c r="H7351" s="145" t="s">
        <v>4461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4164</v>
      </c>
      <c r="R7351" s="145"/>
      <c r="S7351" s="148"/>
      <c r="T7351" s="148"/>
      <c r="U7351" s="148">
        <f t="shared" si="950"/>
        <v>22848.039215686273</v>
      </c>
      <c r="V7351" s="148"/>
      <c r="W7351" s="148">
        <v>22848.039215686273</v>
      </c>
      <c r="X7351" s="148"/>
      <c r="Y7351" s="14">
        <f t="shared" si="938"/>
        <v>0</v>
      </c>
      <c r="Z7351" s="16"/>
      <c r="AA7351" s="148"/>
      <c r="AB7351" s="148">
        <f t="shared" si="951"/>
        <v>22848.039215686273</v>
      </c>
      <c r="AC7351" s="146"/>
      <c r="AD7351" s="148"/>
      <c r="AE7351" s="145" t="s">
        <v>4462</v>
      </c>
      <c r="AF7351" s="145"/>
      <c r="AG7351" s="145" t="s">
        <v>51</v>
      </c>
      <c r="AH7351" s="146" t="s">
        <v>3274</v>
      </c>
      <c r="AI7351">
        <v>88</v>
      </c>
    </row>
    <row r="7352" spans="1:35" ht="14.25" hidden="1">
      <c r="A7352" s="7" t="s">
        <v>3722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4461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4166</v>
      </c>
      <c r="R7352" s="145"/>
      <c r="S7352" s="148"/>
      <c r="T7352" s="148"/>
      <c r="U7352" s="148">
        <f t="shared" si="950"/>
        <v>93041.29</v>
      </c>
      <c r="V7352" s="148"/>
      <c r="W7352" s="148">
        <v>93041.29</v>
      </c>
      <c r="X7352" s="148"/>
      <c r="Y7352" s="14">
        <f t="shared" si="938"/>
        <v>0</v>
      </c>
      <c r="Z7352" s="16">
        <f t="shared" ref="Z7352:Z7362" si="952">W7352+X7352</f>
        <v>93041.29</v>
      </c>
      <c r="AA7352" s="148"/>
      <c r="AB7352" s="148">
        <f t="shared" si="951"/>
        <v>93041.29</v>
      </c>
      <c r="AC7352" s="146"/>
      <c r="AD7352" s="148"/>
      <c r="AE7352" s="145" t="s">
        <v>4462</v>
      </c>
      <c r="AF7352" s="145"/>
      <c r="AG7352" s="145" t="s">
        <v>42</v>
      </c>
      <c r="AH7352" s="146" t="s">
        <v>3274</v>
      </c>
      <c r="AI7352" t="e">
        <v>#N/A</v>
      </c>
    </row>
    <row r="7353" spans="1:35" ht="14.25" hidden="1">
      <c r="A7353" s="7" t="s">
        <v>3722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4461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4168</v>
      </c>
      <c r="R7353" s="145"/>
      <c r="S7353" s="148"/>
      <c r="T7353" s="148"/>
      <c r="U7353" s="148">
        <f t="shared" si="950"/>
        <v>1255.2400000000002</v>
      </c>
      <c r="V7353" s="148"/>
      <c r="W7353" s="148">
        <v>1255.2400000000002</v>
      </c>
      <c r="X7353" s="148"/>
      <c r="Y7353" s="14">
        <f t="shared" si="938"/>
        <v>0</v>
      </c>
      <c r="Z7353" s="16">
        <f t="shared" si="952"/>
        <v>1255.2400000000002</v>
      </c>
      <c r="AA7353" s="148"/>
      <c r="AB7353" s="148">
        <f t="shared" si="951"/>
        <v>1255.2400000000002</v>
      </c>
      <c r="AC7353" s="146"/>
      <c r="AD7353" s="148"/>
      <c r="AE7353" s="145" t="s">
        <v>4462</v>
      </c>
      <c r="AF7353" s="145"/>
      <c r="AG7353" s="145" t="s">
        <v>42</v>
      </c>
      <c r="AH7353" s="146" t="s">
        <v>3274</v>
      </c>
      <c r="AI7353" t="e">
        <v>#N/A</v>
      </c>
    </row>
    <row r="7354" spans="1:35" ht="14.25" hidden="1">
      <c r="A7354" s="7" t="s">
        <v>3722</v>
      </c>
      <c r="B7354" s="145" t="s">
        <v>32</v>
      </c>
      <c r="C7354" s="145" t="s">
        <v>908</v>
      </c>
      <c r="D7354" s="145" t="s">
        <v>1037</v>
      </c>
      <c r="E7354" s="145" t="s">
        <v>4169</v>
      </c>
      <c r="F7354" s="145" t="s">
        <v>4169</v>
      </c>
      <c r="G7354" s="145" t="s">
        <v>4169</v>
      </c>
      <c r="H7354" s="145" t="s">
        <v>4461</v>
      </c>
      <c r="I7354" s="74" t="s">
        <v>106</v>
      </c>
      <c r="J7354" s="74" t="s">
        <v>76</v>
      </c>
      <c r="K7354" s="74" t="s">
        <v>32</v>
      </c>
      <c r="L7354" s="145" t="s">
        <v>4171</v>
      </c>
      <c r="M7354" s="145"/>
      <c r="N7354" s="145" t="s">
        <v>40</v>
      </c>
      <c r="O7354" s="145" t="s">
        <v>80</v>
      </c>
      <c r="P7354" s="146">
        <v>0</v>
      </c>
      <c r="Q7354" s="147" t="s">
        <v>4172</v>
      </c>
      <c r="R7354" s="145"/>
      <c r="S7354" s="148"/>
      <c r="T7354" s="148"/>
      <c r="U7354" s="148">
        <f t="shared" si="950"/>
        <v>7826</v>
      </c>
      <c r="V7354" s="148"/>
      <c r="W7354" s="148">
        <v>7826</v>
      </c>
      <c r="X7354" s="148"/>
      <c r="Y7354" s="14">
        <f t="shared" si="938"/>
        <v>0</v>
      </c>
      <c r="Z7354" s="16">
        <f t="shared" si="952"/>
        <v>7826</v>
      </c>
      <c r="AA7354" s="148"/>
      <c r="AB7354" s="148">
        <f t="shared" si="951"/>
        <v>7826</v>
      </c>
      <c r="AC7354" s="146"/>
      <c r="AD7354" s="148"/>
      <c r="AE7354" s="145" t="s">
        <v>4462</v>
      </c>
      <c r="AF7354" s="145"/>
      <c r="AG7354" s="145" t="s">
        <v>51</v>
      </c>
      <c r="AH7354" s="146" t="s">
        <v>3274</v>
      </c>
      <c r="AI7354" t="e">
        <v>#N/A</v>
      </c>
    </row>
    <row r="7355" spans="1:35" ht="14.25" hidden="1">
      <c r="A7355" s="7" t="s">
        <v>3722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4461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4173</v>
      </c>
      <c r="R7355" s="145"/>
      <c r="S7355" s="148"/>
      <c r="T7355" s="148"/>
      <c r="U7355" s="148">
        <f t="shared" si="950"/>
        <v>60896.558823529405</v>
      </c>
      <c r="V7355" s="148"/>
      <c r="W7355" s="148">
        <v>60896.558823529405</v>
      </c>
      <c r="X7355" s="148"/>
      <c r="Y7355" s="14">
        <f t="shared" si="938"/>
        <v>0</v>
      </c>
      <c r="Z7355" s="16">
        <f t="shared" si="952"/>
        <v>60896.558823529405</v>
      </c>
      <c r="AA7355" s="148"/>
      <c r="AB7355" s="148">
        <f t="shared" si="951"/>
        <v>60896.558823529405</v>
      </c>
      <c r="AC7355" s="146"/>
      <c r="AD7355" s="148"/>
      <c r="AE7355" s="145" t="s">
        <v>4462</v>
      </c>
      <c r="AF7355" s="145"/>
      <c r="AG7355" s="145" t="s">
        <v>51</v>
      </c>
      <c r="AH7355" s="146" t="s">
        <v>3274</v>
      </c>
      <c r="AI7355" t="e">
        <v>#N/A</v>
      </c>
    </row>
    <row r="7356" spans="1:35" ht="14.25" hidden="1">
      <c r="A7356" s="7" t="s">
        <v>3722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4461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4174</v>
      </c>
      <c r="R7356" s="145"/>
      <c r="S7356" s="148"/>
      <c r="T7356" s="148"/>
      <c r="U7356" s="148">
        <f t="shared" si="950"/>
        <v>232541.9</v>
      </c>
      <c r="V7356" s="148"/>
      <c r="W7356" s="148">
        <v>232541.9</v>
      </c>
      <c r="X7356" s="148"/>
      <c r="Y7356" s="14">
        <f t="shared" si="938"/>
        <v>0</v>
      </c>
      <c r="Z7356" s="16">
        <f t="shared" si="952"/>
        <v>232541.9</v>
      </c>
      <c r="AA7356" s="148"/>
      <c r="AB7356" s="148">
        <f t="shared" si="951"/>
        <v>232541.9</v>
      </c>
      <c r="AC7356" s="146"/>
      <c r="AD7356" s="148"/>
      <c r="AE7356" s="145" t="s">
        <v>4462</v>
      </c>
      <c r="AF7356" s="145"/>
      <c r="AG7356" s="145" t="s">
        <v>42</v>
      </c>
      <c r="AH7356" s="146" t="s">
        <v>3274</v>
      </c>
      <c r="AI7356" t="e">
        <v>#N/A</v>
      </c>
    </row>
    <row r="7357" spans="1:35" ht="14.25" hidden="1">
      <c r="A7357" s="7" t="s">
        <v>3722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4461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4175</v>
      </c>
      <c r="R7357" s="145"/>
      <c r="S7357" s="148"/>
      <c r="T7357" s="148"/>
      <c r="U7357" s="148">
        <f t="shared" si="950"/>
        <v>90755.4</v>
      </c>
      <c r="V7357" s="148"/>
      <c r="W7357" s="148">
        <v>90755.4</v>
      </c>
      <c r="X7357" s="148"/>
      <c r="Y7357" s="14">
        <f t="shared" si="938"/>
        <v>0</v>
      </c>
      <c r="Z7357" s="16">
        <f t="shared" si="952"/>
        <v>90755.4</v>
      </c>
      <c r="AA7357" s="148"/>
      <c r="AB7357" s="148">
        <f t="shared" si="951"/>
        <v>90755.4</v>
      </c>
      <c r="AC7357" s="146"/>
      <c r="AD7357" s="148"/>
      <c r="AE7357" s="145" t="s">
        <v>4462</v>
      </c>
      <c r="AF7357" s="145"/>
      <c r="AG7357" s="145" t="s">
        <v>42</v>
      </c>
      <c r="AH7357" s="146" t="s">
        <v>3274</v>
      </c>
      <c r="AI7357" t="e">
        <v>#N/A</v>
      </c>
    </row>
    <row r="7358" spans="1:35" ht="14.25" hidden="1">
      <c r="A7358" s="7" t="s">
        <v>3722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4461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4176</v>
      </c>
      <c r="R7358" s="145"/>
      <c r="S7358" s="148"/>
      <c r="T7358" s="148"/>
      <c r="U7358" s="148">
        <f t="shared" si="950"/>
        <v>107427.4</v>
      </c>
      <c r="V7358" s="148"/>
      <c r="W7358" s="148">
        <v>107427.4</v>
      </c>
      <c r="X7358" s="148"/>
      <c r="Y7358" s="14">
        <f t="shared" si="938"/>
        <v>0</v>
      </c>
      <c r="Z7358" s="16">
        <f t="shared" si="952"/>
        <v>107427.4</v>
      </c>
      <c r="AA7358" s="148"/>
      <c r="AB7358" s="148">
        <f t="shared" si="951"/>
        <v>107427.4</v>
      </c>
      <c r="AC7358" s="146"/>
      <c r="AD7358" s="148"/>
      <c r="AE7358" s="145" t="s">
        <v>4462</v>
      </c>
      <c r="AF7358" s="145"/>
      <c r="AG7358" s="145" t="s">
        <v>42</v>
      </c>
      <c r="AH7358" s="146" t="s">
        <v>3274</v>
      </c>
      <c r="AI7358" t="e">
        <v>#N/A</v>
      </c>
    </row>
    <row r="7359" spans="1:35" ht="14.25" hidden="1">
      <c r="A7359" s="7" t="s">
        <v>3722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4461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4178</v>
      </c>
      <c r="R7359" s="145"/>
      <c r="S7359" s="148"/>
      <c r="T7359" s="148"/>
      <c r="U7359" s="148">
        <f t="shared" si="950"/>
        <v>3988.3238095238107</v>
      </c>
      <c r="V7359" s="148"/>
      <c r="W7359" s="148">
        <v>3988.3238095238107</v>
      </c>
      <c r="X7359" s="148"/>
      <c r="Y7359" s="14">
        <f t="shared" si="938"/>
        <v>0</v>
      </c>
      <c r="Z7359" s="16">
        <f t="shared" si="952"/>
        <v>3988.3238095238107</v>
      </c>
      <c r="AA7359" s="148"/>
      <c r="AB7359" s="148">
        <f t="shared" si="951"/>
        <v>3988.3238095238107</v>
      </c>
      <c r="AC7359" s="146"/>
      <c r="AD7359" s="148"/>
      <c r="AE7359" s="145" t="s">
        <v>4462</v>
      </c>
      <c r="AF7359" s="145"/>
      <c r="AG7359" s="145" t="s">
        <v>42</v>
      </c>
      <c r="AH7359" s="146" t="s">
        <v>3274</v>
      </c>
      <c r="AI7359" t="e">
        <v>#N/A</v>
      </c>
    </row>
    <row r="7360" spans="1:35" ht="14.25" hidden="1">
      <c r="A7360" s="7" t="s">
        <v>3722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4461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4180</v>
      </c>
      <c r="R7360" s="145"/>
      <c r="S7360" s="148"/>
      <c r="T7360" s="148"/>
      <c r="U7360" s="148">
        <f t="shared" si="950"/>
        <v>57807.199999999997</v>
      </c>
      <c r="V7360" s="148"/>
      <c r="W7360" s="148">
        <v>57807.199999999997</v>
      </c>
      <c r="X7360" s="148"/>
      <c r="Y7360" s="14">
        <f t="shared" si="938"/>
        <v>0</v>
      </c>
      <c r="Z7360" s="16">
        <f t="shared" si="952"/>
        <v>57807.199999999997</v>
      </c>
      <c r="AA7360" s="148"/>
      <c r="AB7360" s="148">
        <f t="shared" si="951"/>
        <v>57807.199999999997</v>
      </c>
      <c r="AC7360" s="146"/>
      <c r="AD7360" s="148"/>
      <c r="AE7360" s="145" t="s">
        <v>4462</v>
      </c>
      <c r="AF7360" s="145"/>
      <c r="AG7360" s="145" t="s">
        <v>42</v>
      </c>
      <c r="AH7360" s="146" t="s">
        <v>3274</v>
      </c>
      <c r="AI7360" t="e">
        <v>#N/A</v>
      </c>
    </row>
    <row r="7361" spans="1:35" ht="14.25" hidden="1">
      <c r="A7361" s="7" t="s">
        <v>3722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4461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4181</v>
      </c>
      <c r="R7361" s="145"/>
      <c r="S7361" s="148"/>
      <c r="T7361" s="148"/>
      <c r="U7361" s="148">
        <f t="shared" si="950"/>
        <v>118147.1</v>
      </c>
      <c r="V7361" s="148"/>
      <c r="W7361" s="148">
        <v>118147.1</v>
      </c>
      <c r="X7361" s="148"/>
      <c r="Y7361" s="14">
        <f t="shared" si="938"/>
        <v>0</v>
      </c>
      <c r="Z7361" s="16">
        <f t="shared" si="952"/>
        <v>118147.1</v>
      </c>
      <c r="AA7361" s="148"/>
      <c r="AB7361" s="148">
        <f t="shared" si="951"/>
        <v>118147.1</v>
      </c>
      <c r="AC7361" s="146"/>
      <c r="AD7361" s="148"/>
      <c r="AE7361" s="145" t="s">
        <v>4462</v>
      </c>
      <c r="AF7361" s="145"/>
      <c r="AG7361" s="145" t="s">
        <v>42</v>
      </c>
      <c r="AH7361" s="146" t="s">
        <v>3274</v>
      </c>
      <c r="AI7361" t="e">
        <v>#N/A</v>
      </c>
    </row>
    <row r="7362" spans="1:35" ht="14.25" hidden="1">
      <c r="A7362" s="7" t="s">
        <v>3722</v>
      </c>
      <c r="B7362" s="145" t="s">
        <v>32</v>
      </c>
      <c r="C7362" s="145" t="s">
        <v>908</v>
      </c>
      <c r="D7362" s="145" t="s">
        <v>1017</v>
      </c>
      <c r="E7362" s="145" t="s">
        <v>3516</v>
      </c>
      <c r="F7362" s="145" t="s">
        <v>3516</v>
      </c>
      <c r="G7362" s="145" t="s">
        <v>3516</v>
      </c>
      <c r="H7362" s="145" t="s">
        <v>4461</v>
      </c>
      <c r="I7362" s="74" t="s">
        <v>106</v>
      </c>
      <c r="J7362" s="74" t="s">
        <v>76</v>
      </c>
      <c r="K7362" s="74" t="s">
        <v>32</v>
      </c>
      <c r="L7362" s="145" t="s">
        <v>3517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50"/>
        <v>646.6</v>
      </c>
      <c r="V7362" s="148"/>
      <c r="W7362" s="148">
        <v>646.6</v>
      </c>
      <c r="X7362" s="148"/>
      <c r="Y7362" s="14">
        <f t="shared" si="938"/>
        <v>0</v>
      </c>
      <c r="Z7362" s="16">
        <f t="shared" si="952"/>
        <v>646.6</v>
      </c>
      <c r="AA7362" s="148"/>
      <c r="AB7362" s="148">
        <f t="shared" si="951"/>
        <v>646.6</v>
      </c>
      <c r="AC7362" s="146"/>
      <c r="AD7362" s="148"/>
      <c r="AE7362" s="145" t="s">
        <v>4462</v>
      </c>
      <c r="AF7362" s="145"/>
      <c r="AG7362" s="145" t="s">
        <v>51</v>
      </c>
      <c r="AH7362" s="146" t="s">
        <v>3274</v>
      </c>
      <c r="AI7362" t="e">
        <v>#N/A</v>
      </c>
    </row>
    <row r="7363" spans="1:35" ht="14.25" hidden="1">
      <c r="A7363" s="7" t="s">
        <v>3722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4023</v>
      </c>
      <c r="G7363" s="8" t="s">
        <v>955</v>
      </c>
      <c r="H7363" s="145" t="s">
        <v>4461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50"/>
        <v>1966.8627450980391</v>
      </c>
      <c r="V7363" s="148"/>
      <c r="W7363" s="148">
        <v>1966.8627450980391</v>
      </c>
      <c r="X7363" s="148"/>
      <c r="Y7363" s="14">
        <f t="shared" ref="Y7363:Y7426" si="953">IF(W7363-AB7363&lt;=0,0,IF(O7363="返现",MAX(W7363-AA7363-AB7363,0),MAX(W7363-AB7363,0)))</f>
        <v>0</v>
      </c>
      <c r="Z7363" s="16"/>
      <c r="AA7363" s="148"/>
      <c r="AB7363" s="148">
        <f t="shared" si="951"/>
        <v>1966.8627450980391</v>
      </c>
      <c r="AC7363" s="146"/>
      <c r="AD7363" s="148"/>
      <c r="AE7363" s="145" t="s">
        <v>4462</v>
      </c>
      <c r="AF7363" s="145"/>
      <c r="AG7363" s="145" t="s">
        <v>51</v>
      </c>
      <c r="AH7363" s="146" t="s">
        <v>3274</v>
      </c>
      <c r="AI7363">
        <v>88</v>
      </c>
    </row>
    <row r="7364" spans="1:35" ht="14.25" hidden="1">
      <c r="A7364" s="7" t="s">
        <v>3722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4461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50"/>
        <v>20944.88</v>
      </c>
      <c r="V7364" s="148"/>
      <c r="W7364" s="148">
        <v>20944.88</v>
      </c>
      <c r="X7364" s="148"/>
      <c r="Y7364" s="14">
        <f t="shared" si="953"/>
        <v>0</v>
      </c>
      <c r="Z7364" s="16">
        <f t="shared" ref="Z7364:Z7393" si="954">W7364+X7364</f>
        <v>20944.88</v>
      </c>
      <c r="AA7364" s="148"/>
      <c r="AB7364" s="148">
        <f t="shared" si="951"/>
        <v>20944.88</v>
      </c>
      <c r="AC7364" s="146"/>
      <c r="AD7364" s="148"/>
      <c r="AE7364" s="145" t="s">
        <v>4462</v>
      </c>
      <c r="AF7364" s="145"/>
      <c r="AG7364" s="145" t="s">
        <v>42</v>
      </c>
      <c r="AH7364" s="146" t="s">
        <v>3274</v>
      </c>
      <c r="AI7364" t="e">
        <v>#N/A</v>
      </c>
    </row>
    <row r="7365" spans="1:35" ht="14.25" hidden="1">
      <c r="A7365" s="7" t="s">
        <v>3722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4461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50"/>
        <v>21006.152380952379</v>
      </c>
      <c r="V7365" s="148"/>
      <c r="W7365" s="148">
        <v>21006.152380952379</v>
      </c>
      <c r="X7365" s="148"/>
      <c r="Y7365" s="14">
        <f t="shared" si="953"/>
        <v>0</v>
      </c>
      <c r="Z7365" s="16">
        <f t="shared" si="954"/>
        <v>21006.152380952379</v>
      </c>
      <c r="AA7365" s="148"/>
      <c r="AB7365" s="148">
        <f t="shared" si="951"/>
        <v>21006.152380952379</v>
      </c>
      <c r="AC7365" s="146"/>
      <c r="AD7365" s="148"/>
      <c r="AE7365" s="145" t="s">
        <v>4462</v>
      </c>
      <c r="AF7365" s="145"/>
      <c r="AG7365" s="145" t="s">
        <v>42</v>
      </c>
      <c r="AH7365" s="146" t="s">
        <v>3274</v>
      </c>
      <c r="AI7365" t="e">
        <v>#N/A</v>
      </c>
    </row>
    <row r="7366" spans="1:35" ht="14.25" hidden="1">
      <c r="A7366" s="7" t="s">
        <v>3722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4463</v>
      </c>
      <c r="G7366" s="145" t="s">
        <v>1459</v>
      </c>
      <c r="H7366" s="145" t="s">
        <v>4461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50"/>
        <v>6384.9</v>
      </c>
      <c r="V7366" s="148"/>
      <c r="W7366" s="148">
        <v>6384.9</v>
      </c>
      <c r="X7366" s="148"/>
      <c r="Y7366" s="14">
        <f t="shared" si="953"/>
        <v>0</v>
      </c>
      <c r="Z7366" s="16">
        <f t="shared" si="954"/>
        <v>6384.9</v>
      </c>
      <c r="AA7366" s="148"/>
      <c r="AB7366" s="148">
        <f t="shared" si="951"/>
        <v>6384.9</v>
      </c>
      <c r="AC7366" s="146"/>
      <c r="AD7366" s="148"/>
      <c r="AE7366" s="145" t="s">
        <v>4462</v>
      </c>
      <c r="AF7366" s="145"/>
      <c r="AG7366" s="145" t="s">
        <v>42</v>
      </c>
      <c r="AH7366" s="146" t="s">
        <v>3274</v>
      </c>
      <c r="AI7366" t="e">
        <v>#N/A</v>
      </c>
    </row>
    <row r="7367" spans="1:35" ht="14.25" hidden="1">
      <c r="A7367" s="7" t="s">
        <v>3722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4461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50"/>
        <v>15496.2</v>
      </c>
      <c r="V7367" s="148"/>
      <c r="W7367" s="148">
        <v>15496.2</v>
      </c>
      <c r="X7367" s="148"/>
      <c r="Y7367" s="14">
        <f t="shared" si="953"/>
        <v>0</v>
      </c>
      <c r="Z7367" s="16">
        <f t="shared" si="954"/>
        <v>15496.2</v>
      </c>
      <c r="AA7367" s="148"/>
      <c r="AB7367" s="148">
        <f t="shared" si="951"/>
        <v>15496.2</v>
      </c>
      <c r="AC7367" s="146"/>
      <c r="AD7367" s="148"/>
      <c r="AE7367" s="145" t="s">
        <v>4462</v>
      </c>
      <c r="AF7367" s="145"/>
      <c r="AG7367" s="150" t="s">
        <v>42</v>
      </c>
      <c r="AH7367" s="146" t="s">
        <v>3274</v>
      </c>
      <c r="AI7367" t="e">
        <v>#N/A</v>
      </c>
    </row>
    <row r="7368" spans="1:35" ht="14.25" hidden="1">
      <c r="A7368" s="7" t="s">
        <v>3722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4461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50"/>
        <v>15847.03</v>
      </c>
      <c r="V7368" s="148"/>
      <c r="W7368" s="148">
        <v>15847.03</v>
      </c>
      <c r="X7368" s="148"/>
      <c r="Y7368" s="14">
        <f t="shared" si="953"/>
        <v>0</v>
      </c>
      <c r="Z7368" s="16">
        <f t="shared" si="954"/>
        <v>15847.03</v>
      </c>
      <c r="AA7368" s="148"/>
      <c r="AB7368" s="148">
        <f t="shared" si="951"/>
        <v>15847.03</v>
      </c>
      <c r="AC7368" s="146"/>
      <c r="AD7368" s="148"/>
      <c r="AE7368" s="145" t="s">
        <v>4462</v>
      </c>
      <c r="AF7368" s="145"/>
      <c r="AG7368" s="150" t="s">
        <v>42</v>
      </c>
      <c r="AH7368" s="146" t="s">
        <v>3274</v>
      </c>
      <c r="AI7368" t="e">
        <v>#N/A</v>
      </c>
    </row>
    <row r="7369" spans="1:35" ht="14.25" hidden="1">
      <c r="A7369" s="7" t="s">
        <v>3722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4461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50"/>
        <v>21812.799999999999</v>
      </c>
      <c r="V7369" s="148"/>
      <c r="W7369" s="148">
        <v>21812.799999999999</v>
      </c>
      <c r="X7369" s="148"/>
      <c r="Y7369" s="14">
        <f t="shared" si="953"/>
        <v>0</v>
      </c>
      <c r="Z7369" s="16">
        <f t="shared" si="954"/>
        <v>21812.799999999999</v>
      </c>
      <c r="AA7369" s="148"/>
      <c r="AB7369" s="148">
        <f t="shared" si="951"/>
        <v>21812.799999999999</v>
      </c>
      <c r="AC7369" s="146"/>
      <c r="AD7369" s="148"/>
      <c r="AE7369" s="145" t="s">
        <v>4462</v>
      </c>
      <c r="AF7369" s="145"/>
      <c r="AG7369" s="150" t="s">
        <v>42</v>
      </c>
      <c r="AH7369" s="146" t="s">
        <v>3274</v>
      </c>
      <c r="AI7369" t="e">
        <v>#N/A</v>
      </c>
    </row>
    <row r="7370" spans="1:35" ht="14.25" hidden="1">
      <c r="A7370" s="7" t="s">
        <v>3722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4461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50"/>
        <v>3558.36</v>
      </c>
      <c r="V7370" s="148"/>
      <c r="W7370" s="148">
        <v>3558.36</v>
      </c>
      <c r="X7370" s="148"/>
      <c r="Y7370" s="14">
        <f t="shared" si="953"/>
        <v>0</v>
      </c>
      <c r="Z7370" s="16">
        <f t="shared" si="954"/>
        <v>3558.36</v>
      </c>
      <c r="AA7370" s="148"/>
      <c r="AB7370" s="148">
        <f t="shared" si="951"/>
        <v>3558.36</v>
      </c>
      <c r="AC7370" s="146"/>
      <c r="AD7370" s="148"/>
      <c r="AE7370" s="145" t="s">
        <v>4462</v>
      </c>
      <c r="AF7370" s="145"/>
      <c r="AG7370" s="150" t="s">
        <v>42</v>
      </c>
      <c r="AH7370" s="146" t="s">
        <v>3274</v>
      </c>
      <c r="AI7370" t="e">
        <v>#N/A</v>
      </c>
    </row>
    <row r="7371" spans="1:35" ht="14.25" hidden="1">
      <c r="A7371" s="7" t="s">
        <v>3722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4463</v>
      </c>
      <c r="G7371" s="145" t="s">
        <v>1459</v>
      </c>
      <c r="H7371" s="145" t="s">
        <v>4461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50"/>
        <v>18374</v>
      </c>
      <c r="V7371" s="148"/>
      <c r="W7371" s="148">
        <v>18374</v>
      </c>
      <c r="X7371" s="148"/>
      <c r="Y7371" s="14">
        <f t="shared" si="953"/>
        <v>0</v>
      </c>
      <c r="Z7371" s="16">
        <f t="shared" si="954"/>
        <v>18374</v>
      </c>
      <c r="AA7371" s="148"/>
      <c r="AB7371" s="148">
        <f t="shared" si="951"/>
        <v>18374</v>
      </c>
      <c r="AC7371" s="146"/>
      <c r="AD7371" s="148"/>
      <c r="AE7371" s="145" t="s">
        <v>4462</v>
      </c>
      <c r="AF7371" s="145"/>
      <c r="AG7371" s="150" t="s">
        <v>42</v>
      </c>
      <c r="AH7371" s="146" t="s">
        <v>3274</v>
      </c>
      <c r="AI7371" t="e">
        <v>#N/A</v>
      </c>
    </row>
    <row r="7372" spans="1:35" ht="14.25" hidden="1">
      <c r="A7372" s="7" t="s">
        <v>3722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4464</v>
      </c>
      <c r="G7372" s="145" t="s">
        <v>1748</v>
      </c>
      <c r="H7372" s="145" t="s">
        <v>4465</v>
      </c>
      <c r="I7372" s="74" t="s">
        <v>106</v>
      </c>
      <c r="J7372" s="74" t="s">
        <v>4466</v>
      </c>
      <c r="K7372" s="74" t="s">
        <v>32</v>
      </c>
      <c r="L7372" s="145" t="s">
        <v>1748</v>
      </c>
      <c r="M7372" s="145"/>
      <c r="N7372" s="145" t="s">
        <v>3088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50"/>
        <v>218000</v>
      </c>
      <c r="V7372" s="148"/>
      <c r="W7372" s="148">
        <v>218000</v>
      </c>
      <c r="X7372" s="148"/>
      <c r="Y7372" s="14">
        <f t="shared" si="953"/>
        <v>0</v>
      </c>
      <c r="Z7372" s="16">
        <f t="shared" si="954"/>
        <v>218000</v>
      </c>
      <c r="AA7372" s="148"/>
      <c r="AB7372" s="148">
        <f t="shared" si="951"/>
        <v>218000</v>
      </c>
      <c r="AC7372" s="146"/>
      <c r="AD7372" s="148"/>
      <c r="AE7372" s="145" t="s">
        <v>4462</v>
      </c>
      <c r="AF7372" s="145"/>
      <c r="AG7372" s="145" t="s">
        <v>42</v>
      </c>
      <c r="AH7372" s="146" t="s">
        <v>3274</v>
      </c>
      <c r="AI7372" t="e">
        <v>#N/A</v>
      </c>
    </row>
    <row r="7373" spans="1:35" ht="14.25" hidden="1">
      <c r="A7373" s="7" t="s">
        <v>3722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4467</v>
      </c>
      <c r="G7373" s="145" t="s">
        <v>1748</v>
      </c>
      <c r="H7373" s="145" t="s">
        <v>4465</v>
      </c>
      <c r="I7373" s="74" t="s">
        <v>106</v>
      </c>
      <c r="J7373" s="74" t="s">
        <v>4466</v>
      </c>
      <c r="K7373" s="74" t="s">
        <v>32</v>
      </c>
      <c r="L7373" s="145" t="s">
        <v>1748</v>
      </c>
      <c r="M7373" s="145"/>
      <c r="N7373" s="145" t="s">
        <v>3088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50"/>
        <v>228442</v>
      </c>
      <c r="V7373" s="148"/>
      <c r="W7373" s="148">
        <v>228442</v>
      </c>
      <c r="X7373" s="148"/>
      <c r="Y7373" s="14">
        <f t="shared" si="953"/>
        <v>0</v>
      </c>
      <c r="Z7373" s="16">
        <f t="shared" si="954"/>
        <v>228442</v>
      </c>
      <c r="AA7373" s="148"/>
      <c r="AB7373" s="148">
        <f t="shared" si="951"/>
        <v>228442</v>
      </c>
      <c r="AC7373" s="146"/>
      <c r="AD7373" s="148"/>
      <c r="AE7373" s="145" t="s">
        <v>4462</v>
      </c>
      <c r="AF7373" s="145"/>
      <c r="AG7373" s="145" t="s">
        <v>42</v>
      </c>
      <c r="AH7373" s="146" t="s">
        <v>3274</v>
      </c>
      <c r="AI7373" t="e">
        <v>#N/A</v>
      </c>
    </row>
    <row r="7374" spans="1:35" ht="14.25" hidden="1">
      <c r="A7374" s="7" t="s">
        <v>3722</v>
      </c>
      <c r="B7374" s="145" t="s">
        <v>32</v>
      </c>
      <c r="C7374" s="145" t="s">
        <v>648</v>
      </c>
      <c r="D7374" s="145" t="s">
        <v>712</v>
      </c>
      <c r="E7374" s="145" t="s">
        <v>2856</v>
      </c>
      <c r="F7374" s="145" t="s">
        <v>4468</v>
      </c>
      <c r="G7374" s="145" t="s">
        <v>2856</v>
      </c>
      <c r="H7374" s="145" t="s">
        <v>4465</v>
      </c>
      <c r="I7374" s="74" t="s">
        <v>106</v>
      </c>
      <c r="J7374" s="74" t="s">
        <v>4466</v>
      </c>
      <c r="K7374" s="74" t="s">
        <v>32</v>
      </c>
      <c r="L7374" s="145" t="s">
        <v>2856</v>
      </c>
      <c r="M7374" s="145"/>
      <c r="N7374" s="145" t="s">
        <v>3088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50"/>
        <v>360000</v>
      </c>
      <c r="V7374" s="148"/>
      <c r="W7374" s="148">
        <v>360000</v>
      </c>
      <c r="X7374" s="148"/>
      <c r="Y7374" s="14">
        <f t="shared" si="953"/>
        <v>0</v>
      </c>
      <c r="Z7374" s="16">
        <f t="shared" si="954"/>
        <v>360000</v>
      </c>
      <c r="AA7374" s="148"/>
      <c r="AB7374" s="148">
        <f t="shared" si="951"/>
        <v>360000</v>
      </c>
      <c r="AC7374" s="146"/>
      <c r="AD7374" s="148"/>
      <c r="AE7374" s="145" t="s">
        <v>4462</v>
      </c>
      <c r="AF7374" s="145"/>
      <c r="AG7374" s="145" t="s">
        <v>42</v>
      </c>
      <c r="AH7374" s="146" t="s">
        <v>3274</v>
      </c>
      <c r="AI7374" t="e">
        <v>#N/A</v>
      </c>
    </row>
    <row r="7375" spans="1:35" ht="14.25" hidden="1">
      <c r="A7375" s="7" t="s">
        <v>3722</v>
      </c>
      <c r="B7375" s="145" t="s">
        <v>32</v>
      </c>
      <c r="C7375" s="145" t="s">
        <v>648</v>
      </c>
      <c r="D7375" s="145" t="s">
        <v>712</v>
      </c>
      <c r="E7375" s="145" t="s">
        <v>2856</v>
      </c>
      <c r="F7375" s="145" t="s">
        <v>4469</v>
      </c>
      <c r="G7375" s="145" t="s">
        <v>2856</v>
      </c>
      <c r="H7375" s="145" t="s">
        <v>4465</v>
      </c>
      <c r="I7375" s="74" t="s">
        <v>106</v>
      </c>
      <c r="J7375" s="74" t="s">
        <v>4466</v>
      </c>
      <c r="K7375" s="74" t="s">
        <v>32</v>
      </c>
      <c r="L7375" s="145" t="s">
        <v>2856</v>
      </c>
      <c r="M7375" s="145"/>
      <c r="N7375" s="145" t="s">
        <v>3088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50"/>
        <v>94000</v>
      </c>
      <c r="V7375" s="148"/>
      <c r="W7375" s="148">
        <v>94000</v>
      </c>
      <c r="X7375" s="148"/>
      <c r="Y7375" s="14">
        <f t="shared" si="953"/>
        <v>0</v>
      </c>
      <c r="Z7375" s="16">
        <f t="shared" si="954"/>
        <v>94000</v>
      </c>
      <c r="AA7375" s="148"/>
      <c r="AB7375" s="148">
        <f t="shared" si="951"/>
        <v>94000</v>
      </c>
      <c r="AC7375" s="146"/>
      <c r="AD7375" s="148"/>
      <c r="AE7375" s="145" t="s">
        <v>4462</v>
      </c>
      <c r="AF7375" s="145"/>
      <c r="AG7375" s="145" t="s">
        <v>42</v>
      </c>
      <c r="AH7375" s="146" t="s">
        <v>3274</v>
      </c>
      <c r="AI7375" t="e">
        <v>#N/A</v>
      </c>
    </row>
    <row r="7376" spans="1:35" ht="14.25" hidden="1">
      <c r="A7376" s="7" t="s">
        <v>3722</v>
      </c>
      <c r="B7376" s="145" t="s">
        <v>32</v>
      </c>
      <c r="C7376" s="145" t="s">
        <v>648</v>
      </c>
      <c r="D7376" s="145" t="s">
        <v>712</v>
      </c>
      <c r="E7376" s="145" t="s">
        <v>4435</v>
      </c>
      <c r="F7376" s="145" t="s">
        <v>4470</v>
      </c>
      <c r="G7376" s="145" t="s">
        <v>1748</v>
      </c>
      <c r="H7376" s="145" t="s">
        <v>4465</v>
      </c>
      <c r="I7376" s="74" t="s">
        <v>106</v>
      </c>
      <c r="J7376" s="74" t="s">
        <v>4466</v>
      </c>
      <c r="K7376" s="74" t="s">
        <v>32</v>
      </c>
      <c r="L7376" s="145" t="s">
        <v>4435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50"/>
        <v>1892243.0869565215</v>
      </c>
      <c r="V7376" s="148"/>
      <c r="W7376" s="148">
        <v>1892243.0869565215</v>
      </c>
      <c r="X7376" s="148"/>
      <c r="Y7376" s="14">
        <f t="shared" si="953"/>
        <v>0</v>
      </c>
      <c r="Z7376" s="16">
        <f t="shared" si="954"/>
        <v>1892243.0869565215</v>
      </c>
      <c r="AA7376" s="148"/>
      <c r="AB7376" s="148">
        <f t="shared" si="951"/>
        <v>1892243.0869565215</v>
      </c>
      <c r="AC7376" s="146"/>
      <c r="AD7376" s="148"/>
      <c r="AE7376" s="145" t="s">
        <v>4462</v>
      </c>
      <c r="AF7376" s="145"/>
      <c r="AG7376" s="145" t="s">
        <v>42</v>
      </c>
      <c r="AH7376" s="146" t="s">
        <v>3274</v>
      </c>
      <c r="AI7376" t="e">
        <v>#N/A</v>
      </c>
    </row>
    <row r="7377" spans="1:35" ht="14.25" hidden="1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4487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55">S7377+T7377-U7377</f>
        <v>-3443.8307200000013</v>
      </c>
      <c r="W7377" s="14">
        <f t="shared" ref="W7377:W7383" si="956">IF(O7377="返货",U7377/(1+P7377),IF(O7377="返现",U7377,IF(O7377="折扣",U7377*P7377,IF(O7377="无",U7377))))</f>
        <v>3279.838780952382</v>
      </c>
      <c r="X7377" s="14"/>
      <c r="Y7377" s="14">
        <f t="shared" si="953"/>
        <v>0</v>
      </c>
      <c r="Z7377" s="16">
        <f t="shared" si="954"/>
        <v>3279.838780952382</v>
      </c>
      <c r="AA7377" s="14">
        <f t="shared" ref="AA7377:AA7440" si="95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 hidden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4487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55"/>
        <v>-3858.3431699999996</v>
      </c>
      <c r="W7378" s="14">
        <f t="shared" si="956"/>
        <v>3674.6125428571422</v>
      </c>
      <c r="X7378" s="13"/>
      <c r="Y7378" s="14">
        <f t="shared" si="953"/>
        <v>0</v>
      </c>
      <c r="Z7378" s="16">
        <f t="shared" si="954"/>
        <v>3674.6125428571422</v>
      </c>
      <c r="AA7378" s="13">
        <f t="shared" si="957"/>
        <v>183.73062714285743</v>
      </c>
      <c r="AB7378" s="13">
        <f t="shared" ref="AB7378" si="95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hidden="1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4487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55"/>
        <v>-0.51880999999999999</v>
      </c>
      <c r="W7379" s="14">
        <f t="shared" si="956"/>
        <v>0.49885576923076919</v>
      </c>
      <c r="X7379" s="14"/>
      <c r="Y7379" s="14">
        <f t="shared" si="953"/>
        <v>0</v>
      </c>
      <c r="Z7379" s="16">
        <f t="shared" si="954"/>
        <v>0.49885576923076919</v>
      </c>
      <c r="AA7379" s="14">
        <f t="shared" si="95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hidden="1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4487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55"/>
        <v>-11967.283889999995</v>
      </c>
      <c r="W7380" s="14">
        <f t="shared" si="956"/>
        <v>11848.795930693064</v>
      </c>
      <c r="X7380" s="14"/>
      <c r="Y7380" s="14">
        <f t="shared" si="953"/>
        <v>0</v>
      </c>
      <c r="Z7380" s="16">
        <f t="shared" si="954"/>
        <v>11848.795930693064</v>
      </c>
      <c r="AA7380" s="13">
        <f t="shared" si="957"/>
        <v>118.48795930693086</v>
      </c>
      <c r="AB7380" s="14">
        <f t="shared" ref="AB7380:AB7383" si="95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 hidden="1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4487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55"/>
        <v>-20162.516270000011</v>
      </c>
      <c r="W7381" s="14">
        <f t="shared" si="956"/>
        <v>19962.887396039616</v>
      </c>
      <c r="X7381" s="13"/>
      <c r="Y7381" s="14">
        <f t="shared" si="953"/>
        <v>0</v>
      </c>
      <c r="Z7381" s="16">
        <f t="shared" si="954"/>
        <v>19962.887396039616</v>
      </c>
      <c r="AA7381" s="13">
        <f t="shared" si="957"/>
        <v>199.62887396039514</v>
      </c>
      <c r="AB7381" s="14">
        <f t="shared" si="95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 hidden="1">
      <c r="A7382" s="7" t="s">
        <v>3660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4487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55"/>
        <v>-769.84361000000001</v>
      </c>
      <c r="W7382" s="14">
        <f t="shared" si="956"/>
        <v>762.22139603960397</v>
      </c>
      <c r="X7382" s="14"/>
      <c r="Y7382" s="14">
        <f t="shared" si="953"/>
        <v>0</v>
      </c>
      <c r="Z7382" s="16">
        <f t="shared" si="954"/>
        <v>762.22139603960397</v>
      </c>
      <c r="AA7382" s="13">
        <f t="shared" si="957"/>
        <v>7.6222139603960386</v>
      </c>
      <c r="AB7382" s="14">
        <f t="shared" si="95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 hidden="1">
      <c r="A7383" s="7" t="s">
        <v>3660</v>
      </c>
      <c r="B7383" s="74" t="s">
        <v>32</v>
      </c>
      <c r="C7383" s="74" t="s">
        <v>1330</v>
      </c>
      <c r="D7383" s="74" t="s">
        <v>1512</v>
      </c>
      <c r="E7383" s="74" t="s">
        <v>3502</v>
      </c>
      <c r="F7383" s="74" t="s">
        <v>3502</v>
      </c>
      <c r="G7383" s="74" t="s">
        <v>3502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3502</v>
      </c>
      <c r="M7383" s="74"/>
      <c r="N7383" s="8" t="s">
        <v>4487</v>
      </c>
      <c r="O7383" s="74" t="s">
        <v>80</v>
      </c>
      <c r="P7383" s="10">
        <v>0</v>
      </c>
      <c r="Q7383" s="12" t="s">
        <v>3503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55"/>
        <v>-101.70000000000002</v>
      </c>
      <c r="W7383" s="14">
        <f t="shared" si="956"/>
        <v>101.70000000000002</v>
      </c>
      <c r="X7383" s="14"/>
      <c r="Y7383" s="14">
        <f t="shared" si="953"/>
        <v>0</v>
      </c>
      <c r="Z7383" s="16">
        <f t="shared" si="954"/>
        <v>101.70000000000002</v>
      </c>
      <c r="AA7383" s="14">
        <f t="shared" si="957"/>
        <v>0</v>
      </c>
      <c r="AB7383" s="14">
        <f t="shared" si="95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3274</v>
      </c>
      <c r="AI7383" t="e">
        <v>#N/A</v>
      </c>
    </row>
    <row r="7384" spans="1:35" ht="14.25" hidden="1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4487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5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53"/>
        <v>0</v>
      </c>
      <c r="Z7384" s="16">
        <f t="shared" si="954"/>
        <v>1.3936200000000001</v>
      </c>
      <c r="AA7384" s="14">
        <f t="shared" si="95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 hidden="1">
      <c r="A7385" s="7" t="s">
        <v>3660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4487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55"/>
        <v>-2468.4102000000003</v>
      </c>
      <c r="W7385" s="14">
        <f t="shared" ref="W7385:W7405" si="960">IF(O7385="返货",U7385/(1+P7385),IF(O7385="返现",U7385,IF(O7385="折扣",U7385*P7385,IF(O7385="无",U7385))))</f>
        <v>2468.4102000000003</v>
      </c>
      <c r="X7385" s="14">
        <f t="shared" ref="X7385" si="961">W7385*R7385/(1-R7385)</f>
        <v>50.375718367346948</v>
      </c>
      <c r="Y7385" s="14">
        <f t="shared" si="953"/>
        <v>0</v>
      </c>
      <c r="Z7385" s="16">
        <f t="shared" si="954"/>
        <v>2518.7859183673472</v>
      </c>
      <c r="AA7385" s="14">
        <f t="shared" si="957"/>
        <v>0</v>
      </c>
      <c r="AB7385" s="14">
        <f t="shared" ref="AB7385" si="96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hidden="1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4487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55"/>
        <v>-24268.148019999997</v>
      </c>
      <c r="W7386" s="14">
        <f t="shared" si="960"/>
        <v>23334.757711538459</v>
      </c>
      <c r="X7386" s="14"/>
      <c r="Y7386" s="14">
        <f t="shared" si="953"/>
        <v>0</v>
      </c>
      <c r="Z7386" s="16">
        <f t="shared" si="954"/>
        <v>23334.757711538459</v>
      </c>
      <c r="AA7386" s="14">
        <f t="shared" si="95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hidden="1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4487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55"/>
        <v>-575.10128999999984</v>
      </c>
      <c r="W7387" s="14">
        <f t="shared" si="960"/>
        <v>552.98200961538441</v>
      </c>
      <c r="X7387" s="14"/>
      <c r="Y7387" s="14">
        <f t="shared" si="953"/>
        <v>0</v>
      </c>
      <c r="Z7387" s="16">
        <f t="shared" si="954"/>
        <v>552.98200961538441</v>
      </c>
      <c r="AA7387" s="14">
        <f t="shared" si="957"/>
        <v>22.119280384615422</v>
      </c>
      <c r="AB7387" s="13">
        <f t="shared" ref="AB7387:AB7391" si="96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 hidden="1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4487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55"/>
        <v>-553.89064999999994</v>
      </c>
      <c r="W7388" s="14">
        <f t="shared" si="960"/>
        <v>532.58716346153835</v>
      </c>
      <c r="X7388" s="13"/>
      <c r="Y7388" s="14">
        <f t="shared" si="953"/>
        <v>0</v>
      </c>
      <c r="Z7388" s="16">
        <f t="shared" si="954"/>
        <v>532.58716346153835</v>
      </c>
      <c r="AA7388" s="13">
        <f t="shared" si="957"/>
        <v>21.303486538461584</v>
      </c>
      <c r="AB7388" s="13">
        <f t="shared" si="96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 hidden="1">
      <c r="A7389" s="7" t="s">
        <v>3660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4487</v>
      </c>
      <c r="O7389" s="74" t="s">
        <v>41</v>
      </c>
      <c r="P7389" s="10">
        <v>0.04</v>
      </c>
      <c r="Q7389" s="12" t="s">
        <v>2587</v>
      </c>
      <c r="R7389" s="74" t="s">
        <v>3725</v>
      </c>
      <c r="S7389" s="14"/>
      <c r="T7389" s="14"/>
      <c r="U7389" s="14">
        <v>2817.54666</v>
      </c>
      <c r="V7389" s="14">
        <f t="shared" si="955"/>
        <v>-2817.54666</v>
      </c>
      <c r="W7389" s="14">
        <f t="shared" si="960"/>
        <v>2709.1794807692308</v>
      </c>
      <c r="X7389" s="14"/>
      <c r="Y7389" s="14">
        <f t="shared" si="953"/>
        <v>0</v>
      </c>
      <c r="Z7389" s="16">
        <f t="shared" si="954"/>
        <v>2709.1794807692308</v>
      </c>
      <c r="AA7389" s="14">
        <f t="shared" si="957"/>
        <v>108.36717923076912</v>
      </c>
      <c r="AB7389" s="14">
        <f t="shared" si="96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3274</v>
      </c>
      <c r="AI7389" t="e">
        <v>#N/A</v>
      </c>
    </row>
    <row r="7390" spans="1:35" ht="14.25" hidden="1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4487</v>
      </c>
      <c r="O7390" s="73" t="s">
        <v>41</v>
      </c>
      <c r="P7390" s="9">
        <v>0.04</v>
      </c>
      <c r="Q7390" s="75" t="s">
        <v>3493</v>
      </c>
      <c r="R7390" s="73"/>
      <c r="S7390" s="13"/>
      <c r="T7390" s="13"/>
      <c r="U7390" s="13">
        <v>476.32364000000001</v>
      </c>
      <c r="V7390" s="14">
        <f t="shared" si="955"/>
        <v>-476.32364000000001</v>
      </c>
      <c r="W7390" s="14">
        <f t="shared" si="960"/>
        <v>458.00349999999997</v>
      </c>
      <c r="X7390" s="13"/>
      <c r="Y7390" s="14">
        <f t="shared" si="953"/>
        <v>0</v>
      </c>
      <c r="Z7390" s="16">
        <f t="shared" si="954"/>
        <v>458.00349999999997</v>
      </c>
      <c r="AA7390" s="13">
        <f t="shared" si="957"/>
        <v>18.320140000000038</v>
      </c>
      <c r="AB7390" s="13">
        <f t="shared" si="96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 hidden="1">
      <c r="A7391" s="7" t="s">
        <v>3660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4487</v>
      </c>
      <c r="O7391" s="74" t="s">
        <v>41</v>
      </c>
      <c r="P7391" s="10">
        <v>0.04</v>
      </c>
      <c r="Q7391" s="12" t="s">
        <v>3493</v>
      </c>
      <c r="R7391" s="74" t="s">
        <v>3725</v>
      </c>
      <c r="S7391" s="14"/>
      <c r="T7391" s="14"/>
      <c r="U7391" s="14">
        <v>306.54449</v>
      </c>
      <c r="V7391" s="14">
        <f t="shared" si="955"/>
        <v>-306.54449</v>
      </c>
      <c r="W7391" s="14">
        <f t="shared" si="960"/>
        <v>294.7543173076923</v>
      </c>
      <c r="X7391" s="14"/>
      <c r="Y7391" s="14">
        <f t="shared" si="953"/>
        <v>0</v>
      </c>
      <c r="Z7391" s="16">
        <f t="shared" si="954"/>
        <v>294.7543173076923</v>
      </c>
      <c r="AA7391" s="14">
        <f t="shared" si="957"/>
        <v>11.790172692307692</v>
      </c>
      <c r="AB7391" s="14">
        <f t="shared" si="96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3274</v>
      </c>
      <c r="AI7391" t="e">
        <v>#N/A</v>
      </c>
    </row>
    <row r="7392" spans="1:35" ht="14.25" hidden="1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4487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55"/>
        <v>-15173.961379999997</v>
      </c>
      <c r="W7392" s="14">
        <f t="shared" si="960"/>
        <v>14590.347480769227</v>
      </c>
      <c r="X7392" s="14"/>
      <c r="Y7392" s="14">
        <f t="shared" si="953"/>
        <v>0</v>
      </c>
      <c r="Z7392" s="16">
        <f t="shared" si="954"/>
        <v>14590.347480769227</v>
      </c>
      <c r="AA7392" s="14">
        <f t="shared" si="957"/>
        <v>583.61389923076968</v>
      </c>
      <c r="AB7392" s="13">
        <f t="shared" ref="AB7392:AB7393" si="96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 hidden="1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4487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55"/>
        <v>-6565.1235099999994</v>
      </c>
      <c r="W7393" s="14">
        <f t="shared" si="960"/>
        <v>6312.6187596153841</v>
      </c>
      <c r="X7393" s="13"/>
      <c r="Y7393" s="14">
        <f t="shared" si="953"/>
        <v>0</v>
      </c>
      <c r="Z7393" s="16">
        <f t="shared" si="954"/>
        <v>6312.6187596153841</v>
      </c>
      <c r="AA7393" s="13">
        <f t="shared" si="957"/>
        <v>252.50475038461536</v>
      </c>
      <c r="AB7393" s="13">
        <f t="shared" si="96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hidden="1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4487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55"/>
        <v>-52783.38</v>
      </c>
      <c r="W7394" s="14">
        <f t="shared" si="960"/>
        <v>49795.641509433961</v>
      </c>
      <c r="X7394" s="14"/>
      <c r="Y7394" s="14">
        <f t="shared" si="953"/>
        <v>0</v>
      </c>
      <c r="Z7394" s="14"/>
      <c r="AA7394" s="14">
        <f t="shared" si="957"/>
        <v>2987.7384905660365</v>
      </c>
      <c r="AB7394" s="13">
        <f t="shared" ref="AB7394:AB7396" si="96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 hidden="1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4487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55"/>
        <v>-95782.6</v>
      </c>
      <c r="W7395" s="14">
        <f t="shared" si="960"/>
        <v>90360.943396226416</v>
      </c>
      <c r="X7395" s="13"/>
      <c r="Y7395" s="14">
        <f t="shared" si="953"/>
        <v>0</v>
      </c>
      <c r="Z7395" s="13"/>
      <c r="AA7395" s="13">
        <f t="shared" si="957"/>
        <v>5421.6566037735902</v>
      </c>
      <c r="AB7395" s="13">
        <f t="shared" si="96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 hidden="1">
      <c r="A7396" s="7" t="s">
        <v>3660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4487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55"/>
        <v>-115870.98</v>
      </c>
      <c r="W7396" s="14">
        <f t="shared" si="960"/>
        <v>109312.24528301886</v>
      </c>
      <c r="X7396" s="14"/>
      <c r="Y7396" s="14">
        <f t="shared" si="953"/>
        <v>0</v>
      </c>
      <c r="Z7396" s="14"/>
      <c r="AA7396" s="14">
        <f t="shared" si="957"/>
        <v>6558.7347169811401</v>
      </c>
      <c r="AB7396" s="14">
        <f t="shared" si="96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3274</v>
      </c>
      <c r="AI7396">
        <v>8</v>
      </c>
    </row>
    <row r="7397" spans="1:35" ht="14.25" hidden="1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4487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55"/>
        <v>-402.87999999999994</v>
      </c>
      <c r="W7397" s="14">
        <f t="shared" si="960"/>
        <v>387.3846153846153</v>
      </c>
      <c r="X7397" s="14"/>
      <c r="Y7397" s="14">
        <f t="shared" si="953"/>
        <v>0</v>
      </c>
      <c r="Z7397" s="16">
        <f t="shared" ref="Z7397:Z7451" si="966">W7397+X7397</f>
        <v>387.3846153846153</v>
      </c>
      <c r="AA7397" s="14">
        <f t="shared" si="957"/>
        <v>15.495384615384637</v>
      </c>
      <c r="AB7397" s="13">
        <f t="shared" ref="AB7397:AB7398" si="96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 hidden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4487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55"/>
        <v>-380.26</v>
      </c>
      <c r="W7398" s="14">
        <f t="shared" si="960"/>
        <v>365.63461538461536</v>
      </c>
      <c r="X7398" s="13"/>
      <c r="Y7398" s="14">
        <f t="shared" si="953"/>
        <v>0</v>
      </c>
      <c r="Z7398" s="16">
        <f t="shared" si="966"/>
        <v>365.63461538461536</v>
      </c>
      <c r="AA7398" s="13">
        <f t="shared" si="957"/>
        <v>14.625384615384633</v>
      </c>
      <c r="AB7398" s="13">
        <f t="shared" si="96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hidden="1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4487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55"/>
        <v>-249850.65627000001</v>
      </c>
      <c r="W7399" s="14">
        <f t="shared" si="960"/>
        <v>244951.62379411765</v>
      </c>
      <c r="X7399" s="14"/>
      <c r="Y7399" s="14">
        <f t="shared" si="953"/>
        <v>0</v>
      </c>
      <c r="Z7399" s="16">
        <f t="shared" si="966"/>
        <v>244951.62379411765</v>
      </c>
      <c r="AA7399" s="14">
        <f t="shared" si="957"/>
        <v>4899.0324758823554</v>
      </c>
      <c r="AB7399" s="13">
        <f t="shared" ref="AB7399:AB7401" si="96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 hidden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4487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55"/>
        <v>-174744.34561999998</v>
      </c>
      <c r="W7400" s="14">
        <f t="shared" si="960"/>
        <v>171317.98590196075</v>
      </c>
      <c r="X7400" s="13"/>
      <c r="Y7400" s="14">
        <f t="shared" si="953"/>
        <v>0</v>
      </c>
      <c r="Z7400" s="16">
        <f t="shared" si="966"/>
        <v>171317.98590196075</v>
      </c>
      <c r="AA7400" s="13">
        <f t="shared" si="957"/>
        <v>3426.3597180392244</v>
      </c>
      <c r="AB7400" s="13">
        <f t="shared" si="96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 hidden="1">
      <c r="A7401" s="7" t="s">
        <v>3660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4487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55"/>
        <v>-8700.1652200000026</v>
      </c>
      <c r="W7401" s="14">
        <f t="shared" si="960"/>
        <v>8529.5737450980414</v>
      </c>
      <c r="X7401" s="14"/>
      <c r="Y7401" s="14">
        <f t="shared" si="953"/>
        <v>0</v>
      </c>
      <c r="Z7401" s="16">
        <f t="shared" si="966"/>
        <v>8529.5737450980414</v>
      </c>
      <c r="AA7401" s="14">
        <f t="shared" si="957"/>
        <v>170.59147490196119</v>
      </c>
      <c r="AB7401" s="14">
        <f t="shared" si="96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hidden="1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4487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55"/>
        <v>-3201.05728</v>
      </c>
      <c r="W7402" s="14">
        <f t="shared" si="960"/>
        <v>3201.05728</v>
      </c>
      <c r="X7402" s="14"/>
      <c r="Y7402" s="14">
        <f t="shared" si="953"/>
        <v>0</v>
      </c>
      <c r="Z7402" s="16">
        <f t="shared" si="966"/>
        <v>3201.05728</v>
      </c>
      <c r="AA7402" s="14">
        <f t="shared" si="957"/>
        <v>0</v>
      </c>
      <c r="AB7402" s="13">
        <f t="shared" ref="AB7402:AB7406" si="96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 hidden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4487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55"/>
        <v>-874.58771999999988</v>
      </c>
      <c r="W7403" s="14">
        <f t="shared" si="960"/>
        <v>874.58771999999988</v>
      </c>
      <c r="X7403" s="13"/>
      <c r="Y7403" s="14">
        <f t="shared" si="953"/>
        <v>0</v>
      </c>
      <c r="Z7403" s="16">
        <f t="shared" si="966"/>
        <v>874.58771999999988</v>
      </c>
      <c r="AA7403" s="13">
        <f t="shared" si="957"/>
        <v>0</v>
      </c>
      <c r="AB7403" s="13">
        <f t="shared" si="96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 hidden="1">
      <c r="A7404" s="7" t="s">
        <v>3660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4487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55"/>
        <v>-725.35538000000031</v>
      </c>
      <c r="W7404" s="14">
        <f t="shared" si="960"/>
        <v>725.35538000000031</v>
      </c>
      <c r="X7404" s="14"/>
      <c r="Y7404" s="14">
        <f t="shared" si="953"/>
        <v>0</v>
      </c>
      <c r="Z7404" s="16">
        <f t="shared" si="966"/>
        <v>725.35538000000031</v>
      </c>
      <c r="AA7404" s="14">
        <f t="shared" si="957"/>
        <v>0</v>
      </c>
      <c r="AB7404" s="14">
        <f t="shared" si="96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hidden="1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4487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55"/>
        <v>-614.67189999999994</v>
      </c>
      <c r="W7405" s="14">
        <f t="shared" si="960"/>
        <v>614.67189999999994</v>
      </c>
      <c r="X7405" s="14"/>
      <c r="Y7405" s="14">
        <f t="shared" si="953"/>
        <v>0</v>
      </c>
      <c r="Z7405" s="16">
        <f t="shared" si="966"/>
        <v>614.67189999999994</v>
      </c>
      <c r="AA7405" s="14">
        <f t="shared" si="957"/>
        <v>0</v>
      </c>
      <c r="AB7405" s="14">
        <f t="shared" si="96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hidden="1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4487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55"/>
        <v>-5025.7895000000008</v>
      </c>
      <c r="W7406" s="14">
        <f t="shared" ref="W7406:W7411" si="970">IF(O7406="返货",U7406/(1+P7406),IF(O7406="返现",U7406,IF(O7406="折扣",U7406*P7406,IF(O7406="无",U7406))))</f>
        <v>4927.2446078431376</v>
      </c>
      <c r="X7406" s="14"/>
      <c r="Y7406" s="14">
        <f t="shared" si="953"/>
        <v>0</v>
      </c>
      <c r="Z7406" s="16">
        <f t="shared" si="966"/>
        <v>4927.2446078431376</v>
      </c>
      <c r="AA7406" s="14">
        <f t="shared" si="957"/>
        <v>98.54489215686317</v>
      </c>
      <c r="AB7406" s="14">
        <f t="shared" si="96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hidden="1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4487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55"/>
        <v>-7849.3853899999986</v>
      </c>
      <c r="W7407" s="14">
        <f t="shared" si="970"/>
        <v>7475.6051333333317</v>
      </c>
      <c r="X7407" s="14"/>
      <c r="Y7407" s="14">
        <f t="shared" si="953"/>
        <v>0</v>
      </c>
      <c r="Z7407" s="16">
        <f t="shared" si="966"/>
        <v>7475.6051333333317</v>
      </c>
      <c r="AA7407" s="14">
        <f t="shared" si="957"/>
        <v>373.7802566666669</v>
      </c>
      <c r="AB7407" s="13">
        <f t="shared" ref="AB7407:AB7410" si="97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 hidden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4487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55"/>
        <v>-4487.3952099999988</v>
      </c>
      <c r="W7408" s="14">
        <f t="shared" si="970"/>
        <v>4487.3952099999988</v>
      </c>
      <c r="X7408" s="13"/>
      <c r="Y7408" s="14">
        <f t="shared" si="953"/>
        <v>0</v>
      </c>
      <c r="Z7408" s="16">
        <f t="shared" si="966"/>
        <v>4487.3952099999988</v>
      </c>
      <c r="AA7408" s="13">
        <f t="shared" si="957"/>
        <v>0</v>
      </c>
      <c r="AB7408" s="13">
        <f t="shared" si="97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 hidden="1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4487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55"/>
        <v>-1230.3867</v>
      </c>
      <c r="W7409" s="14">
        <f t="shared" si="970"/>
        <v>1230.3867</v>
      </c>
      <c r="X7409" s="13"/>
      <c r="Y7409" s="14">
        <f t="shared" si="953"/>
        <v>0</v>
      </c>
      <c r="Z7409" s="16">
        <f t="shared" si="966"/>
        <v>1230.3867</v>
      </c>
      <c r="AA7409" s="13">
        <f t="shared" si="957"/>
        <v>0</v>
      </c>
      <c r="AB7409" s="13">
        <f t="shared" si="97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 hidden="1">
      <c r="A7410" s="7" t="s">
        <v>3660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4487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55"/>
        <v>-898.96096000000045</v>
      </c>
      <c r="W7410" s="14">
        <f t="shared" si="970"/>
        <v>898.96096000000045</v>
      </c>
      <c r="X7410" s="14"/>
      <c r="Y7410" s="14">
        <f t="shared" si="953"/>
        <v>0</v>
      </c>
      <c r="Z7410" s="16">
        <f t="shared" si="966"/>
        <v>898.96096000000045</v>
      </c>
      <c r="AA7410" s="14">
        <f t="shared" si="957"/>
        <v>0</v>
      </c>
      <c r="AB7410" s="14">
        <f t="shared" si="97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hidden="1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4487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55"/>
        <v>-13403.281200000001</v>
      </c>
      <c r="W7411" s="14">
        <f t="shared" si="970"/>
        <v>12410.445555555556</v>
      </c>
      <c r="X7411" s="14"/>
      <c r="Y7411" s="14">
        <f t="shared" si="953"/>
        <v>0</v>
      </c>
      <c r="Z7411" s="16">
        <f t="shared" si="966"/>
        <v>12410.445555555556</v>
      </c>
      <c r="AA7411" s="14">
        <f t="shared" si="95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 hidden="1">
      <c r="A7412" s="7" t="s">
        <v>3660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4487</v>
      </c>
      <c r="O7412" s="74" t="s">
        <v>41</v>
      </c>
      <c r="P7412" s="10">
        <v>0.02</v>
      </c>
      <c r="Q7412" s="12" t="s">
        <v>2399</v>
      </c>
      <c r="R7412" s="74" t="s">
        <v>3749</v>
      </c>
      <c r="S7412" s="14">
        <v>0</v>
      </c>
      <c r="T7412" s="14">
        <v>0</v>
      </c>
      <c r="U7412" s="14">
        <v>672.61689000000001</v>
      </c>
      <c r="V7412" s="14">
        <f t="shared" si="955"/>
        <v>-672.61689000000001</v>
      </c>
      <c r="W7412" s="14">
        <f t="shared" ref="W7412:W7457" si="972">IF(O7412="返货",U7412/(1+P7412),IF(O7412="返现",U7412,IF(O7412="折扣",U7412*P7412,IF(O7412="无",U7412))))</f>
        <v>659.42832352941173</v>
      </c>
      <c r="X7412" s="14"/>
      <c r="Y7412" s="14">
        <f t="shared" si="953"/>
        <v>0</v>
      </c>
      <c r="Z7412" s="16">
        <f t="shared" si="966"/>
        <v>659.42832352941173</v>
      </c>
      <c r="AA7412" s="14">
        <f t="shared" si="957"/>
        <v>13.188566470588285</v>
      </c>
      <c r="AB7412" s="14">
        <f t="shared" ref="AB7412:AB7413" si="97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3274</v>
      </c>
      <c r="AI7412" t="e">
        <v>#N/A</v>
      </c>
    </row>
    <row r="7413" spans="1:35" ht="14.25" hidden="1">
      <c r="A7413" s="7" t="s">
        <v>3660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4487</v>
      </c>
      <c r="O7413" s="74" t="s">
        <v>3310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55"/>
        <v>-154.20000000000002</v>
      </c>
      <c r="W7413" s="14">
        <f t="shared" si="972"/>
        <v>154.20000000000002</v>
      </c>
      <c r="X7413" s="14"/>
      <c r="Y7413" s="14">
        <f t="shared" si="953"/>
        <v>0</v>
      </c>
      <c r="Z7413" s="16">
        <f t="shared" si="966"/>
        <v>154.20000000000002</v>
      </c>
      <c r="AA7413" s="14">
        <f t="shared" si="957"/>
        <v>0</v>
      </c>
      <c r="AB7413" s="14">
        <f t="shared" si="97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hidden="1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4487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55"/>
        <v>-67768.11050000001</v>
      </c>
      <c r="W7414" s="14">
        <f t="shared" si="972"/>
        <v>66439.324019607855</v>
      </c>
      <c r="X7414" s="14"/>
      <c r="Y7414" s="14">
        <f t="shared" si="953"/>
        <v>0</v>
      </c>
      <c r="Z7414" s="16">
        <f t="shared" si="966"/>
        <v>66439.324019607855</v>
      </c>
      <c r="AA7414" s="14">
        <f t="shared" si="957"/>
        <v>1328.7864803921548</v>
      </c>
      <c r="AB7414" s="13">
        <f t="shared" ref="AB7414:AB7416" si="97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 hidden="1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4487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55"/>
        <v>-7716.8470100000013</v>
      </c>
      <c r="W7415" s="14">
        <f t="shared" si="972"/>
        <v>7716.8470100000013</v>
      </c>
      <c r="X7415" s="13"/>
      <c r="Y7415" s="14">
        <f t="shared" si="953"/>
        <v>0</v>
      </c>
      <c r="Z7415" s="16">
        <f t="shared" si="966"/>
        <v>7716.8470100000013</v>
      </c>
      <c r="AA7415" s="13">
        <f t="shared" si="957"/>
        <v>0</v>
      </c>
      <c r="AB7415" s="13">
        <f t="shared" si="97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 hidden="1">
      <c r="A7416" s="7" t="s">
        <v>3660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4487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55"/>
        <v>-26132.333069999979</v>
      </c>
      <c r="W7416" s="14">
        <f t="shared" si="972"/>
        <v>26132.333069999979</v>
      </c>
      <c r="X7416" s="14"/>
      <c r="Y7416" s="14">
        <f t="shared" si="953"/>
        <v>0</v>
      </c>
      <c r="Z7416" s="16">
        <f t="shared" si="966"/>
        <v>26132.333069999979</v>
      </c>
      <c r="AA7416" s="14">
        <f t="shared" si="957"/>
        <v>0</v>
      </c>
      <c r="AB7416" s="14">
        <f t="shared" si="97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hidden="1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4487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55"/>
        <v>-425.03230999999988</v>
      </c>
      <c r="W7417" s="14">
        <f t="shared" si="972"/>
        <v>408.68491346153832</v>
      </c>
      <c r="X7417" s="14"/>
      <c r="Y7417" s="14">
        <f t="shared" si="953"/>
        <v>0</v>
      </c>
      <c r="Z7417" s="16">
        <f t="shared" si="966"/>
        <v>408.68491346153832</v>
      </c>
      <c r="AA7417" s="14">
        <f t="shared" si="957"/>
        <v>16.347396538461567</v>
      </c>
      <c r="AB7417" s="13">
        <f t="shared" ref="AB7417:AB7420" si="97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 hidden="1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4487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55"/>
        <v>-879.42915000000005</v>
      </c>
      <c r="W7418" s="14">
        <f t="shared" si="972"/>
        <v>845.6049519230769</v>
      </c>
      <c r="X7418" s="13"/>
      <c r="Y7418" s="14">
        <f t="shared" si="953"/>
        <v>0</v>
      </c>
      <c r="Z7418" s="16">
        <f t="shared" si="966"/>
        <v>845.6049519230769</v>
      </c>
      <c r="AA7418" s="13">
        <f t="shared" si="957"/>
        <v>33.824198076923153</v>
      </c>
      <c r="AB7418" s="13">
        <f t="shared" si="97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 hidden="1">
      <c r="A7419" s="7" t="s">
        <v>3660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4487</v>
      </c>
      <c r="O7419" s="74" t="s">
        <v>41</v>
      </c>
      <c r="P7419" s="10">
        <v>0.04</v>
      </c>
      <c r="Q7419" s="12" t="s">
        <v>2635</v>
      </c>
      <c r="R7419" s="74" t="s">
        <v>3749</v>
      </c>
      <c r="S7419" s="139"/>
      <c r="T7419" s="14"/>
      <c r="U7419" s="139">
        <v>4666.8129900000004</v>
      </c>
      <c r="V7419" s="14">
        <f t="shared" si="955"/>
        <v>-4666.8129900000004</v>
      </c>
      <c r="W7419" s="14">
        <f t="shared" si="972"/>
        <v>4487.3201826923078</v>
      </c>
      <c r="X7419" s="14"/>
      <c r="Y7419" s="14">
        <f t="shared" si="953"/>
        <v>0</v>
      </c>
      <c r="Z7419" s="16">
        <f t="shared" si="966"/>
        <v>4487.3201826923078</v>
      </c>
      <c r="AA7419" s="14">
        <f t="shared" si="957"/>
        <v>179.4928073076926</v>
      </c>
      <c r="AB7419" s="14">
        <f t="shared" si="97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hidden="1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4487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55"/>
        <v>-806.00498999999979</v>
      </c>
      <c r="W7420" s="14">
        <f t="shared" si="972"/>
        <v>806.00498999999979</v>
      </c>
      <c r="X7420" s="14"/>
      <c r="Y7420" s="14">
        <f t="shared" si="953"/>
        <v>0</v>
      </c>
      <c r="Z7420" s="16">
        <f t="shared" si="966"/>
        <v>806.00498999999979</v>
      </c>
      <c r="AA7420" s="14">
        <f t="shared" si="957"/>
        <v>0</v>
      </c>
      <c r="AB7420" s="14">
        <f t="shared" si="97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 hidden="1">
      <c r="A7421" s="7" t="s">
        <v>3660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4487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55"/>
        <v>-709.32920000000001</v>
      </c>
      <c r="W7421" s="14">
        <f t="shared" si="972"/>
        <v>709.32920000000001</v>
      </c>
      <c r="X7421" s="14"/>
      <c r="Y7421" s="14">
        <f t="shared" si="953"/>
        <v>0</v>
      </c>
      <c r="Z7421" s="16">
        <f t="shared" si="966"/>
        <v>709.32920000000001</v>
      </c>
      <c r="AA7421" s="14">
        <f t="shared" si="957"/>
        <v>0</v>
      </c>
      <c r="AB7421" s="14">
        <f t="shared" ref="AB7421:AB7424" si="97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 hidden="1">
      <c r="A7422" s="7" t="s">
        <v>3660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4487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55"/>
        <v>-5.7</v>
      </c>
      <c r="W7422" s="14">
        <f t="shared" si="972"/>
        <v>5.4807692307692308</v>
      </c>
      <c r="X7422" s="14"/>
      <c r="Y7422" s="14">
        <f t="shared" si="953"/>
        <v>0</v>
      </c>
      <c r="Z7422" s="16">
        <f t="shared" si="966"/>
        <v>5.4807692307692308</v>
      </c>
      <c r="AA7422" s="14">
        <f t="shared" si="957"/>
        <v>0.21923076923076934</v>
      </c>
      <c r="AB7422" s="14">
        <f t="shared" si="97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3274</v>
      </c>
      <c r="AI7422" t="e">
        <v>#N/A</v>
      </c>
    </row>
    <row r="7423" spans="1:35" ht="14.25" hidden="1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4487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55"/>
        <v>-3.1221199999999998</v>
      </c>
      <c r="W7423" s="14">
        <f t="shared" si="972"/>
        <v>3.1221199999999998</v>
      </c>
      <c r="X7423" s="14"/>
      <c r="Y7423" s="14">
        <f t="shared" si="953"/>
        <v>0</v>
      </c>
      <c r="Z7423" s="16">
        <f t="shared" si="966"/>
        <v>3.1221199999999998</v>
      </c>
      <c r="AA7423" s="14">
        <f t="shared" si="957"/>
        <v>0</v>
      </c>
      <c r="AB7423" s="14">
        <f t="shared" si="97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 hidden="1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4487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55"/>
        <v>-5.5465899999999992</v>
      </c>
      <c r="W7424" s="14">
        <f t="shared" si="972"/>
        <v>5.5465899999999992</v>
      </c>
      <c r="X7424" s="13"/>
      <c r="Y7424" s="14">
        <f t="shared" si="953"/>
        <v>0</v>
      </c>
      <c r="Z7424" s="16">
        <f t="shared" si="966"/>
        <v>5.5465899999999992</v>
      </c>
      <c r="AA7424" s="13">
        <f t="shared" si="957"/>
        <v>0</v>
      </c>
      <c r="AB7424" s="14">
        <f t="shared" si="97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 hidden="1">
      <c r="A7425" s="7" t="s">
        <v>3660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4487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55"/>
        <v>-4.0234500000000004</v>
      </c>
      <c r="W7425" s="14">
        <f t="shared" si="972"/>
        <v>4.0234500000000004</v>
      </c>
      <c r="X7425" s="14">
        <f t="shared" ref="X7425" si="977">W7425*R7425/(1-R7425)</f>
        <v>8.2111224489795936E-2</v>
      </c>
      <c r="Y7425" s="14">
        <f t="shared" si="953"/>
        <v>0</v>
      </c>
      <c r="Z7425" s="16">
        <f t="shared" si="966"/>
        <v>4.1055612244897963</v>
      </c>
      <c r="AA7425" s="14">
        <f t="shared" si="957"/>
        <v>0</v>
      </c>
      <c r="AB7425" s="14">
        <f t="shared" ref="AB7425" si="97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hidden="1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4487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55"/>
        <v>-7.8625100000000003</v>
      </c>
      <c r="W7426" s="14">
        <f t="shared" si="972"/>
        <v>7.8625100000000003</v>
      </c>
      <c r="X7426" s="14"/>
      <c r="Y7426" s="14">
        <f t="shared" si="953"/>
        <v>0</v>
      </c>
      <c r="Z7426" s="16">
        <f t="shared" si="966"/>
        <v>7.8625100000000003</v>
      </c>
      <c r="AA7426" s="14">
        <f t="shared" si="957"/>
        <v>0</v>
      </c>
      <c r="AB7426" s="13">
        <f t="shared" ref="AB7426:AB7429" si="97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 hidden="1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4487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55"/>
        <v>-1.39395</v>
      </c>
      <c r="W7427" s="14">
        <f t="shared" si="972"/>
        <v>1.39395</v>
      </c>
      <c r="X7427" s="13"/>
      <c r="Y7427" s="14">
        <f t="shared" ref="Y7427:Y7457" si="980">IF(W7427-AB7427&lt;=0,0,IF(O7427="返现",MAX(W7427-AA7427-AB7427,0),MAX(W7427-AB7427,0)))</f>
        <v>0</v>
      </c>
      <c r="Z7427" s="16">
        <f t="shared" si="966"/>
        <v>1.39395</v>
      </c>
      <c r="AA7427" s="13">
        <f t="shared" si="957"/>
        <v>0</v>
      </c>
      <c r="AB7427" s="13">
        <f t="shared" si="97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hidden="1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4487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55"/>
        <v>-27360.930290000015</v>
      </c>
      <c r="W7428" s="14">
        <f t="shared" si="972"/>
        <v>27360.930290000015</v>
      </c>
      <c r="X7428" s="14"/>
      <c r="Y7428" s="14">
        <f t="shared" si="980"/>
        <v>0</v>
      </c>
      <c r="Z7428" s="16">
        <f t="shared" si="966"/>
        <v>27360.930290000015</v>
      </c>
      <c r="AA7428" s="14">
        <f t="shared" si="957"/>
        <v>0</v>
      </c>
      <c r="AB7428" s="14">
        <f t="shared" si="97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 hidden="1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4487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55"/>
        <v>-49440.063270000013</v>
      </c>
      <c r="W7429" s="14">
        <f t="shared" si="972"/>
        <v>49440.063270000013</v>
      </c>
      <c r="X7429" s="13"/>
      <c r="Y7429" s="14">
        <f t="shared" si="980"/>
        <v>0</v>
      </c>
      <c r="Z7429" s="16">
        <f t="shared" si="966"/>
        <v>49440.063270000013</v>
      </c>
      <c r="AA7429" s="13">
        <f t="shared" si="957"/>
        <v>0</v>
      </c>
      <c r="AB7429" s="14">
        <f t="shared" si="97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 hidden="1">
      <c r="A7430" s="7" t="s">
        <v>3660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4487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55"/>
        <v>-36827.960139999981</v>
      </c>
      <c r="W7430" s="14">
        <f t="shared" si="972"/>
        <v>36827.960139999981</v>
      </c>
      <c r="X7430" s="14">
        <f t="shared" ref="X7430" si="981">W7430*R7430/(1-R7430)</f>
        <v>751.59102326530581</v>
      </c>
      <c r="Y7430" s="14">
        <f t="shared" si="980"/>
        <v>0</v>
      </c>
      <c r="Z7430" s="16">
        <f t="shared" si="966"/>
        <v>37579.551163265285</v>
      </c>
      <c r="AA7430" s="14">
        <f t="shared" si="957"/>
        <v>0</v>
      </c>
      <c r="AB7430" s="14">
        <f t="shared" ref="AB7430" si="98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hidden="1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4487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55"/>
        <v>-1976.1796700000002</v>
      </c>
      <c r="W7431" s="14">
        <f t="shared" si="972"/>
        <v>1976.1796700000002</v>
      </c>
      <c r="X7431" s="14"/>
      <c r="Y7431" s="14">
        <f t="shared" si="980"/>
        <v>0</v>
      </c>
      <c r="Z7431" s="16">
        <f t="shared" si="966"/>
        <v>1976.1796700000002</v>
      </c>
      <c r="AA7431" s="14">
        <f t="shared" si="957"/>
        <v>0</v>
      </c>
      <c r="AB7431" s="13">
        <f t="shared" ref="AB7431:AB7440" si="98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 hidden="1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4487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55"/>
        <v>-261.58281999999997</v>
      </c>
      <c r="W7432" s="14">
        <f t="shared" si="972"/>
        <v>261.58281999999997</v>
      </c>
      <c r="X7432" s="13"/>
      <c r="Y7432" s="14">
        <f t="shared" si="980"/>
        <v>0</v>
      </c>
      <c r="Z7432" s="16">
        <f t="shared" si="966"/>
        <v>261.58281999999997</v>
      </c>
      <c r="AA7432" s="13">
        <f t="shared" si="957"/>
        <v>0</v>
      </c>
      <c r="AB7432" s="13">
        <f t="shared" si="98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 hidden="1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4487</v>
      </c>
      <c r="O7433" s="73" t="s">
        <v>80</v>
      </c>
      <c r="P7433" s="9">
        <v>0</v>
      </c>
      <c r="Q7433" s="75" t="s">
        <v>3486</v>
      </c>
      <c r="R7433" s="73"/>
      <c r="S7433" s="13"/>
      <c r="T7433" s="13"/>
      <c r="U7433" s="13">
        <v>875.43534000000011</v>
      </c>
      <c r="V7433" s="14">
        <f t="shared" si="955"/>
        <v>-875.43534000000011</v>
      </c>
      <c r="W7433" s="14">
        <f t="shared" si="972"/>
        <v>875.43534000000011</v>
      </c>
      <c r="X7433" s="13"/>
      <c r="Y7433" s="14">
        <f t="shared" si="980"/>
        <v>0</v>
      </c>
      <c r="Z7433" s="16">
        <f t="shared" si="966"/>
        <v>875.43534000000011</v>
      </c>
      <c r="AA7433" s="13">
        <f t="shared" si="957"/>
        <v>0</v>
      </c>
      <c r="AB7433" s="13">
        <f t="shared" si="98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 hidden="1">
      <c r="A7434" s="7" t="s">
        <v>3660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4487</v>
      </c>
      <c r="O7434" s="74" t="s">
        <v>80</v>
      </c>
      <c r="P7434" s="10">
        <v>0</v>
      </c>
      <c r="Q7434" s="12" t="s">
        <v>3486</v>
      </c>
      <c r="R7434" s="74"/>
      <c r="S7434" s="139"/>
      <c r="T7434" s="14"/>
      <c r="U7434" s="14">
        <v>123.33315000000002</v>
      </c>
      <c r="V7434" s="14">
        <f t="shared" si="955"/>
        <v>-123.33315000000002</v>
      </c>
      <c r="W7434" s="14">
        <f t="shared" si="972"/>
        <v>123.33315000000002</v>
      </c>
      <c r="X7434" s="14"/>
      <c r="Y7434" s="14">
        <f t="shared" si="980"/>
        <v>0</v>
      </c>
      <c r="Z7434" s="16">
        <f t="shared" si="966"/>
        <v>123.33315000000002</v>
      </c>
      <c r="AA7434" s="14">
        <f t="shared" si="957"/>
        <v>0</v>
      </c>
      <c r="AB7434" s="14">
        <f t="shared" si="98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 hidden="1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4487</v>
      </c>
      <c r="O7435" s="73" t="s">
        <v>41</v>
      </c>
      <c r="P7435" s="9">
        <v>0.02</v>
      </c>
      <c r="Q7435" s="75" t="s">
        <v>3487</v>
      </c>
      <c r="R7435" s="73"/>
      <c r="S7435" s="13"/>
      <c r="T7435" s="13"/>
      <c r="U7435" s="13">
        <v>45.9</v>
      </c>
      <c r="V7435" s="14">
        <f t="shared" si="955"/>
        <v>-45.9</v>
      </c>
      <c r="W7435" s="14">
        <f t="shared" si="972"/>
        <v>45</v>
      </c>
      <c r="X7435" s="13"/>
      <c r="Y7435" s="14">
        <f t="shared" si="980"/>
        <v>0</v>
      </c>
      <c r="Z7435" s="16">
        <f t="shared" si="966"/>
        <v>45</v>
      </c>
      <c r="AA7435" s="13">
        <f t="shared" si="957"/>
        <v>0.89999999999999858</v>
      </c>
      <c r="AB7435" s="13">
        <f t="shared" si="98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 hidden="1">
      <c r="A7436" s="7" t="s">
        <v>3660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4487</v>
      </c>
      <c r="O7436" s="74" t="s">
        <v>41</v>
      </c>
      <c r="P7436" s="10">
        <v>0.02</v>
      </c>
      <c r="Q7436" s="12" t="s">
        <v>3487</v>
      </c>
      <c r="R7436" s="74"/>
      <c r="S7436" s="139"/>
      <c r="T7436" s="14"/>
      <c r="U7436" s="14">
        <v>201.72</v>
      </c>
      <c r="V7436" s="14">
        <f t="shared" si="955"/>
        <v>-201.72</v>
      </c>
      <c r="W7436" s="14">
        <f t="shared" si="972"/>
        <v>197.76470588235293</v>
      </c>
      <c r="X7436" s="14"/>
      <c r="Y7436" s="14">
        <f t="shared" si="980"/>
        <v>0</v>
      </c>
      <c r="Z7436" s="16">
        <f t="shared" si="966"/>
        <v>197.76470588235293</v>
      </c>
      <c r="AA7436" s="14">
        <f t="shared" si="957"/>
        <v>3.9552941176470711</v>
      </c>
      <c r="AB7436" s="14">
        <f t="shared" si="98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 hidden="1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4487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55"/>
        <v>-126.00000000000001</v>
      </c>
      <c r="W7437" s="14">
        <f t="shared" si="972"/>
        <v>116.66666666666667</v>
      </c>
      <c r="X7437" s="13"/>
      <c r="Y7437" s="14">
        <f t="shared" si="980"/>
        <v>0</v>
      </c>
      <c r="Z7437" s="16">
        <f t="shared" si="966"/>
        <v>116.66666666666667</v>
      </c>
      <c r="AA7437" s="13">
        <f t="shared" si="957"/>
        <v>9.3333333333333428</v>
      </c>
      <c r="AB7437" s="14">
        <f t="shared" si="98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hidden="1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4487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55"/>
        <v>-37925.071980000001</v>
      </c>
      <c r="W7438" s="14">
        <f t="shared" si="972"/>
        <v>37925.071980000001</v>
      </c>
      <c r="X7438" s="14"/>
      <c r="Y7438" s="14">
        <f t="shared" si="980"/>
        <v>0</v>
      </c>
      <c r="Z7438" s="16">
        <f t="shared" si="966"/>
        <v>37925.071980000001</v>
      </c>
      <c r="AA7438" s="14">
        <f t="shared" si="957"/>
        <v>0</v>
      </c>
      <c r="AB7438" s="14">
        <f t="shared" si="98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 hidden="1">
      <c r="A7439" s="7" t="s">
        <v>3660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4487</v>
      </c>
      <c r="O7439" s="74" t="s">
        <v>3310</v>
      </c>
      <c r="P7439" s="10">
        <v>0</v>
      </c>
      <c r="Q7439" s="12" t="s">
        <v>2424</v>
      </c>
      <c r="R7439" s="74"/>
      <c r="S7439" s="14"/>
      <c r="T7439" s="14"/>
      <c r="U7439" s="14">
        <v>1.2</v>
      </c>
      <c r="V7439" s="14">
        <f t="shared" si="955"/>
        <v>-1.2</v>
      </c>
      <c r="W7439" s="14">
        <f t="shared" si="972"/>
        <v>1.2</v>
      </c>
      <c r="X7439" s="14"/>
      <c r="Y7439" s="14">
        <f t="shared" si="980"/>
        <v>0</v>
      </c>
      <c r="Z7439" s="16">
        <f t="shared" si="966"/>
        <v>1.2</v>
      </c>
      <c r="AA7439" s="14">
        <f t="shared" si="957"/>
        <v>0</v>
      </c>
      <c r="AB7439" s="14">
        <f t="shared" si="98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3274</v>
      </c>
      <c r="AI7439" t="e">
        <v>#N/A</v>
      </c>
    </row>
    <row r="7440" spans="1:35" ht="14.25" hidden="1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4487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55"/>
        <v>-13646.118890000005</v>
      </c>
      <c r="W7440" s="14">
        <f t="shared" si="972"/>
        <v>13646.118890000005</v>
      </c>
      <c r="X7440" s="14"/>
      <c r="Y7440" s="14">
        <f t="shared" si="980"/>
        <v>0</v>
      </c>
      <c r="Z7440" s="16">
        <f t="shared" si="966"/>
        <v>13646.118890000005</v>
      </c>
      <c r="AA7440" s="14">
        <f t="shared" si="957"/>
        <v>0</v>
      </c>
      <c r="AB7440" s="14">
        <f t="shared" si="98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 hidden="1">
      <c r="A7441" s="7" t="s">
        <v>3660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4487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57" si="984">S7441+T7441-U7441</f>
        <v>-1064.7</v>
      </c>
      <c r="W7441" s="14">
        <f t="shared" si="972"/>
        <v>1064.7</v>
      </c>
      <c r="X7441" s="14"/>
      <c r="Y7441" s="14">
        <f t="shared" si="980"/>
        <v>0</v>
      </c>
      <c r="Z7441" s="16">
        <f t="shared" si="966"/>
        <v>1064.7</v>
      </c>
      <c r="AA7441" s="14">
        <f t="shared" ref="AA7441:AA7457" si="985">U7441-W7441</f>
        <v>0</v>
      </c>
      <c r="AB7441" s="14">
        <f t="shared" ref="AB7441:AB7448" si="98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hidden="1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4487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84"/>
        <v>-845.50999999999988</v>
      </c>
      <c r="W7442" s="14">
        <f t="shared" si="972"/>
        <v>828.93137254901944</v>
      </c>
      <c r="X7442" s="14"/>
      <c r="Y7442" s="14">
        <f t="shared" si="980"/>
        <v>0</v>
      </c>
      <c r="Z7442" s="16">
        <f t="shared" si="966"/>
        <v>828.93137254901944</v>
      </c>
      <c r="AA7442" s="14">
        <f t="shared" si="985"/>
        <v>16.578627450980434</v>
      </c>
      <c r="AB7442" s="14">
        <f t="shared" si="98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hidden="1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4487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84"/>
        <v>-814.17669999999998</v>
      </c>
      <c r="W7443" s="14">
        <f t="shared" si="972"/>
        <v>753.86731481481479</v>
      </c>
      <c r="X7443" s="14"/>
      <c r="Y7443" s="14">
        <f t="shared" si="980"/>
        <v>0</v>
      </c>
      <c r="Z7443" s="16">
        <f t="shared" si="966"/>
        <v>753.86731481481479</v>
      </c>
      <c r="AA7443" s="14">
        <f t="shared" si="985"/>
        <v>60.309385185185192</v>
      </c>
      <c r="AB7443" s="14">
        <f t="shared" si="98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hidden="1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4487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84"/>
        <v>-6678.4964000000036</v>
      </c>
      <c r="W7444" s="14">
        <f t="shared" si="972"/>
        <v>6678.4964000000036</v>
      </c>
      <c r="X7444" s="14"/>
      <c r="Y7444" s="14">
        <f t="shared" si="980"/>
        <v>0</v>
      </c>
      <c r="Z7444" s="16">
        <f t="shared" si="966"/>
        <v>6678.4964000000036</v>
      </c>
      <c r="AA7444" s="14">
        <f t="shared" si="985"/>
        <v>0</v>
      </c>
      <c r="AB7444" s="14">
        <f t="shared" si="98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hidden="1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4487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84"/>
        <v>-209.25338999999997</v>
      </c>
      <c r="W7445" s="14">
        <f t="shared" si="972"/>
        <v>201.20518269230766</v>
      </c>
      <c r="X7445" s="14"/>
      <c r="Y7445" s="14">
        <f t="shared" si="980"/>
        <v>0</v>
      </c>
      <c r="Z7445" s="16">
        <f t="shared" si="966"/>
        <v>201.20518269230766</v>
      </c>
      <c r="AA7445" s="14">
        <f t="shared" si="985"/>
        <v>8.0482073076923086</v>
      </c>
      <c r="AB7445" s="14">
        <f t="shared" si="98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hidden="1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4487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84"/>
        <v>-684.51493000000005</v>
      </c>
      <c r="W7446" s="14">
        <f t="shared" si="972"/>
        <v>633.81012037037033</v>
      </c>
      <c r="X7446" s="14"/>
      <c r="Y7446" s="14">
        <f t="shared" si="980"/>
        <v>0</v>
      </c>
      <c r="Z7446" s="16">
        <f t="shared" si="966"/>
        <v>633.81012037037033</v>
      </c>
      <c r="AA7446" s="14">
        <f t="shared" si="985"/>
        <v>50.704809629629722</v>
      </c>
      <c r="AB7446" s="14">
        <f t="shared" si="98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hidden="1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4487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84"/>
        <v>-8942.1461299999974</v>
      </c>
      <c r="W7447" s="14">
        <f t="shared" si="972"/>
        <v>8766.809931372547</v>
      </c>
      <c r="X7447" s="14"/>
      <c r="Y7447" s="14">
        <f t="shared" si="980"/>
        <v>0</v>
      </c>
      <c r="Z7447" s="16">
        <f t="shared" si="966"/>
        <v>8766.809931372547</v>
      </c>
      <c r="AA7447" s="14">
        <f t="shared" si="985"/>
        <v>175.33619862745036</v>
      </c>
      <c r="AB7447" s="14">
        <f t="shared" si="98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 hidden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4487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84"/>
        <v>-25367.767319999984</v>
      </c>
      <c r="W7448" s="14">
        <f t="shared" si="972"/>
        <v>24870.360117647044</v>
      </c>
      <c r="X7448" s="13"/>
      <c r="Y7448" s="14">
        <f t="shared" si="980"/>
        <v>0</v>
      </c>
      <c r="Z7448" s="16">
        <f t="shared" si="966"/>
        <v>24870.360117647044</v>
      </c>
      <c r="AA7448" s="13">
        <f t="shared" si="985"/>
        <v>497.40720235294066</v>
      </c>
      <c r="AB7448" s="14">
        <f t="shared" si="98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 hidden="1">
      <c r="A7449" s="7" t="s">
        <v>3660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4487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84"/>
        <v>-2266.6305600000005</v>
      </c>
      <c r="W7449" s="14">
        <f t="shared" si="972"/>
        <v>2222.1868235294123</v>
      </c>
      <c r="X7449" s="14"/>
      <c r="Y7449" s="14">
        <f t="shared" si="980"/>
        <v>0</v>
      </c>
      <c r="Z7449" s="16">
        <f t="shared" si="966"/>
        <v>2222.1868235294123</v>
      </c>
      <c r="AA7449" s="14">
        <f t="shared" si="985"/>
        <v>44.443736470588192</v>
      </c>
      <c r="AB7449" s="14">
        <f t="shared" ref="AB7449:AB7451" si="98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 hidden="1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3502</v>
      </c>
      <c r="F7450" s="73" t="s">
        <v>3502</v>
      </c>
      <c r="G7450" s="73" t="s">
        <v>3502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3502</v>
      </c>
      <c r="M7450" s="73"/>
      <c r="N7450" s="8" t="s">
        <v>4487</v>
      </c>
      <c r="O7450" s="73" t="s">
        <v>80</v>
      </c>
      <c r="P7450" s="9">
        <v>0</v>
      </c>
      <c r="Q7450" s="75" t="s">
        <v>3504</v>
      </c>
      <c r="R7450" s="73"/>
      <c r="S7450" s="13"/>
      <c r="T7450" s="13"/>
      <c r="U7450" s="13">
        <v>618.11801000000014</v>
      </c>
      <c r="V7450" s="14">
        <f t="shared" si="984"/>
        <v>-618.11801000000014</v>
      </c>
      <c r="W7450" s="14">
        <f t="shared" si="972"/>
        <v>618.11801000000014</v>
      </c>
      <c r="X7450" s="13"/>
      <c r="Y7450" s="14">
        <f t="shared" si="980"/>
        <v>0</v>
      </c>
      <c r="Z7450" s="16">
        <f t="shared" si="966"/>
        <v>618.11801000000014</v>
      </c>
      <c r="AA7450" s="13">
        <f t="shared" si="985"/>
        <v>0</v>
      </c>
      <c r="AB7450" s="13">
        <f t="shared" si="98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 hidden="1">
      <c r="A7451" s="7" t="s">
        <v>3660</v>
      </c>
      <c r="B7451" s="74" t="s">
        <v>32</v>
      </c>
      <c r="C7451" s="74" t="s">
        <v>1330</v>
      </c>
      <c r="D7451" s="74" t="s">
        <v>1512</v>
      </c>
      <c r="E7451" s="74" t="s">
        <v>3502</v>
      </c>
      <c r="F7451" s="74" t="s">
        <v>3502</v>
      </c>
      <c r="G7451" s="74" t="s">
        <v>3502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3502</v>
      </c>
      <c r="M7451" s="74"/>
      <c r="N7451" s="8" t="s">
        <v>4487</v>
      </c>
      <c r="O7451" s="74" t="s">
        <v>80</v>
      </c>
      <c r="P7451" s="10">
        <v>0</v>
      </c>
      <c r="Q7451" s="12" t="s">
        <v>3504</v>
      </c>
      <c r="R7451" s="74"/>
      <c r="S7451" s="14"/>
      <c r="T7451" s="14"/>
      <c r="U7451" s="14">
        <v>41.082720000000002</v>
      </c>
      <c r="V7451" s="14">
        <f t="shared" si="984"/>
        <v>-41.082720000000002</v>
      </c>
      <c r="W7451" s="14">
        <f t="shared" si="972"/>
        <v>41.082720000000002</v>
      </c>
      <c r="X7451" s="14"/>
      <c r="Y7451" s="14">
        <f t="shared" si="980"/>
        <v>0</v>
      </c>
      <c r="Z7451" s="16">
        <f t="shared" si="966"/>
        <v>41.082720000000002</v>
      </c>
      <c r="AA7451" s="14">
        <f t="shared" si="985"/>
        <v>0</v>
      </c>
      <c r="AB7451" s="14">
        <f t="shared" si="98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3274</v>
      </c>
      <c r="AI7451" t="e">
        <v>#N/A</v>
      </c>
    </row>
    <row r="7452" spans="1:35" ht="14.25" hidden="1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4487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84"/>
        <v>-75.868459999999999</v>
      </c>
      <c r="W7452" s="14">
        <f t="shared" si="972"/>
        <v>74.380843137254899</v>
      </c>
      <c r="X7452" s="14"/>
      <c r="Y7452" s="14">
        <f t="shared" si="980"/>
        <v>0</v>
      </c>
      <c r="Z7452" s="14"/>
      <c r="AA7452" s="14">
        <f t="shared" si="98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hidden="1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4487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84"/>
        <v>-6731.7295500000009</v>
      </c>
      <c r="W7453" s="14">
        <f t="shared" si="972"/>
        <v>6665.078762376238</v>
      </c>
      <c r="X7453" s="14"/>
      <c r="Y7453" s="14">
        <f t="shared" si="980"/>
        <v>0</v>
      </c>
      <c r="Z7453" s="16">
        <f t="shared" ref="Z7453:Z7457" si="988">W7453+X7453</f>
        <v>6665.078762376238</v>
      </c>
      <c r="AA7453" s="14">
        <f t="shared" si="985"/>
        <v>66.650787623762881</v>
      </c>
      <c r="AB7453" s="14">
        <f t="shared" ref="AB7453:AB7454" si="98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 hidden="1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4487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84"/>
        <v>-162.36854</v>
      </c>
      <c r="W7454" s="14">
        <f t="shared" si="972"/>
        <v>160.7609306930693</v>
      </c>
      <c r="X7454" s="13"/>
      <c r="Y7454" s="14">
        <f t="shared" si="980"/>
        <v>0</v>
      </c>
      <c r="Z7454" s="16">
        <f t="shared" si="988"/>
        <v>160.7609306930693</v>
      </c>
      <c r="AA7454" s="13">
        <f t="shared" si="985"/>
        <v>1.6076093069306978</v>
      </c>
      <c r="AB7454" s="14">
        <f t="shared" si="98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 hidden="1">
      <c r="A7455" s="7" t="s">
        <v>3660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4487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84"/>
        <v>-2109.8366099999994</v>
      </c>
      <c r="W7455" s="14">
        <f t="shared" si="972"/>
        <v>2088.9471386138607</v>
      </c>
      <c r="X7455" s="14"/>
      <c r="Y7455" s="14">
        <f t="shared" si="980"/>
        <v>0</v>
      </c>
      <c r="Z7455" s="16">
        <f t="shared" si="988"/>
        <v>2088.9471386138607</v>
      </c>
      <c r="AA7455" s="14">
        <f t="shared" si="985"/>
        <v>20.889471386138666</v>
      </c>
      <c r="AB7455" s="14">
        <f t="shared" ref="AB7455:AB7457" si="99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3274</v>
      </c>
      <c r="AI7455" t="e">
        <v>#N/A</v>
      </c>
    </row>
    <row r="7456" spans="1:35" ht="14.25" hidden="1">
      <c r="A7456" s="7" t="s">
        <v>3660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4487</v>
      </c>
      <c r="O7456" s="74" t="s">
        <v>41</v>
      </c>
      <c r="P7456" s="10">
        <v>0.01</v>
      </c>
      <c r="Q7456" s="12" t="s">
        <v>4067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84"/>
        <v>-3416.9191099999998</v>
      </c>
      <c r="W7456" s="14">
        <f t="shared" si="972"/>
        <v>3383.088227722772</v>
      </c>
      <c r="X7456" s="14"/>
      <c r="Y7456" s="14">
        <f t="shared" si="980"/>
        <v>0</v>
      </c>
      <c r="Z7456" s="16">
        <f t="shared" si="988"/>
        <v>3383.088227722772</v>
      </c>
      <c r="AA7456" s="14">
        <f t="shared" si="985"/>
        <v>33.830882277227829</v>
      </c>
      <c r="AB7456" s="14">
        <f t="shared" si="99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3274</v>
      </c>
      <c r="AI7456" t="e">
        <v>#N/A</v>
      </c>
    </row>
    <row r="7457" spans="1:35" ht="14.25" hidden="1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4487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84"/>
        <v>-143.69999999999999</v>
      </c>
      <c r="W7457" s="14">
        <f t="shared" si="972"/>
        <v>143.69999999999999</v>
      </c>
      <c r="X7457" s="14"/>
      <c r="Y7457" s="14">
        <f t="shared" si="980"/>
        <v>0</v>
      </c>
      <c r="Z7457" s="16">
        <f t="shared" si="988"/>
        <v>143.69999999999999</v>
      </c>
      <c r="AA7457" s="14">
        <f t="shared" si="985"/>
        <v>0</v>
      </c>
      <c r="AB7457" s="13">
        <f t="shared" si="99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</sheetData>
  <autoFilter ref="A1:AI7457">
    <filterColumn colId="0">
      <filters>
        <filter val="2020年3月"/>
      </filters>
    </filterColumn>
    <filterColumn colId="7">
      <filters>
        <filter val="广东欢太科技有限公司"/>
      </filters>
    </filterColumn>
  </autoFilter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0"/>
  <sheetViews>
    <sheetView tabSelected="1" zoomScaleNormal="100" workbookViewId="0">
      <pane ySplit="1" topLeftCell="A162" activePane="bottomLeft" state="frozen"/>
      <selection pane="bottomLeft" activeCell="F171" sqref="F171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3276</v>
      </c>
      <c r="D1" s="161" t="s">
        <v>6</v>
      </c>
      <c r="E1" s="161" t="s">
        <v>3277</v>
      </c>
      <c r="F1" s="161" t="s">
        <v>13</v>
      </c>
      <c r="G1" s="162" t="s">
        <v>25</v>
      </c>
      <c r="H1" s="162" t="s">
        <v>3278</v>
      </c>
      <c r="I1" s="163" t="s">
        <v>3279</v>
      </c>
      <c r="J1" s="162" t="s">
        <v>3280</v>
      </c>
      <c r="K1" s="162" t="s">
        <v>3281</v>
      </c>
      <c r="L1" s="162" t="s">
        <v>3282</v>
      </c>
      <c r="M1" s="164" t="s">
        <v>14</v>
      </c>
      <c r="N1" s="161" t="s">
        <v>3283</v>
      </c>
      <c r="O1" s="165" t="s">
        <v>22</v>
      </c>
      <c r="P1" s="165" t="s">
        <v>3284</v>
      </c>
      <c r="Q1" s="165" t="s">
        <v>3285</v>
      </c>
      <c r="R1" s="165" t="s">
        <v>3286</v>
      </c>
      <c r="S1" s="166" t="s">
        <v>3287</v>
      </c>
      <c r="T1" s="164" t="s">
        <v>3288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3289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9748609.0485773757</v>
      </c>
      <c r="P2" s="5"/>
      <c r="Q2" s="5">
        <f>(O2-G2+J2)/1.06</f>
        <v>1532376.4420541287</v>
      </c>
      <c r="R2" s="5">
        <f t="shared" ref="R2:R65" si="1">Q2-(P2/1.06)</f>
        <v>1532376.4420541287</v>
      </c>
      <c r="S2" s="6">
        <f t="shared" ref="S2:S66" si="2">R2/O2</f>
        <v>0.15718923945131946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3289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3290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3291</v>
      </c>
      <c r="E4" s="153" t="s">
        <v>3289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3291</v>
      </c>
      <c r="E5" s="153" t="s">
        <v>3289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3333</v>
      </c>
      <c r="B6" s="1" t="s">
        <v>37</v>
      </c>
      <c r="C6" s="1" t="s">
        <v>36</v>
      </c>
      <c r="D6" s="1" t="s">
        <v>36</v>
      </c>
      <c r="E6" s="153" t="s">
        <v>3289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3333</v>
      </c>
      <c r="B7" s="1" t="s">
        <v>37</v>
      </c>
      <c r="C7" s="1" t="s">
        <v>36</v>
      </c>
      <c r="D7" s="1" t="s">
        <v>36</v>
      </c>
      <c r="E7" s="153" t="s">
        <v>3289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4500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3333</v>
      </c>
      <c r="B8" s="1" t="s">
        <v>37</v>
      </c>
      <c r="C8" s="1" t="s">
        <v>36</v>
      </c>
      <c r="D8" s="1" t="s">
        <v>36</v>
      </c>
      <c r="E8" s="153" t="s">
        <v>3289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3292</v>
      </c>
      <c r="E9" s="153" t="s">
        <v>3289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3292</v>
      </c>
      <c r="E10" s="153" t="s">
        <v>3289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4497</v>
      </c>
      <c r="D11" s="1" t="s">
        <v>60</v>
      </c>
      <c r="E11" s="153" t="s">
        <v>3289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251419461.3785497</v>
      </c>
      <c r="P11" s="5"/>
      <c r="Q11" s="5">
        <f t="shared" si="5"/>
        <v>133353752.02183934</v>
      </c>
      <c r="R11" s="5">
        <f t="shared" si="1"/>
        <v>133353752.02183934</v>
      </c>
      <c r="S11" s="6">
        <f t="shared" si="2"/>
        <v>0.53040345918590315</v>
      </c>
      <c r="T11" s="1" t="s">
        <v>32</v>
      </c>
    </row>
    <row r="12" spans="1:20" ht="14.25">
      <c r="A12" s="1" t="s">
        <v>4498</v>
      </c>
      <c r="B12" s="1" t="s">
        <v>61</v>
      </c>
      <c r="C12" s="1" t="s">
        <v>4497</v>
      </c>
      <c r="D12" s="1" t="s">
        <v>60</v>
      </c>
      <c r="E12" s="153" t="s">
        <v>3289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3289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3293</v>
      </c>
      <c r="E14" s="153" t="s">
        <v>3289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3289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3290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3294</v>
      </c>
      <c r="E16" s="153" t="s">
        <v>3289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3294</v>
      </c>
      <c r="E17" s="153" t="s">
        <v>3289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3295</v>
      </c>
      <c r="O17" s="5">
        <f>SUMIFS(客户表!W:W,客户表!J:J,A17,客户表!A:A,E17,客户表!N:N,F17)+SUMIFS(客户表!X:X,客户表!J:J,A17,客户表!A:A,E17,客户表!N:N,F17)</f>
        <v>75979290.651840344</v>
      </c>
      <c r="P17" s="5">
        <v>4993.2299999999996</v>
      </c>
      <c r="Q17" s="5">
        <f t="shared" si="8"/>
        <v>2517960.6499279724</v>
      </c>
      <c r="R17" s="5">
        <f>Q17-(P17/1.06)</f>
        <v>2513250.0555883497</v>
      </c>
      <c r="S17" s="6">
        <f t="shared" si="2"/>
        <v>3.3078093175478662E-2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3294</v>
      </c>
      <c r="E18" s="153" t="s">
        <v>3289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3296</v>
      </c>
      <c r="E19" s="153" t="s">
        <v>3289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54646286.890345648</v>
      </c>
      <c r="P19" s="5">
        <v>2178.7519047618998</v>
      </c>
      <c r="Q19" s="5">
        <f t="shared" ref="Q19:Q21" si="9">(O19-G19+J19)/1.06</f>
        <v>1350069.3979675916</v>
      </c>
      <c r="R19" s="5">
        <f t="shared" si="1"/>
        <v>1348013.9716423445</v>
      </c>
      <c r="S19" s="6">
        <f t="shared" si="2"/>
        <v>2.4667988409666275E-2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3296</v>
      </c>
      <c r="E20" s="153" t="s">
        <v>3289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11270516.327259053</v>
      </c>
      <c r="P20" s="5"/>
      <c r="Q20" s="5">
        <f t="shared" si="9"/>
        <v>477337.29316891689</v>
      </c>
      <c r="R20" s="5">
        <f t="shared" si="1"/>
        <v>477337.29316891689</v>
      </c>
      <c r="S20" s="6">
        <f t="shared" si="2"/>
        <v>4.2352744036617138E-2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3296</v>
      </c>
      <c r="E21" s="153" t="s">
        <v>3289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12889528.181496838</v>
      </c>
      <c r="P21" s="5"/>
      <c r="Q21" s="5">
        <f t="shared" si="9"/>
        <v>174359.95424229975</v>
      </c>
      <c r="R21" s="5">
        <f t="shared" si="1"/>
        <v>174359.95424229975</v>
      </c>
      <c r="S21" s="6">
        <f t="shared" si="2"/>
        <v>1.3527256528489287E-2</v>
      </c>
      <c r="T21" s="1" t="s">
        <v>32</v>
      </c>
    </row>
    <row r="22" spans="1:20" ht="14.25">
      <c r="A22" s="1" t="s">
        <v>2963</v>
      </c>
      <c r="B22" s="1" t="s">
        <v>2962</v>
      </c>
      <c r="C22" s="1" t="s">
        <v>2961</v>
      </c>
      <c r="D22" s="1" t="s">
        <v>2961</v>
      </c>
      <c r="E22" s="153" t="s">
        <v>3289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4498</v>
      </c>
      <c r="B23" s="1" t="s">
        <v>61</v>
      </c>
      <c r="C23" s="1" t="s">
        <v>60</v>
      </c>
      <c r="D23" s="1" t="s">
        <v>60</v>
      </c>
      <c r="E23" s="153" t="s">
        <v>3289</v>
      </c>
      <c r="F23" s="2" t="s">
        <v>3095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3297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3137</v>
      </c>
      <c r="B24" s="1" t="s">
        <v>106</v>
      </c>
      <c r="C24" s="1" t="s">
        <v>3136</v>
      </c>
      <c r="D24" s="1" t="s">
        <v>3136</v>
      </c>
      <c r="E24" s="153" t="s">
        <v>3289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3094</v>
      </c>
      <c r="B25" s="1" t="s">
        <v>106</v>
      </c>
      <c r="C25" s="1" t="s">
        <v>3093</v>
      </c>
      <c r="D25" s="1" t="s">
        <v>1744</v>
      </c>
      <c r="E25" s="153" t="s">
        <v>3289</v>
      </c>
      <c r="F25" s="2" t="s">
        <v>3095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3099</v>
      </c>
      <c r="B26" s="1" t="s">
        <v>106</v>
      </c>
      <c r="C26" s="1" t="s">
        <v>3098</v>
      </c>
      <c r="D26" s="1" t="s">
        <v>3098</v>
      </c>
      <c r="E26" s="153" t="s">
        <v>3289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3083</v>
      </c>
      <c r="B27" s="1" t="s">
        <v>106</v>
      </c>
      <c r="C27" s="1" t="s">
        <v>3082</v>
      </c>
      <c r="D27" s="1" t="s">
        <v>3298</v>
      </c>
      <c r="E27" s="153" t="s">
        <v>3289</v>
      </c>
      <c r="F27" s="2" t="s">
        <v>3084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3299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3087</v>
      </c>
      <c r="B28" s="1" t="s">
        <v>106</v>
      </c>
      <c r="C28" s="1" t="s">
        <v>3086</v>
      </c>
      <c r="D28" s="1" t="s">
        <v>3300</v>
      </c>
      <c r="E28" s="153" t="s">
        <v>3289</v>
      </c>
      <c r="F28" s="2" t="s">
        <v>3088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3301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3087</v>
      </c>
      <c r="B29" s="1" t="s">
        <v>106</v>
      </c>
      <c r="C29" s="1" t="s">
        <v>3086</v>
      </c>
      <c r="D29" s="1" t="s">
        <v>3300</v>
      </c>
      <c r="E29" s="153" t="s">
        <v>3289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3301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3108</v>
      </c>
      <c r="B30" s="1" t="s">
        <v>106</v>
      </c>
      <c r="C30" s="1" t="s">
        <v>3107</v>
      </c>
      <c r="D30" s="1" t="s">
        <v>3302</v>
      </c>
      <c r="E30" s="153" t="s">
        <v>3289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3303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3106</v>
      </c>
      <c r="B31" s="1" t="s">
        <v>106</v>
      </c>
      <c r="C31" s="1" t="s">
        <v>3105</v>
      </c>
      <c r="D31" s="1" t="s">
        <v>3302</v>
      </c>
      <c r="E31" s="153" t="s">
        <v>3289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3303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3112</v>
      </c>
      <c r="B32" s="1" t="s">
        <v>106</v>
      </c>
      <c r="C32" s="1" t="s">
        <v>3111</v>
      </c>
      <c r="D32" s="1" t="s">
        <v>3302</v>
      </c>
      <c r="E32" s="153" t="s">
        <v>3289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3303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3296</v>
      </c>
      <c r="E33" s="153" t="s">
        <v>3289</v>
      </c>
      <c r="F33" s="2" t="s">
        <v>3088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3297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3153</v>
      </c>
      <c r="B34" s="1" t="s">
        <v>106</v>
      </c>
      <c r="C34" s="1" t="s">
        <v>3152</v>
      </c>
      <c r="D34" s="1" t="s">
        <v>2041</v>
      </c>
      <c r="E34" s="153" t="s">
        <v>3289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3304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3153</v>
      </c>
      <c r="B35" s="1" t="s">
        <v>106</v>
      </c>
      <c r="C35" s="1" t="s">
        <v>3152</v>
      </c>
      <c r="D35" s="1" t="s">
        <v>2041</v>
      </c>
      <c r="E35" s="153" t="s">
        <v>3289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3304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3180</v>
      </c>
      <c r="B36" s="1" t="s">
        <v>106</v>
      </c>
      <c r="C36" s="1" t="s">
        <v>3179</v>
      </c>
      <c r="D36" s="1" t="s">
        <v>273</v>
      </c>
      <c r="E36" s="153" t="s">
        <v>3289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3305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3180</v>
      </c>
      <c r="B37" s="1" t="s">
        <v>106</v>
      </c>
      <c r="C37" s="1" t="s">
        <v>3179</v>
      </c>
      <c r="D37" s="1" t="s">
        <v>273</v>
      </c>
      <c r="E37" s="153" t="s">
        <v>3289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3305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3182</v>
      </c>
      <c r="B38" s="1" t="s">
        <v>106</v>
      </c>
      <c r="C38" s="1" t="s">
        <v>3181</v>
      </c>
      <c r="D38" s="1" t="s">
        <v>273</v>
      </c>
      <c r="E38" s="153" t="s">
        <v>3289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3182</v>
      </c>
      <c r="B39" s="1" t="s">
        <v>106</v>
      </c>
      <c r="C39" s="1" t="s">
        <v>3181</v>
      </c>
      <c r="D39" s="1" t="s">
        <v>273</v>
      </c>
      <c r="E39" s="153" t="s">
        <v>3289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3150</v>
      </c>
      <c r="B40" s="1" t="s">
        <v>1997</v>
      </c>
      <c r="C40" s="1" t="s">
        <v>3149</v>
      </c>
      <c r="D40" s="1" t="s">
        <v>3306</v>
      </c>
      <c r="E40" s="153" t="s">
        <v>3289</v>
      </c>
      <c r="F40" s="2" t="s">
        <v>3095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3150</v>
      </c>
      <c r="B41" s="1" t="s">
        <v>1997</v>
      </c>
      <c r="C41" s="1" t="s">
        <v>3149</v>
      </c>
      <c r="D41" s="1" t="s">
        <v>3306</v>
      </c>
      <c r="E41" s="153" t="s">
        <v>3289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3150</v>
      </c>
      <c r="B42" s="1" t="s">
        <v>1997</v>
      </c>
      <c r="C42" s="1" t="s">
        <v>3149</v>
      </c>
      <c r="D42" s="1" t="s">
        <v>3306</v>
      </c>
      <c r="E42" s="153" t="s">
        <v>3289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3294</v>
      </c>
      <c r="E43" s="153" t="s">
        <v>3289</v>
      </c>
      <c r="F43" s="2" t="s">
        <v>3095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3333</v>
      </c>
      <c r="B44" s="1" t="s">
        <v>37</v>
      </c>
      <c r="C44" s="1" t="s">
        <v>36</v>
      </c>
      <c r="D44" s="1" t="s">
        <v>36</v>
      </c>
      <c r="E44" s="153" t="s">
        <v>3289</v>
      </c>
      <c r="F44" s="2" t="s">
        <v>3095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3186</v>
      </c>
      <c r="B45" s="1" t="s">
        <v>106</v>
      </c>
      <c r="C45" s="1" t="s">
        <v>3185</v>
      </c>
      <c r="D45" s="1" t="s">
        <v>161</v>
      </c>
      <c r="E45" s="153" t="s">
        <v>3289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3189</v>
      </c>
      <c r="B46" s="1" t="s">
        <v>106</v>
      </c>
      <c r="C46" s="1" t="s">
        <v>3188</v>
      </c>
      <c r="D46" s="1" t="s">
        <v>128</v>
      </c>
      <c r="E46" s="153" t="s">
        <v>3289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3307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3292</v>
      </c>
      <c r="E47" s="153" t="s">
        <v>3289</v>
      </c>
      <c r="F47" s="2" t="s">
        <v>3095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3297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3245</v>
      </c>
      <c r="B48" s="1" t="s">
        <v>106</v>
      </c>
      <c r="C48" s="1" t="s">
        <v>2321</v>
      </c>
      <c r="D48" s="1" t="s">
        <v>2321</v>
      </c>
      <c r="E48" s="153" t="s">
        <v>3289</v>
      </c>
      <c r="F48" s="2" t="s">
        <v>3247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4481</v>
      </c>
      <c r="N48" s="1" t="s">
        <v>3308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3250</v>
      </c>
      <c r="B49" s="1" t="s">
        <v>106</v>
      </c>
      <c r="C49" s="1" t="s">
        <v>3249</v>
      </c>
      <c r="D49" s="1" t="s">
        <v>3249</v>
      </c>
      <c r="E49" s="153" t="s">
        <v>3289</v>
      </c>
      <c r="F49" s="2" t="s">
        <v>3084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3253</v>
      </c>
      <c r="B50" s="1" t="s">
        <v>106</v>
      </c>
      <c r="C50" s="1" t="s">
        <v>3252</v>
      </c>
      <c r="D50" s="1" t="s">
        <v>3252</v>
      </c>
      <c r="E50" s="153" t="s">
        <v>3289</v>
      </c>
      <c r="F50" s="2" t="s">
        <v>3084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3255</v>
      </c>
      <c r="B51" s="1" t="s">
        <v>106</v>
      </c>
      <c r="C51" s="1" t="s">
        <v>3254</v>
      </c>
      <c r="D51" s="1" t="s">
        <v>3254</v>
      </c>
      <c r="E51" s="153" t="s">
        <v>3289</v>
      </c>
      <c r="F51" s="2" t="s">
        <v>3084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3257</v>
      </c>
      <c r="B52" s="1" t="s">
        <v>106</v>
      </c>
      <c r="C52" s="1" t="s">
        <v>3256</v>
      </c>
      <c r="D52" s="1" t="s">
        <v>3256</v>
      </c>
      <c r="E52" s="153" t="s">
        <v>3289</v>
      </c>
      <c r="F52" s="2" t="s">
        <v>3084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3259</v>
      </c>
      <c r="B53" s="1" t="s">
        <v>106</v>
      </c>
      <c r="C53" s="1" t="s">
        <v>3258</v>
      </c>
      <c r="D53" s="1" t="s">
        <v>3309</v>
      </c>
      <c r="E53" s="153" t="s">
        <v>3289</v>
      </c>
      <c r="F53" s="2" t="s">
        <v>3084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3260</v>
      </c>
      <c r="B54" s="1" t="s">
        <v>106</v>
      </c>
      <c r="C54" s="1" t="s">
        <v>70</v>
      </c>
      <c r="D54" s="1" t="s">
        <v>70</v>
      </c>
      <c r="E54" s="153" t="s">
        <v>3289</v>
      </c>
      <c r="F54" s="2" t="s">
        <v>3084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3264</v>
      </c>
      <c r="B55" s="1" t="s">
        <v>106</v>
      </c>
      <c r="C55" s="1" t="s">
        <v>3263</v>
      </c>
      <c r="D55" s="1" t="s">
        <v>3309</v>
      </c>
      <c r="E55" s="153" t="s">
        <v>3289</v>
      </c>
      <c r="F55" s="2" t="s">
        <v>3084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3289</v>
      </c>
      <c r="F56" s="2" t="s">
        <v>3095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3297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3145</v>
      </c>
      <c r="B57" s="1" t="s">
        <v>106</v>
      </c>
      <c r="C57" s="1" t="s">
        <v>3144</v>
      </c>
      <c r="D57" s="1" t="s">
        <v>1924</v>
      </c>
      <c r="E57" s="153" t="s">
        <v>3289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3146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3145</v>
      </c>
      <c r="B58" s="1" t="s">
        <v>106</v>
      </c>
      <c r="C58" s="1" t="s">
        <v>3144</v>
      </c>
      <c r="D58" s="1" t="s">
        <v>1924</v>
      </c>
      <c r="E58" s="153" t="s">
        <v>3289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3146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3145</v>
      </c>
      <c r="B59" s="1" t="s">
        <v>106</v>
      </c>
      <c r="C59" s="1" t="s">
        <v>3144</v>
      </c>
      <c r="D59" s="1" t="s">
        <v>1924</v>
      </c>
      <c r="E59" s="153" t="s">
        <v>3289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3146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3145</v>
      </c>
      <c r="B60" s="1" t="s">
        <v>106</v>
      </c>
      <c r="C60" s="1" t="s">
        <v>3144</v>
      </c>
      <c r="D60" s="1" t="s">
        <v>1924</v>
      </c>
      <c r="E60" s="153" t="s">
        <v>3289</v>
      </c>
      <c r="F60" s="2" t="s">
        <v>3088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3146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2973</v>
      </c>
      <c r="D61" s="1" t="s">
        <v>2973</v>
      </c>
      <c r="E61" s="153" t="s">
        <v>3289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3324</v>
      </c>
      <c r="C62" s="84" t="s">
        <v>2840</v>
      </c>
      <c r="D62" s="84" t="s">
        <v>3296</v>
      </c>
      <c r="E62" s="154" t="s">
        <v>3622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3325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60781534.741436198</v>
      </c>
      <c r="P62" s="156"/>
      <c r="Q62" s="5">
        <f t="shared" ref="Q62:Q65" si="14">(O62-G62+J62)/1.06</f>
        <v>1843550.4225813155</v>
      </c>
      <c r="R62" s="5">
        <f t="shared" si="1"/>
        <v>1843550.4225813155</v>
      </c>
      <c r="S62" s="6">
        <f t="shared" si="2"/>
        <v>3.0330764605134657E-2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3324</v>
      </c>
      <c r="C63" s="77" t="s">
        <v>2840</v>
      </c>
      <c r="D63" s="77" t="s">
        <v>3296</v>
      </c>
      <c r="E63" s="153" t="s">
        <v>3622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3325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10759924.535713281</v>
      </c>
      <c r="P63" s="157"/>
      <c r="Q63" s="5">
        <f t="shared" si="14"/>
        <v>344905.64076724538</v>
      </c>
      <c r="R63" s="5">
        <f t="shared" si="1"/>
        <v>344905.64076724538</v>
      </c>
      <c r="S63" s="6">
        <f t="shared" si="2"/>
        <v>3.2054652393004111E-2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3324</v>
      </c>
      <c r="C64" s="77" t="s">
        <v>2840</v>
      </c>
      <c r="D64" s="77" t="s">
        <v>3296</v>
      </c>
      <c r="E64" s="153" t="s">
        <v>3622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3325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3326</v>
      </c>
      <c r="C65" s="77" t="s">
        <v>3327</v>
      </c>
      <c r="D65" s="77" t="s">
        <v>1528</v>
      </c>
      <c r="E65" s="153" t="s">
        <v>3622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3328</v>
      </c>
      <c r="N65" s="78" t="s">
        <v>3370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3329</v>
      </c>
      <c r="C66" s="77" t="s">
        <v>54</v>
      </c>
      <c r="D66" s="77" t="s">
        <v>54</v>
      </c>
      <c r="E66" s="153" t="s">
        <v>3622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3330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3329</v>
      </c>
      <c r="C67" s="77" t="s">
        <v>3331</v>
      </c>
      <c r="D67" s="77" t="s">
        <v>3291</v>
      </c>
      <c r="E67" s="153" t="s">
        <v>3622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3330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3329</v>
      </c>
      <c r="C68" s="77" t="s">
        <v>105</v>
      </c>
      <c r="D68" s="77" t="s">
        <v>3291</v>
      </c>
      <c r="E68" s="153" t="s">
        <v>3622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3332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3333</v>
      </c>
      <c r="B69" s="76" t="s">
        <v>3334</v>
      </c>
      <c r="C69" s="77" t="s">
        <v>36</v>
      </c>
      <c r="D69" s="77" t="s">
        <v>36</v>
      </c>
      <c r="E69" s="153" t="s">
        <v>3622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3330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3333</v>
      </c>
      <c r="B70" s="76" t="s">
        <v>3334</v>
      </c>
      <c r="C70" s="77" t="s">
        <v>36</v>
      </c>
      <c r="D70" s="77" t="s">
        <v>36</v>
      </c>
      <c r="E70" s="153" t="s">
        <v>3622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3330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3333</v>
      </c>
      <c r="B71" s="76" t="s">
        <v>3334</v>
      </c>
      <c r="C71" s="77" t="s">
        <v>36</v>
      </c>
      <c r="D71" s="77" t="s">
        <v>36</v>
      </c>
      <c r="E71" s="153" t="s">
        <v>3622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3330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3333</v>
      </c>
      <c r="B72" s="76" t="s">
        <v>3334</v>
      </c>
      <c r="C72" s="77" t="s">
        <v>36</v>
      </c>
      <c r="D72" s="77" t="s">
        <v>36</v>
      </c>
      <c r="E72" s="153" t="s">
        <v>3622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3330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3335</v>
      </c>
      <c r="C73" s="77" t="s">
        <v>47</v>
      </c>
      <c r="D73" s="77" t="s">
        <v>3292</v>
      </c>
      <c r="E73" s="153" t="s">
        <v>3622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3328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3335</v>
      </c>
      <c r="C74" s="77" t="s">
        <v>47</v>
      </c>
      <c r="D74" s="77" t="s">
        <v>3292</v>
      </c>
      <c r="E74" s="153" t="s">
        <v>3622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3328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3336</v>
      </c>
      <c r="C75" s="77" t="s">
        <v>60</v>
      </c>
      <c r="D75" s="77" t="s">
        <v>60</v>
      </c>
      <c r="E75" s="153" t="s">
        <v>3622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3328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4498</v>
      </c>
      <c r="B76" s="1" t="s">
        <v>61</v>
      </c>
      <c r="C76" s="1" t="s">
        <v>4497</v>
      </c>
      <c r="D76" s="1" t="s">
        <v>60</v>
      </c>
      <c r="E76" s="153" t="s">
        <v>3622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3328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2963</v>
      </c>
      <c r="B77" s="76" t="s">
        <v>3337</v>
      </c>
      <c r="C77" s="77" t="s">
        <v>2961</v>
      </c>
      <c r="D77" s="77" t="s">
        <v>2961</v>
      </c>
      <c r="E77" s="153" t="s">
        <v>3622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3332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3338</v>
      </c>
      <c r="C78" s="77" t="s">
        <v>3339</v>
      </c>
      <c r="D78" s="77" t="s">
        <v>3293</v>
      </c>
      <c r="E78" s="153" t="s">
        <v>3622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3330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3329</v>
      </c>
      <c r="C79" s="77" t="s">
        <v>3641</v>
      </c>
      <c r="D79" s="77" t="s">
        <v>911</v>
      </c>
      <c r="E79" s="153" t="s">
        <v>3622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3340</v>
      </c>
      <c r="N79" s="80" t="s">
        <v>3341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3342</v>
      </c>
      <c r="C80" s="77" t="s">
        <v>3343</v>
      </c>
      <c r="D80" s="77" t="s">
        <v>3294</v>
      </c>
      <c r="E80" s="153" t="s">
        <v>3622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3340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3342</v>
      </c>
      <c r="C81" s="77" t="s">
        <v>1996</v>
      </c>
      <c r="D81" s="77" t="s">
        <v>3294</v>
      </c>
      <c r="E81" s="153" t="s">
        <v>3622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3340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70423986.700634375</v>
      </c>
      <c r="P81" s="157">
        <v>8592.18</v>
      </c>
      <c r="Q81" s="5">
        <f t="shared" si="22"/>
        <v>4392114.1322022416</v>
      </c>
      <c r="R81" s="5">
        <f t="shared" si="23"/>
        <v>4384008.3020135621</v>
      </c>
      <c r="S81" s="6">
        <f t="shared" si="21"/>
        <v>6.2251634810871495E-2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3342</v>
      </c>
      <c r="C82" s="77" t="s">
        <v>1996</v>
      </c>
      <c r="D82" s="77" t="s">
        <v>3294</v>
      </c>
      <c r="E82" s="153" t="s">
        <v>3622</v>
      </c>
      <c r="F82" s="78" t="s">
        <v>3344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3330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3345</v>
      </c>
      <c r="B83" s="76" t="s">
        <v>3329</v>
      </c>
      <c r="C83" s="77" t="s">
        <v>2041</v>
      </c>
      <c r="D83" s="77" t="s">
        <v>3632</v>
      </c>
      <c r="E83" s="153" t="s">
        <v>3622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3345</v>
      </c>
      <c r="B84" s="76" t="s">
        <v>3329</v>
      </c>
      <c r="C84" s="77" t="s">
        <v>2041</v>
      </c>
      <c r="D84" s="77" t="s">
        <v>2041</v>
      </c>
      <c r="E84" s="153" t="s">
        <v>3622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3180</v>
      </c>
      <c r="B85" s="76" t="s">
        <v>3329</v>
      </c>
      <c r="C85" s="77" t="s">
        <v>3346</v>
      </c>
      <c r="D85" s="77" t="s">
        <v>273</v>
      </c>
      <c r="E85" s="153" t="s">
        <v>3622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3180</v>
      </c>
      <c r="B86" s="76" t="s">
        <v>3329</v>
      </c>
      <c r="C86" s="77" t="s">
        <v>3179</v>
      </c>
      <c r="D86" s="77" t="s">
        <v>273</v>
      </c>
      <c r="E86" s="153" t="s">
        <v>3622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3182</v>
      </c>
      <c r="B87" s="76" t="s">
        <v>3329</v>
      </c>
      <c r="C87" s="77" t="s">
        <v>3181</v>
      </c>
      <c r="D87" s="77" t="s">
        <v>273</v>
      </c>
      <c r="E87" s="153" t="s">
        <v>3622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3182</v>
      </c>
      <c r="B88" s="76" t="s">
        <v>3329</v>
      </c>
      <c r="C88" s="77" t="s">
        <v>3181</v>
      </c>
      <c r="D88" s="77" t="s">
        <v>273</v>
      </c>
      <c r="E88" s="153" t="s">
        <v>3622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3347</v>
      </c>
      <c r="B89" s="76" t="s">
        <v>3342</v>
      </c>
      <c r="C89" s="77" t="s">
        <v>3348</v>
      </c>
      <c r="D89" s="77" t="s">
        <v>3306</v>
      </c>
      <c r="E89" s="153" t="s">
        <v>3622</v>
      </c>
      <c r="F89" s="78" t="s">
        <v>3095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3347</v>
      </c>
      <c r="B90" s="76" t="s">
        <v>3342</v>
      </c>
      <c r="C90" s="77" t="s">
        <v>3149</v>
      </c>
      <c r="D90" s="77" t="s">
        <v>3306</v>
      </c>
      <c r="E90" s="153" t="s">
        <v>3622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3349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3347</v>
      </c>
      <c r="B91" s="76" t="s">
        <v>3342</v>
      </c>
      <c r="C91" s="77" t="s">
        <v>3149</v>
      </c>
      <c r="D91" s="77" t="s">
        <v>3306</v>
      </c>
      <c r="E91" s="153" t="s">
        <v>3622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3349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3627</v>
      </c>
      <c r="B92" s="76" t="s">
        <v>3342</v>
      </c>
      <c r="C92" s="123" t="s">
        <v>1996</v>
      </c>
      <c r="D92" s="77" t="s">
        <v>3294</v>
      </c>
      <c r="E92" s="153" t="s">
        <v>3622</v>
      </c>
      <c r="F92" s="78" t="s">
        <v>3095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3186</v>
      </c>
      <c r="B93" s="76" t="s">
        <v>3329</v>
      </c>
      <c r="C93" s="77" t="s">
        <v>3350</v>
      </c>
      <c r="D93" s="77" t="s">
        <v>161</v>
      </c>
      <c r="E93" s="153" t="s">
        <v>3622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3333</v>
      </c>
      <c r="B94" s="76" t="s">
        <v>3334</v>
      </c>
      <c r="C94" s="77" t="s">
        <v>36</v>
      </c>
      <c r="D94" s="77" t="s">
        <v>36</v>
      </c>
      <c r="E94" s="153" t="s">
        <v>3622</v>
      </c>
      <c r="F94" s="78" t="s">
        <v>3351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3333</v>
      </c>
      <c r="B95" s="76" t="s">
        <v>3334</v>
      </c>
      <c r="C95" s="77" t="s">
        <v>36</v>
      </c>
      <c r="D95" s="77" t="s">
        <v>36</v>
      </c>
      <c r="E95" s="153" t="s">
        <v>3622</v>
      </c>
      <c r="F95" s="78" t="s">
        <v>3352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3353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3094</v>
      </c>
      <c r="B96" s="76" t="s">
        <v>3329</v>
      </c>
      <c r="C96" s="77" t="s">
        <v>3633</v>
      </c>
      <c r="D96" s="77" t="s">
        <v>1744</v>
      </c>
      <c r="E96" s="153" t="s">
        <v>3622</v>
      </c>
      <c r="F96" s="78" t="s">
        <v>3095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3354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3099</v>
      </c>
      <c r="B97" s="76" t="s">
        <v>3329</v>
      </c>
      <c r="C97" s="77" t="s">
        <v>3098</v>
      </c>
      <c r="D97" s="77" t="s">
        <v>3098</v>
      </c>
      <c r="E97" s="153" t="s">
        <v>3622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3355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3625</v>
      </c>
      <c r="B98" s="76" t="s">
        <v>3329</v>
      </c>
      <c r="C98" s="77" t="s">
        <v>3635</v>
      </c>
      <c r="D98" s="77" t="s">
        <v>3300</v>
      </c>
      <c r="E98" s="153" t="s">
        <v>3622</v>
      </c>
      <c r="F98" s="78" t="s">
        <v>3088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3297</v>
      </c>
      <c r="N98" s="78" t="s">
        <v>3301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3356</v>
      </c>
      <c r="B99" s="76" t="s">
        <v>3329</v>
      </c>
      <c r="C99" s="77" t="s">
        <v>3300</v>
      </c>
      <c r="D99" s="77" t="s">
        <v>3300</v>
      </c>
      <c r="E99" s="153" t="s">
        <v>3622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3297</v>
      </c>
      <c r="N99" s="78" t="s">
        <v>3301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3357</v>
      </c>
      <c r="B100" s="76" t="s">
        <v>3329</v>
      </c>
      <c r="C100" s="77" t="s">
        <v>3117</v>
      </c>
      <c r="D100" s="77" t="s">
        <v>3358</v>
      </c>
      <c r="E100" s="153" t="s">
        <v>3622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3303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976.08333333333337</v>
      </c>
      <c r="P100" s="157"/>
      <c r="Q100" s="5">
        <f t="shared" ref="Q100:Q104" si="26">(O100-G100+J100-K100)/1.06</f>
        <v>3.2175520109891327E-13</v>
      </c>
      <c r="R100" s="5">
        <f t="shared" ref="R100:R108" si="27">Q100-(P100/1.06)</f>
        <v>3.2175520109891327E-13</v>
      </c>
      <c r="S100" s="6">
        <f t="shared" si="24"/>
        <v>3.296390688283923E-16</v>
      </c>
      <c r="T100" s="1" t="s">
        <v>3636</v>
      </c>
    </row>
    <row r="101" spans="1:20" ht="14.25">
      <c r="A101" s="76" t="s">
        <v>3359</v>
      </c>
      <c r="B101" s="76" t="s">
        <v>3329</v>
      </c>
      <c r="C101" s="77" t="s">
        <v>3637</v>
      </c>
      <c r="D101" s="77" t="s">
        <v>3302</v>
      </c>
      <c r="E101" s="153" t="s">
        <v>3622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3636</v>
      </c>
    </row>
    <row r="102" spans="1:20" ht="14.25">
      <c r="A102" s="76" t="s">
        <v>3360</v>
      </c>
      <c r="B102" s="76" t="s">
        <v>3338</v>
      </c>
      <c r="C102" s="77" t="s">
        <v>3302</v>
      </c>
      <c r="D102" s="77" t="s">
        <v>3302</v>
      </c>
      <c r="E102" s="153" t="s">
        <v>3622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3303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3636</v>
      </c>
    </row>
    <row r="103" spans="1:20" ht="14.25">
      <c r="A103" s="76" t="s">
        <v>3361</v>
      </c>
      <c r="B103" s="76" t="s">
        <v>3329</v>
      </c>
      <c r="C103" s="77" t="s">
        <v>3302</v>
      </c>
      <c r="D103" s="77" t="s">
        <v>3302</v>
      </c>
      <c r="E103" s="153" t="s">
        <v>3622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3303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3638</v>
      </c>
    </row>
    <row r="104" spans="1:20" ht="14.25">
      <c r="A104" s="76" t="s">
        <v>2842</v>
      </c>
      <c r="B104" s="76" t="s">
        <v>3362</v>
      </c>
      <c r="C104" s="77" t="s">
        <v>3363</v>
      </c>
      <c r="D104" s="77" t="s">
        <v>3296</v>
      </c>
      <c r="E104" s="153" t="s">
        <v>3622</v>
      </c>
      <c r="F104" s="78" t="s">
        <v>3364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3636</v>
      </c>
    </row>
    <row r="105" spans="1:20" ht="14.25">
      <c r="A105" s="76" t="s">
        <v>2842</v>
      </c>
      <c r="B105" s="76" t="s">
        <v>3362</v>
      </c>
      <c r="C105" s="77" t="s">
        <v>3296</v>
      </c>
      <c r="D105" s="77" t="s">
        <v>3296</v>
      </c>
      <c r="E105" s="153" t="s">
        <v>3622</v>
      </c>
      <c r="F105" s="78" t="s">
        <v>3088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3297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3636</v>
      </c>
    </row>
    <row r="106" spans="1:20" ht="14.25">
      <c r="A106" s="76" t="s">
        <v>49</v>
      </c>
      <c r="B106" s="76" t="s">
        <v>3335</v>
      </c>
      <c r="C106" s="77" t="s">
        <v>3365</v>
      </c>
      <c r="D106" s="77" t="s">
        <v>3292</v>
      </c>
      <c r="E106" s="153" t="s">
        <v>3622</v>
      </c>
      <c r="F106" s="78" t="s">
        <v>3095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3297</v>
      </c>
      <c r="N106" s="78" t="s">
        <v>3366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3367</v>
      </c>
      <c r="B107" s="76" t="s">
        <v>3338</v>
      </c>
      <c r="C107" s="77" t="s">
        <v>2321</v>
      </c>
      <c r="D107" s="77" t="s">
        <v>2321</v>
      </c>
      <c r="E107" s="153" t="s">
        <v>3622</v>
      </c>
      <c r="F107" s="78" t="s">
        <v>3247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4480</v>
      </c>
      <c r="N107" s="1" t="s">
        <v>3308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3368</v>
      </c>
      <c r="C108" s="77" t="s">
        <v>3369</v>
      </c>
      <c r="D108" s="77" t="s">
        <v>3634</v>
      </c>
      <c r="E108" s="153" t="s">
        <v>3622</v>
      </c>
      <c r="F108" s="78" t="s">
        <v>3095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3297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3371</v>
      </c>
      <c r="B109" s="76" t="s">
        <v>3329</v>
      </c>
      <c r="C109" s="77" t="s">
        <v>3372</v>
      </c>
      <c r="D109" s="77" t="s">
        <v>2973</v>
      </c>
      <c r="E109" s="153" t="s">
        <v>3622</v>
      </c>
      <c r="F109" s="78" t="s">
        <v>3373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3626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3374</v>
      </c>
      <c r="B110" s="76" t="s">
        <v>3338</v>
      </c>
      <c r="C110" s="77" t="s">
        <v>3269</v>
      </c>
      <c r="D110" s="77" t="s">
        <v>2973</v>
      </c>
      <c r="E110" s="153" t="s">
        <v>3622</v>
      </c>
      <c r="F110" s="78" t="s">
        <v>3375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3626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3374</v>
      </c>
      <c r="B111" s="76" t="s">
        <v>3329</v>
      </c>
      <c r="C111" s="77" t="s">
        <v>3269</v>
      </c>
      <c r="D111" s="77" t="s">
        <v>2973</v>
      </c>
      <c r="E111" s="153" t="s">
        <v>3622</v>
      </c>
      <c r="F111" s="78" t="s">
        <v>3088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3626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3145</v>
      </c>
      <c r="B112" s="76" t="s">
        <v>3329</v>
      </c>
      <c r="C112" s="77" t="s">
        <v>3639</v>
      </c>
      <c r="D112" s="77" t="s">
        <v>1924</v>
      </c>
      <c r="E112" s="153" t="s">
        <v>3622</v>
      </c>
      <c r="F112" s="78" t="s">
        <v>3373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3626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3640</v>
      </c>
    </row>
    <row r="113" spans="1:20" ht="14.25">
      <c r="A113" s="76" t="s">
        <v>2842</v>
      </c>
      <c r="B113" s="76" t="s">
        <v>3658</v>
      </c>
      <c r="C113" s="77" t="s">
        <v>3659</v>
      </c>
      <c r="D113" s="77" t="s">
        <v>3296</v>
      </c>
      <c r="E113" s="134" t="s">
        <v>3660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3661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3658</v>
      </c>
      <c r="C114" s="77" t="s">
        <v>2840</v>
      </c>
      <c r="D114" s="77" t="s">
        <v>3296</v>
      </c>
      <c r="E114" s="134" t="s">
        <v>3662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3661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3658</v>
      </c>
      <c r="C115" s="77" t="s">
        <v>2840</v>
      </c>
      <c r="D115" s="77" t="s">
        <v>3296</v>
      </c>
      <c r="E115" s="134" t="s">
        <v>3662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3661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17415005.716967382</v>
      </c>
      <c r="P115" s="157"/>
      <c r="Q115" s="157">
        <f t="shared" si="34"/>
        <v>443737.79902583832</v>
      </c>
      <c r="R115" s="157">
        <f t="shared" si="35"/>
        <v>443737.79902583832</v>
      </c>
      <c r="S115" s="158">
        <f t="shared" si="36"/>
        <v>2.5480198297810841E-2</v>
      </c>
      <c r="T115" s="159" t="s">
        <v>32</v>
      </c>
    </row>
    <row r="116" spans="1:20" ht="14.25">
      <c r="A116" s="76" t="s">
        <v>77</v>
      </c>
      <c r="B116" s="76" t="s">
        <v>3663</v>
      </c>
      <c r="C116" s="77" t="s">
        <v>3664</v>
      </c>
      <c r="D116" s="77" t="s">
        <v>1528</v>
      </c>
      <c r="E116" s="134" t="s">
        <v>3662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3661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3665</v>
      </c>
      <c r="C117" s="77" t="s">
        <v>54</v>
      </c>
      <c r="D117" s="77" t="s">
        <v>54</v>
      </c>
      <c r="E117" s="134" t="s">
        <v>3660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3666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3665</v>
      </c>
      <c r="C118" s="77" t="s">
        <v>3667</v>
      </c>
      <c r="D118" s="77" t="s">
        <v>3291</v>
      </c>
      <c r="E118" s="134" t="s">
        <v>3662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3668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3669</v>
      </c>
      <c r="B119" s="76" t="s">
        <v>3665</v>
      </c>
      <c r="C119" s="77" t="s">
        <v>64</v>
      </c>
      <c r="D119" s="77" t="s">
        <v>64</v>
      </c>
      <c r="E119" s="134" t="s">
        <v>3662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3668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3333</v>
      </c>
      <c r="B120" s="76" t="s">
        <v>3670</v>
      </c>
      <c r="C120" s="77" t="s">
        <v>36</v>
      </c>
      <c r="D120" s="77" t="s">
        <v>36</v>
      </c>
      <c r="E120" s="134" t="s">
        <v>3660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3668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3333</v>
      </c>
      <c r="B121" s="76" t="s">
        <v>3670</v>
      </c>
      <c r="C121" s="77" t="s">
        <v>36</v>
      </c>
      <c r="D121" s="77" t="s">
        <v>36</v>
      </c>
      <c r="E121" s="134" t="s">
        <v>3662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3668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3333</v>
      </c>
      <c r="B122" s="76" t="s">
        <v>3670</v>
      </c>
      <c r="C122" s="77" t="s">
        <v>36</v>
      </c>
      <c r="D122" s="77" t="s">
        <v>36</v>
      </c>
      <c r="E122" s="134" t="s">
        <v>3662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3668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3333</v>
      </c>
      <c r="B123" s="76" t="s">
        <v>3670</v>
      </c>
      <c r="C123" s="77" t="s">
        <v>36</v>
      </c>
      <c r="D123" s="77" t="s">
        <v>36</v>
      </c>
      <c r="E123" s="134" t="s">
        <v>3662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3668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3671</v>
      </c>
      <c r="C124" s="77" t="s">
        <v>3672</v>
      </c>
      <c r="D124" s="77" t="s">
        <v>3292</v>
      </c>
      <c r="E124" s="134" t="s">
        <v>3662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3673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3671</v>
      </c>
      <c r="C125" s="77" t="s">
        <v>47</v>
      </c>
      <c r="D125" s="77" t="s">
        <v>3292</v>
      </c>
      <c r="E125" s="134" t="s">
        <v>3662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3661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19546904.369546194</v>
      </c>
      <c r="P125" s="157">
        <v>483.19400000000002</v>
      </c>
      <c r="Q125" s="157">
        <f t="shared" si="38"/>
        <v>810110.58083602821</v>
      </c>
      <c r="R125" s="157">
        <f t="shared" si="35"/>
        <v>809654.7374398018</v>
      </c>
      <c r="S125" s="158">
        <f t="shared" si="36"/>
        <v>4.1421123372416588E-2</v>
      </c>
      <c r="T125" s="159" t="s">
        <v>32</v>
      </c>
    </row>
    <row r="126" spans="1:20" ht="14.25">
      <c r="A126" s="76" t="s">
        <v>62</v>
      </c>
      <c r="B126" s="76" t="s">
        <v>3674</v>
      </c>
      <c r="C126" s="77" t="s">
        <v>60</v>
      </c>
      <c r="D126" s="77" t="s">
        <v>60</v>
      </c>
      <c r="E126" s="134" t="s">
        <v>3662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3675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284970350.43168825</v>
      </c>
      <c r="P126" s="157">
        <v>3003197.74</v>
      </c>
      <c r="Q126" s="157">
        <f>(O126-G126+J126)/1.06</f>
        <v>161455788.46659267</v>
      </c>
      <c r="R126" s="157">
        <f>Q126-(P126/1.06)</f>
        <v>158622583.05149832</v>
      </c>
      <c r="S126" s="158">
        <f>R126/O126</f>
        <v>0.55662837488604833</v>
      </c>
      <c r="T126" s="159" t="s">
        <v>32</v>
      </c>
    </row>
    <row r="127" spans="1:20" ht="14.25">
      <c r="A127" s="1" t="s">
        <v>4498</v>
      </c>
      <c r="B127" s="1" t="s">
        <v>61</v>
      </c>
      <c r="C127" s="1" t="s">
        <v>4497</v>
      </c>
      <c r="D127" s="1" t="s">
        <v>60</v>
      </c>
      <c r="E127" s="134" t="s">
        <v>3662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3328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2963</v>
      </c>
      <c r="B128" s="76" t="s">
        <v>3676</v>
      </c>
      <c r="C128" s="77" t="s">
        <v>2961</v>
      </c>
      <c r="D128" s="77" t="s">
        <v>2961</v>
      </c>
      <c r="E128" s="134" t="s">
        <v>3662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3677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3665</v>
      </c>
      <c r="C129" s="77" t="s">
        <v>3678</v>
      </c>
      <c r="D129" s="77" t="s">
        <v>3293</v>
      </c>
      <c r="E129" s="134" t="s">
        <v>3662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3668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3665</v>
      </c>
      <c r="C130" s="77" t="s">
        <v>911</v>
      </c>
      <c r="D130" s="77" t="s">
        <v>911</v>
      </c>
      <c r="E130" s="134" t="s">
        <v>3660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3668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3679</v>
      </c>
      <c r="C131" s="77" t="s">
        <v>3680</v>
      </c>
      <c r="D131" s="77" t="s">
        <v>3294</v>
      </c>
      <c r="E131" s="134" t="s">
        <v>3662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3668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1019781.4243966386</v>
      </c>
      <c r="P131" s="157"/>
      <c r="Q131" s="157">
        <f>(O131-G131+J131-K131)/1.06</f>
        <v>-1033295.3007578878</v>
      </c>
      <c r="R131" s="157">
        <f t="shared" si="35"/>
        <v>-1033295.3007578878</v>
      </c>
      <c r="S131" s="158">
        <f t="shared" si="36"/>
        <v>-1.0132517381057855</v>
      </c>
      <c r="T131" s="159" t="s">
        <v>32</v>
      </c>
    </row>
    <row r="132" spans="1:20" ht="14.25">
      <c r="A132" s="76" t="s">
        <v>1998</v>
      </c>
      <c r="B132" s="76" t="s">
        <v>3679</v>
      </c>
      <c r="C132" s="77" t="s">
        <v>1996</v>
      </c>
      <c r="D132" s="77" t="s">
        <v>3294</v>
      </c>
      <c r="E132" s="134" t="s">
        <v>3662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3668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61329224.581606805</v>
      </c>
      <c r="P132" s="157">
        <v>4827.0559999999996</v>
      </c>
      <c r="Q132" s="157">
        <f t="shared" si="39"/>
        <v>2577011.4585913206</v>
      </c>
      <c r="R132" s="157">
        <f t="shared" si="35"/>
        <v>2572457.632176226</v>
      </c>
      <c r="S132" s="158">
        <f t="shared" si="36"/>
        <v>4.1945053923732954E-2</v>
      </c>
      <c r="T132" s="159" t="s">
        <v>32</v>
      </c>
    </row>
    <row r="133" spans="1:20" ht="14.25">
      <c r="A133" s="76" t="s">
        <v>1998</v>
      </c>
      <c r="B133" s="76" t="s">
        <v>3679</v>
      </c>
      <c r="C133" s="77" t="s">
        <v>1996</v>
      </c>
      <c r="D133" s="77" t="s">
        <v>3294</v>
      </c>
      <c r="E133" s="134" t="s">
        <v>3662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3668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3345</v>
      </c>
      <c r="B134" s="76" t="s">
        <v>3665</v>
      </c>
      <c r="C134" s="77" t="s">
        <v>3715</v>
      </c>
      <c r="D134" s="77" t="s">
        <v>2041</v>
      </c>
      <c r="E134" s="134" t="s">
        <v>3662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3681</v>
      </c>
      <c r="N134" s="80" t="s">
        <v>3682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3716</v>
      </c>
    </row>
    <row r="135" spans="1:20" ht="14.25">
      <c r="A135" s="76" t="s">
        <v>3345</v>
      </c>
      <c r="B135" s="76" t="s">
        <v>3665</v>
      </c>
      <c r="C135" s="77" t="s">
        <v>2041</v>
      </c>
      <c r="D135" s="77" t="s">
        <v>2041</v>
      </c>
      <c r="E135" s="134" t="s">
        <v>3662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3681</v>
      </c>
      <c r="N135" s="80" t="s">
        <v>3682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3716</v>
      </c>
    </row>
    <row r="136" spans="1:20" ht="14.25">
      <c r="A136" s="76" t="s">
        <v>3180</v>
      </c>
      <c r="B136" s="76" t="s">
        <v>3665</v>
      </c>
      <c r="C136" s="77" t="s">
        <v>3683</v>
      </c>
      <c r="D136" s="77" t="s">
        <v>273</v>
      </c>
      <c r="E136" s="134" t="s">
        <v>3662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3668</v>
      </c>
      <c r="N136" s="80" t="s">
        <v>3305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3180</v>
      </c>
      <c r="B137" s="76" t="s">
        <v>3665</v>
      </c>
      <c r="C137" s="77" t="s">
        <v>3179</v>
      </c>
      <c r="D137" s="77" t="s">
        <v>273</v>
      </c>
      <c r="E137" s="134" t="s">
        <v>3662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3668</v>
      </c>
      <c r="N137" s="80" t="s">
        <v>3305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3182</v>
      </c>
      <c r="B138" s="76" t="s">
        <v>3665</v>
      </c>
      <c r="C138" s="77" t="s">
        <v>3181</v>
      </c>
      <c r="D138" s="77" t="s">
        <v>273</v>
      </c>
      <c r="E138" s="134" t="s">
        <v>3662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3668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3182</v>
      </c>
      <c r="B139" s="76" t="s">
        <v>3665</v>
      </c>
      <c r="C139" s="77" t="s">
        <v>3181</v>
      </c>
      <c r="D139" s="77" t="s">
        <v>273</v>
      </c>
      <c r="E139" s="134" t="s">
        <v>3662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3668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3347</v>
      </c>
      <c r="B140" s="76" t="s">
        <v>3679</v>
      </c>
      <c r="C140" s="77" t="s">
        <v>3684</v>
      </c>
      <c r="D140" s="77" t="s">
        <v>3306</v>
      </c>
      <c r="E140" s="134" t="s">
        <v>3662</v>
      </c>
      <c r="F140" s="78" t="s">
        <v>3685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3677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3347</v>
      </c>
      <c r="B141" s="76" t="s">
        <v>3679</v>
      </c>
      <c r="C141" s="77" t="s">
        <v>3149</v>
      </c>
      <c r="D141" s="77" t="s">
        <v>3306</v>
      </c>
      <c r="E141" s="134" t="s">
        <v>3662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3686</v>
      </c>
      <c r="N141" s="80" t="s">
        <v>3687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3347</v>
      </c>
      <c r="B142" s="76" t="s">
        <v>3679</v>
      </c>
      <c r="C142" s="77" t="s">
        <v>3149</v>
      </c>
      <c r="D142" s="77" t="s">
        <v>3306</v>
      </c>
      <c r="E142" s="134" t="s">
        <v>3662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3677</v>
      </c>
      <c r="N142" s="80" t="s">
        <v>3688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3679</v>
      </c>
      <c r="C143" s="77" t="s">
        <v>3689</v>
      </c>
      <c r="D143" s="77" t="s">
        <v>3689</v>
      </c>
      <c r="E143" s="134" t="s">
        <v>3662</v>
      </c>
      <c r="F143" s="78" t="s">
        <v>3690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3677</v>
      </c>
      <c r="N143" s="80" t="s">
        <v>3691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3716</v>
      </c>
    </row>
    <row r="144" spans="1:20" ht="14.25">
      <c r="A144" s="76" t="s">
        <v>4472</v>
      </c>
      <c r="B144" s="76" t="s">
        <v>3679</v>
      </c>
      <c r="C144" s="77" t="s">
        <v>3294</v>
      </c>
      <c r="D144" s="77" t="s">
        <v>3294</v>
      </c>
      <c r="E144" s="134" t="s">
        <v>3660</v>
      </c>
      <c r="F144" s="78" t="s">
        <v>3095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3668</v>
      </c>
      <c r="N144" s="80" t="s">
        <v>3692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3717</v>
      </c>
    </row>
    <row r="145" spans="1:20" ht="14.25">
      <c r="A145" s="76" t="s">
        <v>49</v>
      </c>
      <c r="B145" s="76" t="s">
        <v>3671</v>
      </c>
      <c r="C145" s="77" t="s">
        <v>3292</v>
      </c>
      <c r="D145" s="77" t="s">
        <v>3292</v>
      </c>
      <c r="E145" s="134" t="s">
        <v>3662</v>
      </c>
      <c r="F145" s="78" t="s">
        <v>3095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3681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3367</v>
      </c>
      <c r="B146" s="76" t="s">
        <v>3665</v>
      </c>
      <c r="C146" s="77" t="s">
        <v>2321</v>
      </c>
      <c r="D146" s="77" t="s">
        <v>2321</v>
      </c>
      <c r="E146" s="134" t="s">
        <v>3662</v>
      </c>
      <c r="F146" s="78" t="s">
        <v>3247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3681</v>
      </c>
      <c r="N146" s="80" t="s">
        <v>3693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3694</v>
      </c>
      <c r="C147" s="77" t="s">
        <v>3695</v>
      </c>
      <c r="D147" s="77" t="s">
        <v>1528</v>
      </c>
      <c r="E147" s="134" t="s">
        <v>3662</v>
      </c>
      <c r="F147" s="78" t="s">
        <v>3095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3681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3718</v>
      </c>
    </row>
    <row r="148" spans="1:20" ht="14.25">
      <c r="A148" s="76" t="s">
        <v>3186</v>
      </c>
      <c r="B148" s="76" t="s">
        <v>3665</v>
      </c>
      <c r="C148" s="77" t="s">
        <v>3696</v>
      </c>
      <c r="D148" s="77" t="s">
        <v>161</v>
      </c>
      <c r="E148" s="134" t="s">
        <v>3662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3668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3333</v>
      </c>
      <c r="B149" s="76" t="s">
        <v>3670</v>
      </c>
      <c r="C149" s="77" t="s">
        <v>36</v>
      </c>
      <c r="D149" s="77" t="s">
        <v>36</v>
      </c>
      <c r="E149" s="134" t="s">
        <v>3660</v>
      </c>
      <c r="F149" s="78" t="s">
        <v>3351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3668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3333</v>
      </c>
      <c r="B150" s="76" t="s">
        <v>3670</v>
      </c>
      <c r="C150" s="77" t="s">
        <v>36</v>
      </c>
      <c r="D150" s="77" t="s">
        <v>36</v>
      </c>
      <c r="E150" s="134" t="s">
        <v>3662</v>
      </c>
      <c r="F150" s="78" t="s">
        <v>3352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3677</v>
      </c>
      <c r="N150" s="80" t="s">
        <v>3353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3333</v>
      </c>
      <c r="B151" s="76" t="s">
        <v>3670</v>
      </c>
      <c r="C151" s="77" t="s">
        <v>36</v>
      </c>
      <c r="D151" s="77" t="s">
        <v>36</v>
      </c>
      <c r="E151" s="134" t="s">
        <v>3662</v>
      </c>
      <c r="F151" s="78" t="s">
        <v>3095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3668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27050</v>
      </c>
      <c r="P151" s="157"/>
      <c r="Q151" s="157">
        <f t="shared" si="45"/>
        <v>1148.3490566037735</v>
      </c>
      <c r="R151" s="157">
        <f t="shared" si="35"/>
        <v>1148.3490566037735</v>
      </c>
      <c r="S151" s="158">
        <f t="shared" si="36"/>
        <v>4.2452830188679243E-2</v>
      </c>
      <c r="T151" s="159" t="s">
        <v>32</v>
      </c>
    </row>
    <row r="152" spans="1:20" ht="14.25">
      <c r="A152" s="76" t="s">
        <v>3697</v>
      </c>
      <c r="B152" s="76" t="s">
        <v>3665</v>
      </c>
      <c r="C152" s="77" t="s">
        <v>3698</v>
      </c>
      <c r="D152" s="77" t="s">
        <v>3698</v>
      </c>
      <c r="E152" s="134" t="s">
        <v>3662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3677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3717</v>
      </c>
    </row>
    <row r="153" spans="1:20" ht="14.25">
      <c r="A153" s="76" t="s">
        <v>3099</v>
      </c>
      <c r="B153" s="76" t="s">
        <v>3665</v>
      </c>
      <c r="C153" s="77" t="s">
        <v>3098</v>
      </c>
      <c r="D153" s="77" t="s">
        <v>3098</v>
      </c>
      <c r="E153" s="134" t="s">
        <v>3662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3686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3699</v>
      </c>
      <c r="B154" s="76" t="s">
        <v>3665</v>
      </c>
      <c r="C154" s="77" t="s">
        <v>3298</v>
      </c>
      <c r="D154" s="77" t="s">
        <v>3298</v>
      </c>
      <c r="E154" s="134" t="s">
        <v>3660</v>
      </c>
      <c r="F154" s="78" t="s">
        <v>3084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3677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3716</v>
      </c>
    </row>
    <row r="155" spans="1:20" ht="14.25">
      <c r="A155" s="76" t="s">
        <v>3700</v>
      </c>
      <c r="B155" s="76" t="s">
        <v>3665</v>
      </c>
      <c r="C155" s="77" t="s">
        <v>3701</v>
      </c>
      <c r="D155" s="77" t="s">
        <v>3701</v>
      </c>
      <c r="E155" s="134" t="s">
        <v>3662</v>
      </c>
      <c r="F155" s="78" t="s">
        <v>3095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3677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3674</v>
      </c>
      <c r="C156" s="77" t="s">
        <v>3702</v>
      </c>
      <c r="D156" s="77" t="s">
        <v>3702</v>
      </c>
      <c r="E156" s="134" t="s">
        <v>3660</v>
      </c>
      <c r="F156" s="78" t="s">
        <v>3095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3681</v>
      </c>
      <c r="N156" s="80" t="s">
        <v>3703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3356</v>
      </c>
      <c r="B157" s="76" t="s">
        <v>3665</v>
      </c>
      <c r="C157" s="77" t="s">
        <v>3719</v>
      </c>
      <c r="D157" s="77" t="s">
        <v>3300</v>
      </c>
      <c r="E157" s="134" t="s">
        <v>3662</v>
      </c>
      <c r="F157" s="78" t="s">
        <v>3088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3677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3720</v>
      </c>
    </row>
    <row r="158" spans="1:20" ht="14.25">
      <c r="A158" s="76" t="s">
        <v>3356</v>
      </c>
      <c r="B158" s="76" t="s">
        <v>3665</v>
      </c>
      <c r="C158" s="77" t="s">
        <v>3300</v>
      </c>
      <c r="D158" s="77" t="s">
        <v>3300</v>
      </c>
      <c r="E158" s="134" t="s">
        <v>3662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3677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3720</v>
      </c>
    </row>
    <row r="159" spans="1:20" ht="14.25">
      <c r="A159" s="76" t="s">
        <v>3704</v>
      </c>
      <c r="B159" s="76" t="s">
        <v>3665</v>
      </c>
      <c r="C159" s="77" t="s">
        <v>3705</v>
      </c>
      <c r="D159" s="77" t="s">
        <v>3706</v>
      </c>
      <c r="E159" s="134" t="s">
        <v>3662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3677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3707</v>
      </c>
      <c r="B160" s="76" t="s">
        <v>3665</v>
      </c>
      <c r="C160" s="77" t="s">
        <v>3302</v>
      </c>
      <c r="D160" s="77" t="s">
        <v>3302</v>
      </c>
      <c r="E160" s="134" t="s">
        <v>3662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3677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3717</v>
      </c>
    </row>
    <row r="161" spans="1:20" ht="14.25">
      <c r="A161" s="76" t="s">
        <v>3708</v>
      </c>
      <c r="B161" s="76" t="s">
        <v>3665</v>
      </c>
      <c r="C161" s="77" t="s">
        <v>3302</v>
      </c>
      <c r="D161" s="77" t="s">
        <v>3302</v>
      </c>
      <c r="E161" s="134" t="s">
        <v>3662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3677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3716</v>
      </c>
    </row>
    <row r="162" spans="1:20" ht="14.25">
      <c r="A162" s="76" t="s">
        <v>3709</v>
      </c>
      <c r="B162" s="76" t="s">
        <v>3665</v>
      </c>
      <c r="C162" s="77" t="s">
        <v>3302</v>
      </c>
      <c r="D162" s="77" t="s">
        <v>3302</v>
      </c>
      <c r="E162" s="134" t="s">
        <v>3662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3677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3721</v>
      </c>
    </row>
    <row r="163" spans="1:20" ht="14.25">
      <c r="A163" s="76" t="s">
        <v>2842</v>
      </c>
      <c r="B163" s="138" t="s">
        <v>3658</v>
      </c>
      <c r="C163" s="77" t="s">
        <v>3296</v>
      </c>
      <c r="D163" s="77" t="s">
        <v>3296</v>
      </c>
      <c r="E163" s="134" t="s">
        <v>3662</v>
      </c>
      <c r="F163" s="74" t="s">
        <v>3088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3681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3716</v>
      </c>
    </row>
    <row r="164" spans="1:20" ht="14.25">
      <c r="A164" s="76" t="s">
        <v>2842</v>
      </c>
      <c r="B164" s="76" t="s">
        <v>3658</v>
      </c>
      <c r="C164" s="77" t="s">
        <v>3296</v>
      </c>
      <c r="D164" s="77" t="s">
        <v>3296</v>
      </c>
      <c r="E164" s="134" t="s">
        <v>3662</v>
      </c>
      <c r="F164" s="78" t="s">
        <v>3247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3710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3717</v>
      </c>
    </row>
    <row r="165" spans="1:20" ht="14.25">
      <c r="A165" s="76" t="s">
        <v>2842</v>
      </c>
      <c r="B165" s="76" t="s">
        <v>3658</v>
      </c>
      <c r="C165" s="77" t="s">
        <v>3296</v>
      </c>
      <c r="D165" s="77" t="s">
        <v>3296</v>
      </c>
      <c r="E165" s="134" t="s">
        <v>3662</v>
      </c>
      <c r="F165" s="78" t="s">
        <v>3095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3677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3717</v>
      </c>
    </row>
    <row r="166" spans="1:20" ht="14.25">
      <c r="A166" s="76" t="s">
        <v>3711</v>
      </c>
      <c r="B166" s="76" t="s">
        <v>3665</v>
      </c>
      <c r="C166" s="77" t="s">
        <v>3712</v>
      </c>
      <c r="D166" s="77" t="s">
        <v>2973</v>
      </c>
      <c r="E166" s="134" t="s">
        <v>3662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3677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3713</v>
      </c>
      <c r="B167" s="76" t="s">
        <v>3665</v>
      </c>
      <c r="C167" s="77" t="s">
        <v>3714</v>
      </c>
      <c r="D167" s="77" t="s">
        <v>2973</v>
      </c>
      <c r="E167" s="134" t="s">
        <v>3662</v>
      </c>
      <c r="F167" s="78" t="s">
        <v>3088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3677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3713</v>
      </c>
      <c r="B168" s="76" t="s">
        <v>3665</v>
      </c>
      <c r="C168" s="77" t="s">
        <v>3714</v>
      </c>
      <c r="D168" s="77" t="s">
        <v>2973</v>
      </c>
      <c r="E168" s="134" t="s">
        <v>3662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3677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3294</v>
      </c>
      <c r="E169" s="153" t="s">
        <v>3289</v>
      </c>
      <c r="F169" s="2" t="s">
        <v>4489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3342</v>
      </c>
      <c r="C170" s="77" t="s">
        <v>3343</v>
      </c>
      <c r="D170" s="77" t="s">
        <v>3294</v>
      </c>
      <c r="E170" s="153" t="s">
        <v>3622</v>
      </c>
      <c r="F170" s="2" t="s">
        <v>4489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3321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3342</v>
      </c>
      <c r="C171" s="77" t="s">
        <v>3343</v>
      </c>
      <c r="D171" s="77" t="s">
        <v>3294</v>
      </c>
      <c r="E171" s="134" t="s">
        <v>3660</v>
      </c>
      <c r="F171" s="2" t="s">
        <v>4489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3321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204706.82751629144</v>
      </c>
      <c r="P171" s="157"/>
      <c r="Q171" s="157">
        <f>(O171-G171+J171-K171)/1.06</f>
        <v>9937.3202983881529</v>
      </c>
      <c r="R171" s="157">
        <f t="shared" ref="R171:R174" si="50">Q171-(P171/1.06)</f>
        <v>9937.3202983881529</v>
      </c>
      <c r="S171" s="158">
        <f t="shared" ref="S171:S174" si="51">R171/O171</f>
        <v>4.8544156631010749E-2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3289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</v>
      </c>
      <c r="P172" s="5"/>
      <c r="Q172" s="5">
        <f t="shared" ref="Q172:Q174" si="52">(O172-G172+J172-K172)/1.06</f>
        <v>19344.237028301886</v>
      </c>
      <c r="R172" s="5">
        <f t="shared" si="50"/>
        <v>19344.237028301886</v>
      </c>
      <c r="S172" s="6">
        <f t="shared" si="51"/>
        <v>4.2452830188679243E-2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3289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3289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3622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0" si="54">H175*I175</f>
        <v>8467.3286999999982</v>
      </c>
      <c r="K175" s="3"/>
      <c r="L175" s="5">
        <f t="shared" ref="L175:L180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3622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3622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3660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3660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1382237.7000000002</v>
      </c>
      <c r="P179" s="5">
        <v>36.659999999999997</v>
      </c>
      <c r="Q179" s="5">
        <f t="shared" si="56"/>
        <v>32599.945754716984</v>
      </c>
      <c r="R179" s="5">
        <f t="shared" si="57"/>
        <v>32565.360849056608</v>
      </c>
      <c r="S179" s="6">
        <f t="shared" si="58"/>
        <v>2.3559884706557059E-2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3660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User</cp:lastModifiedBy>
  <dcterms:created xsi:type="dcterms:W3CDTF">2020-02-08T10:36:03Z</dcterms:created>
  <dcterms:modified xsi:type="dcterms:W3CDTF">2020-04-09T06:45:20Z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