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Sheet1!$A$1:$AN$1366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B124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<sst xmlns="http://schemas.openxmlformats.org/spreadsheetml/2006/main" count="21900" uniqueCount="1671">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</sst>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9" fontId="4" fillId="0" borderId="0" xfId="2" applyFont="1" applyFill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84"/>
  <sheetViews>
    <sheetView tabSelected="1" workbookViewId="0">
      <pane ySplit="1" topLeftCell="A2" activePane="bottomLeft" state="frozen"/>
      <selection pane="bottomLeft" activeCell="L1369" sqref="L1369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20.75" style="126" customWidth="1"/>
    <col min="7" max="7" width="22.6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4.5" style="126" customWidth="1"/>
    <col min="12" max="12" width="24.2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hidden="1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hidden="1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hidden="1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hidden="1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hidden="1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hidden="1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hidden="1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hidden="1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hidden="1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hidden="1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hidden="1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hidden="1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hidden="1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1667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93</v>
      </c>
      <c r="AK17" s="153" t="s">
        <v>93</v>
      </c>
    </row>
    <row r="18" spans="1:38" s="119" customFormat="1" ht="15" hidden="1" customHeight="1" x14ac:dyDescent="0.3">
      <c r="A18" s="119">
        <v>2017</v>
      </c>
      <c r="B18" s="119" t="s">
        <v>38</v>
      </c>
      <c r="C18" s="119" t="s">
        <v>88</v>
      </c>
      <c r="D18" s="119" t="s">
        <v>94</v>
      </c>
      <c r="E18" s="119" t="s">
        <v>95</v>
      </c>
      <c r="F18" s="119" t="s">
        <v>96</v>
      </c>
      <c r="G18" s="119" t="s">
        <v>96</v>
      </c>
      <c r="H18" s="119" t="s">
        <v>96</v>
      </c>
      <c r="I18" s="119" t="s">
        <v>43</v>
      </c>
      <c r="J18" s="119" t="s">
        <v>44</v>
      </c>
      <c r="K18" s="119" t="s">
        <v>45</v>
      </c>
      <c r="L18" s="119" t="s">
        <v>96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hidden="1" customHeight="1" x14ac:dyDescent="0.3">
      <c r="A19" s="119">
        <v>2017</v>
      </c>
      <c r="B19" s="119" t="s">
        <v>38</v>
      </c>
      <c r="C19" s="119" t="s">
        <v>88</v>
      </c>
      <c r="D19" s="119" t="s">
        <v>94</v>
      </c>
      <c r="E19" s="119" t="s">
        <v>97</v>
      </c>
      <c r="F19" s="119" t="s">
        <v>98</v>
      </c>
      <c r="G19" s="119" t="s">
        <v>98</v>
      </c>
      <c r="H19" s="119" t="s">
        <v>98</v>
      </c>
      <c r="I19" s="119" t="s">
        <v>43</v>
      </c>
      <c r="J19" s="119" t="s">
        <v>44</v>
      </c>
      <c r="K19" s="119" t="s">
        <v>45</v>
      </c>
      <c r="L19" s="119" t="s">
        <v>99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100</v>
      </c>
      <c r="AK19" s="153" t="s">
        <v>100</v>
      </c>
    </row>
    <row r="20" spans="1:38" s="119" customFormat="1" ht="15" hidden="1" customHeight="1" x14ac:dyDescent="0.3">
      <c r="A20" s="119">
        <v>2017</v>
      </c>
      <c r="B20" s="119" t="s">
        <v>38</v>
      </c>
      <c r="C20" s="119" t="s">
        <v>54</v>
      </c>
      <c r="D20" s="119" t="s">
        <v>101</v>
      </c>
      <c r="E20" s="119" t="s">
        <v>102</v>
      </c>
      <c r="F20" s="119" t="s">
        <v>103</v>
      </c>
      <c r="G20" s="119" t="s">
        <v>103</v>
      </c>
      <c r="H20" s="119" t="s">
        <v>103</v>
      </c>
      <c r="I20" s="119" t="s">
        <v>43</v>
      </c>
      <c r="J20" s="119" t="s">
        <v>44</v>
      </c>
      <c r="K20" s="119" t="s">
        <v>45</v>
      </c>
      <c r="L20" s="119" t="s">
        <v>104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hidden="1" customHeight="1" x14ac:dyDescent="0.3">
      <c r="A21" s="119">
        <v>2017</v>
      </c>
      <c r="B21" s="119" t="s">
        <v>38</v>
      </c>
      <c r="C21" s="119" t="s">
        <v>59</v>
      </c>
      <c r="D21" s="119" t="s">
        <v>105</v>
      </c>
      <c r="E21" s="119" t="s">
        <v>106</v>
      </c>
      <c r="F21" s="119" t="s">
        <v>107</v>
      </c>
      <c r="G21" s="119" t="s">
        <v>107</v>
      </c>
      <c r="H21" s="119" t="s">
        <v>107</v>
      </c>
      <c r="I21" s="119" t="s">
        <v>43</v>
      </c>
      <c r="J21" s="119" t="s">
        <v>44</v>
      </c>
      <c r="K21" s="119" t="s">
        <v>45</v>
      </c>
      <c r="L21" s="119" t="s">
        <v>108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hidden="1" customHeight="1" x14ac:dyDescent="0.3">
      <c r="A22" s="119">
        <v>2017</v>
      </c>
      <c r="B22" s="119" t="s">
        <v>38</v>
      </c>
      <c r="C22" s="119" t="s">
        <v>109</v>
      </c>
      <c r="D22" s="119" t="s">
        <v>110</v>
      </c>
      <c r="E22" s="119" t="s">
        <v>111</v>
      </c>
      <c r="F22" s="119" t="s">
        <v>112</v>
      </c>
      <c r="G22" s="119" t="s">
        <v>112</v>
      </c>
      <c r="H22" s="119" t="s">
        <v>112</v>
      </c>
      <c r="I22" s="119" t="s">
        <v>43</v>
      </c>
      <c r="J22" s="119" t="s">
        <v>44</v>
      </c>
      <c r="K22" s="119" t="s">
        <v>45</v>
      </c>
      <c r="L22" s="119" t="s">
        <v>113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38</v>
      </c>
      <c r="C23" s="119" t="s">
        <v>54</v>
      </c>
      <c r="D23" s="119" t="s">
        <v>101</v>
      </c>
      <c r="E23" s="119" t="s">
        <v>114</v>
      </c>
      <c r="F23" s="119" t="s">
        <v>115</v>
      </c>
      <c r="G23" s="119" t="s">
        <v>115</v>
      </c>
      <c r="H23" s="119" t="s">
        <v>115</v>
      </c>
      <c r="I23" s="119" t="s">
        <v>43</v>
      </c>
      <c r="J23" s="119" t="s">
        <v>44</v>
      </c>
      <c r="K23" s="119" t="s">
        <v>45</v>
      </c>
      <c r="L23" s="119" t="s">
        <v>115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116</v>
      </c>
      <c r="AK23" s="153" t="s">
        <v>116</v>
      </c>
    </row>
    <row r="24" spans="1:38" s="119" customFormat="1" ht="15" hidden="1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117</v>
      </c>
      <c r="F24" s="119" t="s">
        <v>118</v>
      </c>
      <c r="G24" s="119" t="s">
        <v>118</v>
      </c>
      <c r="H24" s="119" t="s">
        <v>118</v>
      </c>
      <c r="I24" s="119" t="s">
        <v>43</v>
      </c>
      <c r="J24" s="119" t="s">
        <v>44</v>
      </c>
      <c r="K24" s="119" t="s">
        <v>45</v>
      </c>
      <c r="L24" s="119" t="s">
        <v>118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119</v>
      </c>
      <c r="AL24" s="119" t="s">
        <v>120</v>
      </c>
    </row>
    <row r="25" spans="1:38" s="119" customFormat="1" ht="15" hidden="1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121</v>
      </c>
      <c r="G25" s="119" t="s">
        <v>121</v>
      </c>
      <c r="H25" s="119" t="s">
        <v>121</v>
      </c>
      <c r="I25" s="119" t="s">
        <v>43</v>
      </c>
      <c r="J25" s="119" t="s">
        <v>44</v>
      </c>
      <c r="K25" s="119" t="s">
        <v>45</v>
      </c>
      <c r="L25" s="119" t="s">
        <v>122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123</v>
      </c>
      <c r="F26" s="119" t="s">
        <v>124</v>
      </c>
      <c r="G26" s="119" t="s">
        <v>124</v>
      </c>
      <c r="H26" s="119" t="s">
        <v>124</v>
      </c>
      <c r="I26" s="119" t="s">
        <v>43</v>
      </c>
      <c r="J26" s="119" t="s">
        <v>44</v>
      </c>
      <c r="K26" s="119" t="s">
        <v>45</v>
      </c>
      <c r="L26" s="119" t="s">
        <v>124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125</v>
      </c>
    </row>
    <row r="27" spans="1:38" s="119" customFormat="1" ht="15" hidden="1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126</v>
      </c>
      <c r="G27" s="119" t="s">
        <v>126</v>
      </c>
      <c r="H27" s="119" t="s">
        <v>126</v>
      </c>
      <c r="I27" s="119" t="s">
        <v>43</v>
      </c>
      <c r="J27" s="119" t="s">
        <v>44</v>
      </c>
      <c r="K27" s="119" t="s">
        <v>45</v>
      </c>
      <c r="L27" s="119" t="s">
        <v>126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38</v>
      </c>
      <c r="C28" s="119" t="s">
        <v>88</v>
      </c>
      <c r="D28" s="119" t="s">
        <v>127</v>
      </c>
      <c r="E28" s="119" t="s">
        <v>95</v>
      </c>
      <c r="F28" s="119" t="s">
        <v>128</v>
      </c>
      <c r="G28" s="119" t="s">
        <v>128</v>
      </c>
      <c r="H28" s="119" t="s">
        <v>128</v>
      </c>
      <c r="I28" s="119" t="s">
        <v>43</v>
      </c>
      <c r="J28" s="119" t="s">
        <v>44</v>
      </c>
      <c r="K28" s="119" t="s">
        <v>45</v>
      </c>
      <c r="L28" s="119" t="s">
        <v>129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hidden="1" customHeight="1" x14ac:dyDescent="0.3">
      <c r="A29" s="119">
        <v>2017</v>
      </c>
      <c r="B29" s="119" t="s">
        <v>38</v>
      </c>
      <c r="C29" s="119" t="s">
        <v>59</v>
      </c>
      <c r="D29" s="119" t="s">
        <v>105</v>
      </c>
      <c r="E29" s="119" t="s">
        <v>130</v>
      </c>
      <c r="F29" s="119" t="s">
        <v>131</v>
      </c>
      <c r="G29" s="119" t="s">
        <v>131</v>
      </c>
      <c r="H29" s="119" t="s">
        <v>131</v>
      </c>
      <c r="I29" s="119" t="s">
        <v>43</v>
      </c>
      <c r="J29" s="119" t="s">
        <v>44</v>
      </c>
      <c r="K29" s="119" t="s">
        <v>45</v>
      </c>
      <c r="L29" s="119" t="s">
        <v>132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116</v>
      </c>
      <c r="AK29" s="153" t="s">
        <v>116</v>
      </c>
      <c r="AL29" s="119" t="s">
        <v>58</v>
      </c>
    </row>
    <row r="30" spans="1:38" s="119" customFormat="1" ht="15" hidden="1" customHeight="1" x14ac:dyDescent="0.3">
      <c r="A30" s="119">
        <v>2017</v>
      </c>
      <c r="B30" s="119" t="s">
        <v>38</v>
      </c>
      <c r="C30" s="119" t="s">
        <v>59</v>
      </c>
      <c r="D30" s="119" t="s">
        <v>105</v>
      </c>
      <c r="E30" s="119" t="s">
        <v>130</v>
      </c>
      <c r="F30" s="119" t="s">
        <v>133</v>
      </c>
      <c r="G30" s="119" t="s">
        <v>133</v>
      </c>
      <c r="H30" s="119" t="s">
        <v>133</v>
      </c>
      <c r="I30" s="119" t="s">
        <v>43</v>
      </c>
      <c r="J30" s="119" t="s">
        <v>44</v>
      </c>
      <c r="K30" s="119" t="s">
        <v>45</v>
      </c>
      <c r="L30" s="119" t="s">
        <v>133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116</v>
      </c>
      <c r="AK30" s="153" t="s">
        <v>116</v>
      </c>
      <c r="AL30" s="119" t="s">
        <v>58</v>
      </c>
    </row>
    <row r="31" spans="1:38" s="119" customFormat="1" ht="15" hidden="1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134</v>
      </c>
      <c r="G31" s="119" t="s">
        <v>134</v>
      </c>
      <c r="H31" s="119" t="s">
        <v>134</v>
      </c>
      <c r="I31" s="119" t="s">
        <v>43</v>
      </c>
      <c r="J31" s="119" t="s">
        <v>44</v>
      </c>
      <c r="K31" s="119" t="s">
        <v>45</v>
      </c>
      <c r="L31" s="119" t="s">
        <v>134</v>
      </c>
      <c r="M31" s="119" t="s">
        <v>46</v>
      </c>
      <c r="N31" s="135">
        <v>0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hidden="1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135</v>
      </c>
      <c r="G32" s="119" t="s">
        <v>135</v>
      </c>
      <c r="H32" s="119" t="s">
        <v>135</v>
      </c>
      <c r="I32" s="119" t="s">
        <v>43</v>
      </c>
      <c r="J32" s="119" t="s">
        <v>44</v>
      </c>
      <c r="K32" s="119" t="s">
        <v>45</v>
      </c>
      <c r="L32" s="119" t="s">
        <v>135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38</v>
      </c>
      <c r="C33" s="119" t="s">
        <v>75</v>
      </c>
      <c r="D33" s="119" t="s">
        <v>137</v>
      </c>
      <c r="E33" s="119" t="s">
        <v>138</v>
      </c>
      <c r="F33" s="119" t="s">
        <v>139</v>
      </c>
      <c r="G33" s="119" t="s">
        <v>140</v>
      </c>
      <c r="H33" s="119" t="s">
        <v>140</v>
      </c>
      <c r="I33" s="119" t="s">
        <v>43</v>
      </c>
      <c r="J33" s="119" t="s">
        <v>44</v>
      </c>
      <c r="K33" s="119" t="s">
        <v>45</v>
      </c>
      <c r="L33" s="119" t="s">
        <v>139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hidden="1" customHeight="1" x14ac:dyDescent="0.3">
      <c r="A34" s="130">
        <v>2017</v>
      </c>
      <c r="B34" s="130" t="s">
        <v>38</v>
      </c>
      <c r="C34" s="119" t="s">
        <v>75</v>
      </c>
      <c r="D34" s="130" t="s">
        <v>137</v>
      </c>
      <c r="E34" s="130" t="s">
        <v>138</v>
      </c>
      <c r="F34" s="130" t="s">
        <v>139</v>
      </c>
      <c r="G34" s="130" t="s">
        <v>140</v>
      </c>
      <c r="H34" s="130" t="s">
        <v>140</v>
      </c>
      <c r="I34" s="119" t="s">
        <v>43</v>
      </c>
      <c r="J34" s="119" t="s">
        <v>44</v>
      </c>
      <c r="K34" s="130" t="s">
        <v>45</v>
      </c>
      <c r="L34" s="130" t="s">
        <v>141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hidden="1" customHeight="1" x14ac:dyDescent="0.3">
      <c r="A35" s="119">
        <v>2017</v>
      </c>
      <c r="B35" s="119" t="s">
        <v>38</v>
      </c>
      <c r="C35" s="119" t="s">
        <v>88</v>
      </c>
      <c r="D35" s="119" t="s">
        <v>94</v>
      </c>
      <c r="E35" s="119" t="s">
        <v>95</v>
      </c>
      <c r="F35" s="119" t="s">
        <v>142</v>
      </c>
      <c r="G35" s="119" t="s">
        <v>142</v>
      </c>
      <c r="H35" s="119" t="s">
        <v>142</v>
      </c>
      <c r="I35" s="119" t="s">
        <v>43</v>
      </c>
      <c r="J35" s="119" t="s">
        <v>44</v>
      </c>
      <c r="K35" s="119" t="s">
        <v>45</v>
      </c>
      <c r="L35" s="119" t="s">
        <v>142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143</v>
      </c>
      <c r="AK35" s="153" t="s">
        <v>143</v>
      </c>
    </row>
    <row r="36" spans="1:39" s="119" customFormat="1" ht="15" hidden="1" customHeight="1" x14ac:dyDescent="0.3">
      <c r="A36" s="119">
        <v>2017</v>
      </c>
      <c r="B36" s="119" t="s">
        <v>38</v>
      </c>
      <c r="C36" s="119" t="s">
        <v>59</v>
      </c>
      <c r="D36" s="119" t="s">
        <v>105</v>
      </c>
      <c r="E36" s="119" t="s">
        <v>61</v>
      </c>
      <c r="F36" s="119" t="s">
        <v>144</v>
      </c>
      <c r="G36" s="119" t="s">
        <v>145</v>
      </c>
      <c r="H36" s="119" t="s">
        <v>145</v>
      </c>
      <c r="I36" s="119" t="s">
        <v>43</v>
      </c>
      <c r="J36" s="119" t="s">
        <v>44</v>
      </c>
      <c r="K36" s="119" t="s">
        <v>45</v>
      </c>
      <c r="L36" s="119" t="s">
        <v>144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hidden="1" customHeight="1" x14ac:dyDescent="0.3">
      <c r="A37" s="119">
        <v>2017</v>
      </c>
      <c r="B37" s="119" t="s">
        <v>38</v>
      </c>
      <c r="C37" s="119" t="s">
        <v>109</v>
      </c>
      <c r="D37" s="119" t="s">
        <v>110</v>
      </c>
      <c r="E37" s="119" t="s">
        <v>111</v>
      </c>
      <c r="F37" s="119" t="s">
        <v>146</v>
      </c>
      <c r="G37" s="119" t="s">
        <v>146</v>
      </c>
      <c r="H37" s="119" t="s">
        <v>146</v>
      </c>
      <c r="I37" s="119" t="s">
        <v>43</v>
      </c>
      <c r="J37" s="119" t="s">
        <v>44</v>
      </c>
      <c r="K37" s="119" t="s">
        <v>45</v>
      </c>
      <c r="L37" s="119" t="s">
        <v>147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148</v>
      </c>
    </row>
    <row r="38" spans="1:39" s="119" customFormat="1" ht="15" hidden="1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149</v>
      </c>
      <c r="F38" s="119" t="s">
        <v>150</v>
      </c>
      <c r="G38" s="119" t="s">
        <v>150</v>
      </c>
      <c r="H38" s="119" t="s">
        <v>150</v>
      </c>
      <c r="I38" s="119" t="s">
        <v>43</v>
      </c>
      <c r="J38" s="119" t="s">
        <v>44</v>
      </c>
      <c r="K38" s="119" t="s">
        <v>45</v>
      </c>
      <c r="L38" s="119" t="s">
        <v>1638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151</v>
      </c>
      <c r="G39" s="119" t="s">
        <v>151</v>
      </c>
      <c r="H39" s="119" t="s">
        <v>151</v>
      </c>
      <c r="I39" s="119" t="s">
        <v>43</v>
      </c>
      <c r="J39" s="119" t="s">
        <v>44</v>
      </c>
      <c r="K39" s="119" t="s">
        <v>45</v>
      </c>
      <c r="L39" s="119" t="s">
        <v>152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93</v>
      </c>
      <c r="AK39" s="153" t="s">
        <v>93</v>
      </c>
    </row>
    <row r="40" spans="1:39" s="119" customFormat="1" ht="15" hidden="1" customHeight="1" x14ac:dyDescent="0.3">
      <c r="A40" s="119">
        <v>2017</v>
      </c>
      <c r="B40" s="119" t="s">
        <v>38</v>
      </c>
      <c r="C40" s="119" t="s">
        <v>59</v>
      </c>
      <c r="D40" s="119" t="s">
        <v>153</v>
      </c>
      <c r="E40" s="119" t="s">
        <v>106</v>
      </c>
      <c r="F40" s="119" t="s">
        <v>154</v>
      </c>
      <c r="G40" s="119" t="s">
        <v>154</v>
      </c>
      <c r="H40" s="119" t="s">
        <v>154</v>
      </c>
      <c r="I40" s="119" t="s">
        <v>43</v>
      </c>
      <c r="J40" s="119" t="s">
        <v>44</v>
      </c>
      <c r="K40" s="119" t="s">
        <v>45</v>
      </c>
      <c r="L40" s="119" t="s">
        <v>154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hidden="1" customHeight="1" x14ac:dyDescent="0.3">
      <c r="A41" s="119">
        <v>2017</v>
      </c>
      <c r="B41" s="119" t="s">
        <v>38</v>
      </c>
      <c r="C41" s="119" t="s">
        <v>88</v>
      </c>
      <c r="D41" s="119" t="s">
        <v>127</v>
      </c>
      <c r="E41" s="119" t="s">
        <v>155</v>
      </c>
      <c r="F41" s="119" t="s">
        <v>156</v>
      </c>
      <c r="G41" s="119" t="s">
        <v>156</v>
      </c>
      <c r="H41" s="119" t="s">
        <v>156</v>
      </c>
      <c r="I41" s="119" t="s">
        <v>157</v>
      </c>
      <c r="J41" s="119" t="s">
        <v>158</v>
      </c>
      <c r="K41" s="119" t="s">
        <v>158</v>
      </c>
      <c r="L41" s="119" t="s">
        <v>156</v>
      </c>
      <c r="M41" s="119" t="s">
        <v>159</v>
      </c>
      <c r="N41" s="135">
        <v>0</v>
      </c>
      <c r="O41" s="135" t="s">
        <v>47</v>
      </c>
      <c r="P41" s="135" t="s">
        <v>160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38</v>
      </c>
      <c r="C42" s="119" t="s">
        <v>88</v>
      </c>
      <c r="D42" s="119" t="s">
        <v>127</v>
      </c>
      <c r="E42" s="119" t="s">
        <v>155</v>
      </c>
      <c r="F42" s="119" t="s">
        <v>161</v>
      </c>
      <c r="G42" s="119" t="s">
        <v>161</v>
      </c>
      <c r="H42" s="119" t="s">
        <v>161</v>
      </c>
      <c r="I42" s="119" t="s">
        <v>157</v>
      </c>
      <c r="J42" s="119" t="s">
        <v>158</v>
      </c>
      <c r="K42" s="119" t="s">
        <v>158</v>
      </c>
      <c r="L42" s="119" t="s">
        <v>161</v>
      </c>
      <c r="M42" s="119" t="s">
        <v>159</v>
      </c>
      <c r="N42" s="135">
        <v>0</v>
      </c>
      <c r="O42" s="135" t="s">
        <v>47</v>
      </c>
      <c r="P42" s="135" t="s">
        <v>160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38</v>
      </c>
      <c r="C43" s="119" t="s">
        <v>88</v>
      </c>
      <c r="D43" s="119" t="s">
        <v>127</v>
      </c>
      <c r="E43" s="119" t="s">
        <v>155</v>
      </c>
      <c r="F43" s="119" t="s">
        <v>162</v>
      </c>
      <c r="G43" s="119" t="s">
        <v>162</v>
      </c>
      <c r="H43" s="119" t="s">
        <v>162</v>
      </c>
      <c r="I43" s="119" t="s">
        <v>157</v>
      </c>
      <c r="J43" s="119" t="s">
        <v>158</v>
      </c>
      <c r="K43" s="119" t="s">
        <v>158</v>
      </c>
      <c r="L43" s="119" t="s">
        <v>162</v>
      </c>
      <c r="M43" s="119" t="s">
        <v>159</v>
      </c>
      <c r="N43" s="135">
        <v>0</v>
      </c>
      <c r="O43" s="135" t="s">
        <v>47</v>
      </c>
      <c r="P43" s="135" t="s">
        <v>160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38</v>
      </c>
      <c r="C44" s="119" t="s">
        <v>88</v>
      </c>
      <c r="D44" s="119" t="s">
        <v>127</v>
      </c>
      <c r="E44" s="119" t="s">
        <v>155</v>
      </c>
      <c r="F44" s="119" t="s">
        <v>163</v>
      </c>
      <c r="G44" s="119" t="s">
        <v>163</v>
      </c>
      <c r="H44" s="119" t="s">
        <v>163</v>
      </c>
      <c r="I44" s="119" t="s">
        <v>157</v>
      </c>
      <c r="J44" s="119" t="s">
        <v>158</v>
      </c>
      <c r="K44" s="119" t="s">
        <v>158</v>
      </c>
      <c r="L44" s="119" t="s">
        <v>163</v>
      </c>
      <c r="M44" s="119" t="s">
        <v>159</v>
      </c>
      <c r="N44" s="135">
        <v>0</v>
      </c>
      <c r="O44" s="135" t="s">
        <v>47</v>
      </c>
      <c r="P44" s="135" t="s">
        <v>160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164</v>
      </c>
      <c r="J45" s="119" t="s">
        <v>44</v>
      </c>
      <c r="K45" s="119" t="s">
        <v>165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166</v>
      </c>
      <c r="F46" s="119" t="s">
        <v>167</v>
      </c>
      <c r="G46" s="119" t="s">
        <v>167</v>
      </c>
      <c r="H46" s="119" t="s">
        <v>167</v>
      </c>
      <c r="I46" s="119" t="s">
        <v>164</v>
      </c>
      <c r="J46" s="119" t="s">
        <v>44</v>
      </c>
      <c r="K46" s="119" t="s">
        <v>165</v>
      </c>
      <c r="L46" s="119" t="s">
        <v>167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hidden="1" customHeight="1" x14ac:dyDescent="0.3">
      <c r="A47" s="119">
        <v>2017</v>
      </c>
      <c r="B47" s="119" t="s">
        <v>38</v>
      </c>
      <c r="C47" s="119" t="s">
        <v>88</v>
      </c>
      <c r="D47" s="119" t="s">
        <v>127</v>
      </c>
      <c r="E47" s="119" t="s">
        <v>123</v>
      </c>
      <c r="F47" s="119" t="s">
        <v>168</v>
      </c>
      <c r="G47" s="119" t="s">
        <v>168</v>
      </c>
      <c r="H47" s="119" t="s">
        <v>168</v>
      </c>
      <c r="I47" s="119" t="s">
        <v>169</v>
      </c>
      <c r="J47" s="119" t="s">
        <v>170</v>
      </c>
      <c r="K47" s="119" t="s">
        <v>171</v>
      </c>
      <c r="L47" s="119" t="s">
        <v>168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172</v>
      </c>
      <c r="AK47" s="119" t="s">
        <v>172</v>
      </c>
      <c r="AM47" s="119" t="s">
        <v>173</v>
      </c>
    </row>
    <row r="48" spans="1:39" s="119" customFormat="1" ht="15" hidden="1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174</v>
      </c>
      <c r="F48" s="119" t="s">
        <v>175</v>
      </c>
      <c r="G48" s="119" t="s">
        <v>175</v>
      </c>
      <c r="H48" s="119" t="s">
        <v>175</v>
      </c>
      <c r="I48" s="119" t="s">
        <v>164</v>
      </c>
      <c r="J48" s="119" t="s">
        <v>44</v>
      </c>
      <c r="K48" s="119" t="s">
        <v>165</v>
      </c>
      <c r="L48" s="119" t="s">
        <v>176</v>
      </c>
      <c r="M48" s="137" t="s">
        <v>177</v>
      </c>
      <c r="N48" s="135">
        <v>0</v>
      </c>
      <c r="O48" s="135" t="s">
        <v>47</v>
      </c>
      <c r="P48" s="135" t="s">
        <v>178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179</v>
      </c>
      <c r="AK48" s="153" t="s">
        <v>179</v>
      </c>
    </row>
    <row r="49" spans="1:39" s="119" customFormat="1" ht="15" hidden="1" customHeight="1" x14ac:dyDescent="0.3">
      <c r="A49" s="119">
        <v>2017</v>
      </c>
      <c r="B49" s="119" t="s">
        <v>38</v>
      </c>
      <c r="C49" s="119" t="s">
        <v>59</v>
      </c>
      <c r="D49" s="119" t="s">
        <v>180</v>
      </c>
      <c r="E49" s="119" t="s">
        <v>61</v>
      </c>
      <c r="F49" s="119" t="s">
        <v>181</v>
      </c>
      <c r="G49" s="119" t="s">
        <v>181</v>
      </c>
      <c r="H49" s="119" t="s">
        <v>181</v>
      </c>
      <c r="I49" s="119" t="s">
        <v>164</v>
      </c>
      <c r="J49" s="119" t="s">
        <v>44</v>
      </c>
      <c r="K49" s="119" t="s">
        <v>165</v>
      </c>
      <c r="L49" s="119" t="s">
        <v>181</v>
      </c>
      <c r="M49" s="137" t="s">
        <v>182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183</v>
      </c>
      <c r="AK49" s="153" t="s">
        <v>183</v>
      </c>
    </row>
    <row r="50" spans="1:39" s="119" customFormat="1" ht="15" hidden="1" customHeight="1" x14ac:dyDescent="0.3">
      <c r="A50" s="119">
        <v>2017</v>
      </c>
      <c r="B50" s="119" t="s">
        <v>38</v>
      </c>
      <c r="C50" s="119" t="s">
        <v>59</v>
      </c>
      <c r="D50" s="119" t="s">
        <v>180</v>
      </c>
      <c r="E50" s="119" t="s">
        <v>61</v>
      </c>
      <c r="F50" s="119" t="s">
        <v>181</v>
      </c>
      <c r="G50" s="119" t="s">
        <v>181</v>
      </c>
      <c r="H50" s="119" t="s">
        <v>181</v>
      </c>
      <c r="I50" s="119" t="s">
        <v>164</v>
      </c>
      <c r="J50" s="119" t="s">
        <v>44</v>
      </c>
      <c r="K50" s="119" t="s">
        <v>165</v>
      </c>
      <c r="L50" s="119" t="s">
        <v>181</v>
      </c>
      <c r="M50" s="137" t="s">
        <v>184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185</v>
      </c>
      <c r="AK50" s="153" t="s">
        <v>185</v>
      </c>
    </row>
    <row r="51" spans="1:39" s="119" customFormat="1" ht="15" hidden="1" customHeight="1" x14ac:dyDescent="0.3">
      <c r="A51" s="119">
        <v>2017</v>
      </c>
      <c r="B51" s="119" t="s">
        <v>38</v>
      </c>
      <c r="C51" s="119" t="s">
        <v>54</v>
      </c>
      <c r="D51" s="119" t="s">
        <v>101</v>
      </c>
      <c r="E51" s="119" t="s">
        <v>186</v>
      </c>
      <c r="F51" s="119" t="s">
        <v>187</v>
      </c>
      <c r="G51" s="119" t="s">
        <v>187</v>
      </c>
      <c r="H51" s="119" t="s">
        <v>187</v>
      </c>
      <c r="I51" s="119" t="s">
        <v>164</v>
      </c>
      <c r="J51" s="119" t="s">
        <v>44</v>
      </c>
      <c r="K51" s="119" t="s">
        <v>165</v>
      </c>
      <c r="L51" s="119" t="s">
        <v>187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188</v>
      </c>
      <c r="AK51" s="153" t="s">
        <v>188</v>
      </c>
    </row>
    <row r="52" spans="1:39" s="119" customFormat="1" ht="15" hidden="1" customHeight="1" x14ac:dyDescent="0.3">
      <c r="A52" s="119">
        <v>2017</v>
      </c>
      <c r="B52" s="119" t="s">
        <v>38</v>
      </c>
      <c r="C52" s="119" t="s">
        <v>59</v>
      </c>
      <c r="D52" s="119" t="s">
        <v>105</v>
      </c>
      <c r="E52" s="119" t="s">
        <v>189</v>
      </c>
      <c r="F52" s="119" t="s">
        <v>190</v>
      </c>
      <c r="G52" s="119" t="s">
        <v>190</v>
      </c>
      <c r="H52" s="119" t="s">
        <v>190</v>
      </c>
      <c r="I52" s="119" t="s">
        <v>169</v>
      </c>
      <c r="J52" s="119" t="s">
        <v>170</v>
      </c>
      <c r="K52" s="119" t="s">
        <v>171</v>
      </c>
      <c r="L52" s="119" t="s">
        <v>190</v>
      </c>
      <c r="M52" s="119" t="s">
        <v>159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172</v>
      </c>
      <c r="AK52" s="119" t="s">
        <v>172</v>
      </c>
      <c r="AM52" s="119" t="s">
        <v>173</v>
      </c>
    </row>
    <row r="53" spans="1:39" s="119" customFormat="1" ht="15" hidden="1" customHeight="1" x14ac:dyDescent="0.3">
      <c r="A53" s="119">
        <v>2017</v>
      </c>
      <c r="B53" s="119" t="s">
        <v>38</v>
      </c>
      <c r="C53" s="119" t="s">
        <v>59</v>
      </c>
      <c r="D53" s="119" t="s">
        <v>105</v>
      </c>
      <c r="E53" s="119" t="s">
        <v>191</v>
      </c>
      <c r="F53" s="119" t="s">
        <v>107</v>
      </c>
      <c r="G53" s="119" t="s">
        <v>107</v>
      </c>
      <c r="H53" s="119" t="s">
        <v>107</v>
      </c>
      <c r="I53" s="119" t="s">
        <v>164</v>
      </c>
      <c r="J53" s="119" t="s">
        <v>44</v>
      </c>
      <c r="K53" s="119" t="s">
        <v>165</v>
      </c>
      <c r="L53" s="119" t="s">
        <v>108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192</v>
      </c>
      <c r="AK53" s="153" t="s">
        <v>192</v>
      </c>
    </row>
    <row r="54" spans="1:39" s="119" customFormat="1" ht="15" hidden="1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193</v>
      </c>
      <c r="F54" s="119" t="s">
        <v>194</v>
      </c>
      <c r="G54" s="119" t="s">
        <v>194</v>
      </c>
      <c r="H54" s="119" t="s">
        <v>194</v>
      </c>
      <c r="I54" s="119" t="s">
        <v>164</v>
      </c>
      <c r="J54" s="119" t="s">
        <v>44</v>
      </c>
      <c r="K54" s="119" t="s">
        <v>165</v>
      </c>
      <c r="L54" s="119" t="s">
        <v>194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hidden="1" customHeight="1" x14ac:dyDescent="0.3">
      <c r="A55" s="119">
        <v>2017</v>
      </c>
      <c r="B55" s="119" t="s">
        <v>38</v>
      </c>
      <c r="C55" s="119" t="s">
        <v>59</v>
      </c>
      <c r="D55" s="119" t="s">
        <v>105</v>
      </c>
      <c r="E55" s="119" t="s">
        <v>189</v>
      </c>
      <c r="F55" s="119" t="s">
        <v>133</v>
      </c>
      <c r="G55" s="119" t="s">
        <v>133</v>
      </c>
      <c r="H55" s="119" t="s">
        <v>133</v>
      </c>
      <c r="I55" s="119" t="s">
        <v>164</v>
      </c>
      <c r="J55" s="119" t="s">
        <v>44</v>
      </c>
      <c r="K55" s="119" t="s">
        <v>165</v>
      </c>
      <c r="L55" s="119" t="s">
        <v>133</v>
      </c>
      <c r="M55" s="137" t="s">
        <v>184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185</v>
      </c>
    </row>
    <row r="56" spans="1:39" s="119" customFormat="1" ht="15" hidden="1" customHeight="1" x14ac:dyDescent="0.3">
      <c r="A56" s="119">
        <v>2017</v>
      </c>
      <c r="B56" s="119" t="s">
        <v>38</v>
      </c>
      <c r="C56" s="119" t="s">
        <v>59</v>
      </c>
      <c r="D56" s="119" t="s">
        <v>105</v>
      </c>
      <c r="E56" s="119" t="s">
        <v>106</v>
      </c>
      <c r="F56" s="119" t="s">
        <v>195</v>
      </c>
      <c r="G56" s="119" t="s">
        <v>195</v>
      </c>
      <c r="H56" s="119" t="s">
        <v>195</v>
      </c>
      <c r="I56" s="119" t="s">
        <v>164</v>
      </c>
      <c r="J56" s="119" t="s">
        <v>44</v>
      </c>
      <c r="K56" s="119" t="s">
        <v>165</v>
      </c>
      <c r="L56" s="119" t="s">
        <v>196</v>
      </c>
      <c r="M56" s="137" t="s">
        <v>184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197</v>
      </c>
      <c r="AK56" s="153" t="s">
        <v>197</v>
      </c>
    </row>
    <row r="57" spans="1:39" s="119" customFormat="1" ht="15" hidden="1" customHeight="1" x14ac:dyDescent="0.3">
      <c r="A57" s="119">
        <v>2017</v>
      </c>
      <c r="B57" s="119" t="s">
        <v>198</v>
      </c>
      <c r="C57" s="119" t="s">
        <v>199</v>
      </c>
      <c r="D57" s="119" t="s">
        <v>200</v>
      </c>
      <c r="F57" s="131" t="s">
        <v>201</v>
      </c>
      <c r="G57" s="131" t="s">
        <v>202</v>
      </c>
      <c r="H57" s="131" t="s">
        <v>202</v>
      </c>
      <c r="I57" s="131" t="s">
        <v>203</v>
      </c>
      <c r="J57" s="119" t="s">
        <v>204</v>
      </c>
      <c r="K57" s="119" t="s">
        <v>205</v>
      </c>
      <c r="L57" s="119" t="s">
        <v>206</v>
      </c>
      <c r="M57" s="119" t="s">
        <v>184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207</v>
      </c>
    </row>
    <row r="58" spans="1:39" s="119" customFormat="1" ht="15" hidden="1" customHeight="1" x14ac:dyDescent="0.3">
      <c r="A58" s="119">
        <v>2017</v>
      </c>
      <c r="B58" s="119" t="s">
        <v>38</v>
      </c>
      <c r="C58" s="119" t="s">
        <v>88</v>
      </c>
      <c r="D58" s="119" t="s">
        <v>94</v>
      </c>
      <c r="E58" s="119" t="s">
        <v>193</v>
      </c>
      <c r="F58" s="119" t="s">
        <v>208</v>
      </c>
      <c r="G58" s="119" t="s">
        <v>208</v>
      </c>
      <c r="H58" s="119" t="s">
        <v>208</v>
      </c>
      <c r="I58" s="119" t="s">
        <v>164</v>
      </c>
      <c r="J58" s="119" t="s">
        <v>44</v>
      </c>
      <c r="K58" s="119" t="s">
        <v>165</v>
      </c>
      <c r="L58" s="119" t="s">
        <v>208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172</v>
      </c>
      <c r="AK58" s="153" t="s">
        <v>172</v>
      </c>
    </row>
    <row r="59" spans="1:39" s="119" customFormat="1" ht="15" hidden="1" customHeight="1" x14ac:dyDescent="0.3">
      <c r="A59" s="119">
        <v>2017</v>
      </c>
      <c r="B59" s="119" t="s">
        <v>38</v>
      </c>
      <c r="C59" s="119" t="s">
        <v>59</v>
      </c>
      <c r="D59" s="119" t="s">
        <v>105</v>
      </c>
      <c r="E59" s="119" t="s">
        <v>61</v>
      </c>
      <c r="F59" s="119" t="s">
        <v>144</v>
      </c>
      <c r="G59" s="119" t="s">
        <v>145</v>
      </c>
      <c r="H59" s="119" t="s">
        <v>145</v>
      </c>
      <c r="I59" s="119" t="s">
        <v>164</v>
      </c>
      <c r="J59" s="119" t="s">
        <v>44</v>
      </c>
      <c r="K59" s="119" t="s">
        <v>165</v>
      </c>
      <c r="L59" s="119" t="s">
        <v>144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192</v>
      </c>
      <c r="AK59" s="153" t="s">
        <v>192</v>
      </c>
    </row>
    <row r="60" spans="1:39" s="119" customFormat="1" ht="15" hidden="1" customHeight="1" x14ac:dyDescent="0.3">
      <c r="A60" s="119">
        <v>2017</v>
      </c>
      <c r="B60" s="119" t="s">
        <v>38</v>
      </c>
      <c r="C60" s="119" t="s">
        <v>59</v>
      </c>
      <c r="D60" s="119" t="s">
        <v>209</v>
      </c>
      <c r="E60" s="119" t="s">
        <v>130</v>
      </c>
      <c r="F60" s="119" t="s">
        <v>210</v>
      </c>
      <c r="G60" s="119" t="s">
        <v>210</v>
      </c>
      <c r="H60" s="119" t="s">
        <v>210</v>
      </c>
      <c r="I60" s="119" t="s">
        <v>164</v>
      </c>
      <c r="J60" s="119" t="s">
        <v>44</v>
      </c>
      <c r="K60" s="119" t="s">
        <v>165</v>
      </c>
      <c r="L60" s="119" t="s">
        <v>211</v>
      </c>
      <c r="M60" s="137" t="s">
        <v>184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183</v>
      </c>
      <c r="AK60" s="153" t="s">
        <v>183</v>
      </c>
    </row>
    <row r="61" spans="1:39" s="119" customFormat="1" ht="15" hidden="1" customHeight="1" x14ac:dyDescent="0.3">
      <c r="A61" s="119">
        <v>2017</v>
      </c>
      <c r="B61" s="119" t="s">
        <v>38</v>
      </c>
      <c r="C61" s="119" t="s">
        <v>88</v>
      </c>
      <c r="D61" s="119" t="s">
        <v>94</v>
      </c>
      <c r="E61" s="119" t="s">
        <v>193</v>
      </c>
      <c r="F61" s="119" t="s">
        <v>212</v>
      </c>
      <c r="G61" s="119" t="s">
        <v>212</v>
      </c>
      <c r="H61" s="119" t="s">
        <v>212</v>
      </c>
      <c r="I61" s="119" t="s">
        <v>164</v>
      </c>
      <c r="J61" s="119" t="s">
        <v>44</v>
      </c>
      <c r="K61" s="119" t="s">
        <v>165</v>
      </c>
      <c r="L61" s="119" t="s">
        <v>212</v>
      </c>
      <c r="M61" s="137" t="s">
        <v>184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172</v>
      </c>
      <c r="AK61" s="153" t="s">
        <v>172</v>
      </c>
    </row>
    <row r="62" spans="1:39" s="119" customFormat="1" ht="15" hidden="1" customHeight="1" x14ac:dyDescent="0.3">
      <c r="A62" s="119">
        <v>2017</v>
      </c>
      <c r="B62" s="119" t="s">
        <v>38</v>
      </c>
      <c r="C62" s="119" t="s">
        <v>59</v>
      </c>
      <c r="D62" s="119" t="s">
        <v>105</v>
      </c>
      <c r="E62" s="119" t="s">
        <v>189</v>
      </c>
      <c r="F62" s="119" t="s">
        <v>213</v>
      </c>
      <c r="G62" s="119" t="s">
        <v>213</v>
      </c>
      <c r="H62" s="119" t="s">
        <v>213</v>
      </c>
      <c r="I62" s="119" t="s">
        <v>164</v>
      </c>
      <c r="J62" s="119" t="s">
        <v>44</v>
      </c>
      <c r="K62" s="119" t="s">
        <v>165</v>
      </c>
      <c r="L62" s="119" t="s">
        <v>214</v>
      </c>
      <c r="M62" s="137" t="s">
        <v>184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38</v>
      </c>
      <c r="C63" s="119" t="s">
        <v>59</v>
      </c>
      <c r="D63" s="119" t="s">
        <v>105</v>
      </c>
      <c r="E63" s="119" t="s">
        <v>189</v>
      </c>
      <c r="F63" s="119" t="s">
        <v>213</v>
      </c>
      <c r="G63" s="119" t="s">
        <v>213</v>
      </c>
      <c r="H63" s="119" t="s">
        <v>213</v>
      </c>
      <c r="I63" s="119" t="s">
        <v>164</v>
      </c>
      <c r="J63" s="119" t="s">
        <v>44</v>
      </c>
      <c r="K63" s="119" t="s">
        <v>165</v>
      </c>
      <c r="L63" s="119" t="s">
        <v>214</v>
      </c>
      <c r="M63" s="137" t="s">
        <v>177</v>
      </c>
      <c r="N63" s="135">
        <v>0</v>
      </c>
      <c r="O63" s="135" t="s">
        <v>47</v>
      </c>
      <c r="P63" s="135" t="s">
        <v>178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166</v>
      </c>
      <c r="F64" s="119" t="s">
        <v>215</v>
      </c>
      <c r="G64" s="119" t="s">
        <v>215</v>
      </c>
      <c r="H64" s="119" t="s">
        <v>215</v>
      </c>
      <c r="I64" s="119" t="s">
        <v>216</v>
      </c>
      <c r="J64" s="119" t="s">
        <v>44</v>
      </c>
      <c r="K64" s="119" t="s">
        <v>217</v>
      </c>
      <c r="L64" s="119" t="s">
        <v>218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219</v>
      </c>
    </row>
    <row r="65" spans="1:38" s="119" customFormat="1" ht="15" hidden="1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216</v>
      </c>
      <c r="J65" s="119" t="s">
        <v>44</v>
      </c>
      <c r="K65" s="119" t="s">
        <v>217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220</v>
      </c>
    </row>
    <row r="66" spans="1:38" s="119" customFormat="1" ht="15" hidden="1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216</v>
      </c>
      <c r="J66" s="119" t="s">
        <v>44</v>
      </c>
      <c r="K66" s="119" t="s">
        <v>217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221</v>
      </c>
    </row>
    <row r="67" spans="1:38" s="119" customFormat="1" ht="15" hidden="1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126</v>
      </c>
      <c r="G67" s="119" t="s">
        <v>126</v>
      </c>
      <c r="H67" s="119" t="s">
        <v>126</v>
      </c>
      <c r="I67" s="119" t="s">
        <v>216</v>
      </c>
      <c r="J67" s="119" t="s">
        <v>44</v>
      </c>
      <c r="K67" s="119" t="s">
        <v>217</v>
      </c>
      <c r="L67" s="119" t="s">
        <v>126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222</v>
      </c>
    </row>
    <row r="68" spans="1:38" s="119" customFormat="1" ht="15" hidden="1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223</v>
      </c>
      <c r="G68" s="119" t="s">
        <v>223</v>
      </c>
      <c r="H68" s="119" t="s">
        <v>223</v>
      </c>
      <c r="I68" s="119" t="s">
        <v>216</v>
      </c>
      <c r="J68" s="119" t="s">
        <v>44</v>
      </c>
      <c r="K68" s="119" t="s">
        <v>217</v>
      </c>
      <c r="L68" s="119" t="s">
        <v>223</v>
      </c>
      <c r="M68" s="137" t="s">
        <v>46</v>
      </c>
      <c r="N68" s="135">
        <v>0</v>
      </c>
      <c r="O68" s="135" t="s">
        <v>47</v>
      </c>
      <c r="P68" s="135" t="s">
        <v>160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hidden="1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224</v>
      </c>
      <c r="F69" s="119" t="s">
        <v>225</v>
      </c>
      <c r="G69" s="119" t="s">
        <v>225</v>
      </c>
      <c r="H69" s="119" t="s">
        <v>225</v>
      </c>
      <c r="I69" s="119" t="s">
        <v>226</v>
      </c>
      <c r="J69" s="119" t="s">
        <v>227</v>
      </c>
      <c r="K69" s="119" t="s">
        <v>228</v>
      </c>
      <c r="L69" s="119" t="s">
        <v>229</v>
      </c>
      <c r="M69" s="137" t="s">
        <v>184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192</v>
      </c>
      <c r="AK69" s="153" t="s">
        <v>192</v>
      </c>
    </row>
    <row r="70" spans="1:38" s="119" customFormat="1" ht="15" hidden="1" customHeight="1" x14ac:dyDescent="0.3">
      <c r="A70" s="119">
        <v>2017</v>
      </c>
      <c r="B70" s="119" t="s">
        <v>198</v>
      </c>
      <c r="C70" s="119" t="s">
        <v>59</v>
      </c>
      <c r="D70" s="119" t="s">
        <v>105</v>
      </c>
      <c r="E70" s="119" t="s">
        <v>130</v>
      </c>
      <c r="F70" s="119" t="s">
        <v>230</v>
      </c>
      <c r="G70" s="119" t="s">
        <v>231</v>
      </c>
      <c r="H70" s="119" t="s">
        <v>231</v>
      </c>
      <c r="I70" s="119" t="s">
        <v>226</v>
      </c>
      <c r="J70" s="119" t="s">
        <v>227</v>
      </c>
      <c r="K70" s="119" t="s">
        <v>228</v>
      </c>
      <c r="L70" s="119" t="s">
        <v>230</v>
      </c>
      <c r="M70" s="137" t="s">
        <v>184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232</v>
      </c>
      <c r="AK70" s="153" t="s">
        <v>232</v>
      </c>
      <c r="AL70" s="119" t="s">
        <v>233</v>
      </c>
    </row>
    <row r="71" spans="1:38" s="119" customFormat="1" ht="15" hidden="1" customHeight="1" x14ac:dyDescent="0.3">
      <c r="A71" s="119">
        <v>2017</v>
      </c>
      <c r="B71" s="119" t="s">
        <v>198</v>
      </c>
      <c r="C71" s="119" t="s">
        <v>59</v>
      </c>
      <c r="D71" s="119" t="s">
        <v>105</v>
      </c>
      <c r="E71" s="119" t="s">
        <v>130</v>
      </c>
      <c r="F71" s="119" t="s">
        <v>230</v>
      </c>
      <c r="G71" s="119" t="s">
        <v>231</v>
      </c>
      <c r="H71" s="119" t="s">
        <v>231</v>
      </c>
      <c r="I71" s="119" t="s">
        <v>226</v>
      </c>
      <c r="J71" s="119" t="s">
        <v>227</v>
      </c>
      <c r="K71" s="119" t="s">
        <v>228</v>
      </c>
      <c r="L71" s="119" t="s">
        <v>230</v>
      </c>
      <c r="M71" s="137" t="s">
        <v>177</v>
      </c>
      <c r="N71" s="135">
        <v>0</v>
      </c>
      <c r="O71" s="135" t="s">
        <v>47</v>
      </c>
      <c r="P71" s="135" t="s">
        <v>178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224</v>
      </c>
      <c r="F72" s="119" t="s">
        <v>234</v>
      </c>
      <c r="G72" s="119" t="s">
        <v>234</v>
      </c>
      <c r="H72" s="119" t="s">
        <v>234</v>
      </c>
      <c r="I72" s="119" t="s">
        <v>226</v>
      </c>
      <c r="J72" s="119" t="s">
        <v>227</v>
      </c>
      <c r="K72" s="119" t="s">
        <v>228</v>
      </c>
      <c r="L72" s="119" t="s">
        <v>234</v>
      </c>
      <c r="M72" s="137" t="s">
        <v>184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192</v>
      </c>
      <c r="AK72" s="153" t="s">
        <v>192</v>
      </c>
    </row>
    <row r="73" spans="1:38" s="119" customFormat="1" ht="15" hidden="1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224</v>
      </c>
      <c r="F73" s="119" t="s">
        <v>229</v>
      </c>
      <c r="G73" s="119" t="s">
        <v>229</v>
      </c>
      <c r="H73" s="119" t="s">
        <v>229</v>
      </c>
      <c r="I73" s="119" t="s">
        <v>226</v>
      </c>
      <c r="J73" s="119" t="s">
        <v>227</v>
      </c>
      <c r="K73" s="119" t="s">
        <v>228</v>
      </c>
      <c r="L73" s="119" t="s">
        <v>229</v>
      </c>
      <c r="M73" s="137" t="s">
        <v>184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192</v>
      </c>
      <c r="AK73" s="153" t="s">
        <v>192</v>
      </c>
    </row>
    <row r="74" spans="1:38" s="119" customFormat="1" ht="15" hidden="1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224</v>
      </c>
      <c r="F74" s="119" t="s">
        <v>229</v>
      </c>
      <c r="G74" s="119" t="s">
        <v>229</v>
      </c>
      <c r="H74" s="119" t="s">
        <v>229</v>
      </c>
      <c r="I74" s="119" t="s">
        <v>226</v>
      </c>
      <c r="J74" s="119" t="s">
        <v>227</v>
      </c>
      <c r="K74" s="119" t="s">
        <v>228</v>
      </c>
      <c r="L74" s="119" t="s">
        <v>229</v>
      </c>
      <c r="M74" s="137" t="s">
        <v>177</v>
      </c>
      <c r="N74" s="135">
        <v>0</v>
      </c>
      <c r="O74" s="135" t="s">
        <v>47</v>
      </c>
      <c r="P74" s="135" t="s">
        <v>178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38</v>
      </c>
      <c r="C75" s="119" t="s">
        <v>59</v>
      </c>
      <c r="D75" s="119" t="s">
        <v>105</v>
      </c>
      <c r="E75" s="119" t="s">
        <v>130</v>
      </c>
      <c r="F75" s="119" t="s">
        <v>235</v>
      </c>
      <c r="G75" s="119" t="s">
        <v>235</v>
      </c>
      <c r="H75" s="119" t="s">
        <v>235</v>
      </c>
      <c r="I75" s="119" t="s">
        <v>226</v>
      </c>
      <c r="J75" s="119" t="s">
        <v>227</v>
      </c>
      <c r="K75" s="119" t="s">
        <v>228</v>
      </c>
      <c r="L75" s="119" t="s">
        <v>235</v>
      </c>
      <c r="M75" s="137" t="s">
        <v>184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192</v>
      </c>
      <c r="AK75" s="153" t="s">
        <v>192</v>
      </c>
    </row>
    <row r="76" spans="1:38" s="119" customFormat="1" ht="15" hidden="1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224</v>
      </c>
      <c r="F76" s="119" t="s">
        <v>236</v>
      </c>
      <c r="G76" s="119" t="s">
        <v>236</v>
      </c>
      <c r="H76" s="119" t="s">
        <v>236</v>
      </c>
      <c r="I76" s="119" t="s">
        <v>226</v>
      </c>
      <c r="J76" s="119" t="s">
        <v>227</v>
      </c>
      <c r="K76" s="119" t="s">
        <v>228</v>
      </c>
      <c r="L76" s="119" t="s">
        <v>236</v>
      </c>
      <c r="M76" s="137" t="s">
        <v>184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237</v>
      </c>
      <c r="AK76" s="153" t="s">
        <v>237</v>
      </c>
    </row>
    <row r="77" spans="1:38" s="119" customFormat="1" ht="15" hidden="1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224</v>
      </c>
      <c r="F77" s="119" t="s">
        <v>236</v>
      </c>
      <c r="G77" s="119" t="s">
        <v>236</v>
      </c>
      <c r="H77" s="119" t="s">
        <v>236</v>
      </c>
      <c r="I77" s="119" t="s">
        <v>226</v>
      </c>
      <c r="J77" s="119" t="s">
        <v>227</v>
      </c>
      <c r="K77" s="119" t="s">
        <v>228</v>
      </c>
      <c r="L77" s="119" t="s">
        <v>236</v>
      </c>
      <c r="M77" s="137" t="s">
        <v>177</v>
      </c>
      <c r="N77" s="135">
        <v>0</v>
      </c>
      <c r="O77" s="135" t="s">
        <v>47</v>
      </c>
      <c r="P77" s="135" t="s">
        <v>178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38</v>
      </c>
      <c r="C78" s="119" t="s">
        <v>59</v>
      </c>
      <c r="D78" s="119" t="s">
        <v>105</v>
      </c>
      <c r="E78" s="119" t="s">
        <v>238</v>
      </c>
      <c r="F78" s="119" t="s">
        <v>239</v>
      </c>
      <c r="G78" s="119" t="s">
        <v>239</v>
      </c>
      <c r="H78" s="119" t="s">
        <v>239</v>
      </c>
      <c r="I78" s="119" t="s">
        <v>226</v>
      </c>
      <c r="J78" s="119" t="s">
        <v>227</v>
      </c>
      <c r="K78" s="119" t="s">
        <v>228</v>
      </c>
      <c r="L78" s="119" t="s">
        <v>239</v>
      </c>
      <c r="M78" s="137" t="s">
        <v>184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hidden="1" customHeight="1" x14ac:dyDescent="0.3">
      <c r="A79" s="119">
        <v>2017</v>
      </c>
      <c r="B79" s="119" t="s">
        <v>38</v>
      </c>
      <c r="C79" s="119" t="s">
        <v>59</v>
      </c>
      <c r="D79" s="119" t="s">
        <v>105</v>
      </c>
      <c r="E79" s="119" t="s">
        <v>189</v>
      </c>
      <c r="F79" s="119" t="s">
        <v>196</v>
      </c>
      <c r="G79" s="119" t="s">
        <v>196</v>
      </c>
      <c r="H79" s="119" t="s">
        <v>196</v>
      </c>
      <c r="I79" s="119" t="s">
        <v>169</v>
      </c>
      <c r="J79" s="119" t="s">
        <v>170</v>
      </c>
      <c r="K79" s="119" t="s">
        <v>171</v>
      </c>
      <c r="L79" s="119" t="s">
        <v>196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172</v>
      </c>
      <c r="AK79" s="119" t="s">
        <v>172</v>
      </c>
    </row>
    <row r="80" spans="1:38" s="119" customFormat="1" ht="15" hidden="1" customHeight="1" x14ac:dyDescent="0.3">
      <c r="A80" s="119">
        <v>2017</v>
      </c>
      <c r="B80" s="119" t="s">
        <v>38</v>
      </c>
      <c r="C80" s="119" t="s">
        <v>59</v>
      </c>
      <c r="D80" s="119" t="s">
        <v>105</v>
      </c>
      <c r="E80" s="119" t="s">
        <v>238</v>
      </c>
      <c r="F80" s="119" t="s">
        <v>239</v>
      </c>
      <c r="G80" s="119" t="s">
        <v>239</v>
      </c>
      <c r="H80" s="119" t="s">
        <v>239</v>
      </c>
      <c r="I80" s="119" t="s">
        <v>226</v>
      </c>
      <c r="J80" s="119" t="s">
        <v>227</v>
      </c>
      <c r="K80" s="119" t="s">
        <v>228</v>
      </c>
      <c r="L80" s="119" t="s">
        <v>239</v>
      </c>
      <c r="M80" s="137" t="s">
        <v>177</v>
      </c>
      <c r="N80" s="135">
        <v>0</v>
      </c>
      <c r="O80" s="135" t="s">
        <v>47</v>
      </c>
      <c r="P80" s="135" t="s">
        <v>178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240</v>
      </c>
    </row>
    <row r="81" spans="1:39" s="119" customFormat="1" ht="15" hidden="1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224</v>
      </c>
      <c r="F81" s="119" t="s">
        <v>158</v>
      </c>
      <c r="G81" s="119" t="s">
        <v>158</v>
      </c>
      <c r="H81" s="119" t="s">
        <v>158</v>
      </c>
      <c r="I81" s="119" t="s">
        <v>226</v>
      </c>
      <c r="J81" s="119" t="s">
        <v>227</v>
      </c>
      <c r="K81" s="119" t="s">
        <v>228</v>
      </c>
      <c r="L81" s="119" t="s">
        <v>158</v>
      </c>
      <c r="M81" s="137" t="s">
        <v>177</v>
      </c>
      <c r="N81" s="135">
        <v>0</v>
      </c>
      <c r="O81" s="135" t="s">
        <v>47</v>
      </c>
      <c r="P81" s="135" t="s">
        <v>178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241</v>
      </c>
      <c r="G82" s="131" t="s">
        <v>241</v>
      </c>
      <c r="H82" s="131" t="s">
        <v>241</v>
      </c>
      <c r="I82" s="131" t="s">
        <v>242</v>
      </c>
      <c r="J82" s="119" t="s">
        <v>243</v>
      </c>
      <c r="K82" s="119" t="s">
        <v>244</v>
      </c>
      <c r="L82" s="119" t="s">
        <v>245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207</v>
      </c>
    </row>
    <row r="83" spans="1:39" s="119" customFormat="1" ht="15" hidden="1" customHeight="1" x14ac:dyDescent="0.3">
      <c r="A83" s="119">
        <v>2017</v>
      </c>
      <c r="B83" s="119" t="s">
        <v>198</v>
      </c>
      <c r="C83" s="119" t="s">
        <v>109</v>
      </c>
      <c r="D83" s="119" t="s">
        <v>110</v>
      </c>
      <c r="E83" s="119" t="s">
        <v>111</v>
      </c>
      <c r="F83" s="119" t="s">
        <v>112</v>
      </c>
      <c r="G83" s="119" t="s">
        <v>246</v>
      </c>
      <c r="H83" s="119" t="s">
        <v>246</v>
      </c>
      <c r="I83" s="119" t="s">
        <v>226</v>
      </c>
      <c r="J83" s="119" t="s">
        <v>227</v>
      </c>
      <c r="K83" s="119" t="s">
        <v>228</v>
      </c>
      <c r="L83" s="119" t="s">
        <v>247</v>
      </c>
      <c r="M83" s="137" t="s">
        <v>184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hidden="1" customHeight="1" x14ac:dyDescent="0.3">
      <c r="A84" s="119">
        <v>2017</v>
      </c>
      <c r="B84" s="119" t="s">
        <v>38</v>
      </c>
      <c r="C84" s="119" t="s">
        <v>59</v>
      </c>
      <c r="D84" s="119" t="s">
        <v>105</v>
      </c>
      <c r="E84" s="119" t="s">
        <v>248</v>
      </c>
      <c r="F84" s="119" t="s">
        <v>249</v>
      </c>
      <c r="G84" s="119" t="s">
        <v>249</v>
      </c>
      <c r="H84" s="119" t="s">
        <v>249</v>
      </c>
      <c r="I84" s="119" t="s">
        <v>226</v>
      </c>
      <c r="J84" s="119" t="s">
        <v>227</v>
      </c>
      <c r="K84" s="119" t="s">
        <v>228</v>
      </c>
      <c r="L84" s="119" t="s">
        <v>249</v>
      </c>
      <c r="M84" s="137" t="s">
        <v>184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224</v>
      </c>
      <c r="F85" s="119" t="s">
        <v>250</v>
      </c>
      <c r="G85" s="119" t="s">
        <v>250</v>
      </c>
      <c r="H85" s="119" t="s">
        <v>250</v>
      </c>
      <c r="I85" s="119" t="s">
        <v>226</v>
      </c>
      <c r="J85" s="119" t="s">
        <v>227</v>
      </c>
      <c r="K85" s="119" t="s">
        <v>228</v>
      </c>
      <c r="L85" s="119" t="s">
        <v>229</v>
      </c>
      <c r="M85" s="137" t="s">
        <v>184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192</v>
      </c>
      <c r="AK85" s="153" t="s">
        <v>192</v>
      </c>
    </row>
    <row r="86" spans="1:39" s="119" customFormat="1" ht="15" hidden="1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224</v>
      </c>
      <c r="F86" s="119" t="s">
        <v>250</v>
      </c>
      <c r="G86" s="119" t="s">
        <v>250</v>
      </c>
      <c r="H86" s="119" t="s">
        <v>250</v>
      </c>
      <c r="I86" s="119" t="s">
        <v>226</v>
      </c>
      <c r="J86" s="119" t="s">
        <v>227</v>
      </c>
      <c r="K86" s="119" t="s">
        <v>228</v>
      </c>
      <c r="L86" s="119" t="s">
        <v>229</v>
      </c>
      <c r="M86" s="137" t="s">
        <v>177</v>
      </c>
      <c r="N86" s="135">
        <v>0</v>
      </c>
      <c r="O86" s="135" t="s">
        <v>47</v>
      </c>
      <c r="P86" s="135" t="s">
        <v>178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251</v>
      </c>
      <c r="C87" s="119" t="s">
        <v>109</v>
      </c>
      <c r="D87" s="119" t="s">
        <v>110</v>
      </c>
      <c r="E87" s="119" t="s">
        <v>252</v>
      </c>
      <c r="F87" s="119" t="s">
        <v>253</v>
      </c>
      <c r="G87" s="119" t="s">
        <v>254</v>
      </c>
      <c r="H87" s="119" t="s">
        <v>254</v>
      </c>
      <c r="I87" s="119" t="s">
        <v>226</v>
      </c>
      <c r="J87" s="119" t="s">
        <v>227</v>
      </c>
      <c r="K87" s="119" t="s">
        <v>228</v>
      </c>
      <c r="L87" s="119" t="s">
        <v>253</v>
      </c>
      <c r="M87" s="137" t="s">
        <v>177</v>
      </c>
      <c r="N87" s="135">
        <v>0</v>
      </c>
      <c r="O87" s="135" t="s">
        <v>47</v>
      </c>
      <c r="P87" s="135" t="s">
        <v>178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38</v>
      </c>
      <c r="C88" s="119" t="s">
        <v>75</v>
      </c>
      <c r="D88" s="119" t="s">
        <v>255</v>
      </c>
      <c r="E88" s="119" t="s">
        <v>256</v>
      </c>
      <c r="F88" s="119" t="s">
        <v>257</v>
      </c>
      <c r="G88" s="119" t="s">
        <v>257</v>
      </c>
      <c r="H88" s="119" t="s">
        <v>257</v>
      </c>
      <c r="I88" s="119" t="s">
        <v>226</v>
      </c>
      <c r="J88" s="119" t="s">
        <v>227</v>
      </c>
      <c r="K88" s="119" t="s">
        <v>228</v>
      </c>
      <c r="L88" s="119" t="s">
        <v>257</v>
      </c>
      <c r="M88" s="137" t="s">
        <v>184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38</v>
      </c>
      <c r="C89" s="119" t="s">
        <v>59</v>
      </c>
      <c r="D89" s="119" t="s">
        <v>105</v>
      </c>
      <c r="E89" s="119" t="s">
        <v>189</v>
      </c>
      <c r="F89" s="119" t="s">
        <v>213</v>
      </c>
      <c r="G89" s="119" t="s">
        <v>213</v>
      </c>
      <c r="H89" s="119" t="s">
        <v>213</v>
      </c>
      <c r="I89" s="119" t="s">
        <v>226</v>
      </c>
      <c r="J89" s="119" t="s">
        <v>227</v>
      </c>
      <c r="K89" s="119" t="s">
        <v>228</v>
      </c>
      <c r="L89" s="119" t="s">
        <v>214</v>
      </c>
      <c r="M89" s="137" t="s">
        <v>184</v>
      </c>
      <c r="N89" s="136">
        <v>0.94</v>
      </c>
      <c r="O89" s="135" t="s">
        <v>258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224</v>
      </c>
      <c r="F90" s="119" t="s">
        <v>259</v>
      </c>
      <c r="G90" s="119" t="s">
        <v>259</v>
      </c>
      <c r="H90" s="119" t="s">
        <v>259</v>
      </c>
      <c r="I90" s="119" t="s">
        <v>226</v>
      </c>
      <c r="J90" s="119" t="s">
        <v>227</v>
      </c>
      <c r="K90" s="119" t="s">
        <v>228</v>
      </c>
      <c r="L90" s="119" t="s">
        <v>260</v>
      </c>
      <c r="M90" s="137" t="s">
        <v>184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237</v>
      </c>
      <c r="AK90" s="153" t="s">
        <v>237</v>
      </c>
      <c r="AL90" s="119" t="s">
        <v>261</v>
      </c>
    </row>
    <row r="91" spans="1:39" s="119" customFormat="1" ht="15" hidden="1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149</v>
      </c>
      <c r="F91" s="119" t="s">
        <v>262</v>
      </c>
      <c r="G91" s="119" t="s">
        <v>262</v>
      </c>
      <c r="H91" s="119" t="s">
        <v>262</v>
      </c>
      <c r="I91" s="119" t="s">
        <v>169</v>
      </c>
      <c r="J91" s="119" t="s">
        <v>170</v>
      </c>
      <c r="K91" s="119" t="s">
        <v>171</v>
      </c>
      <c r="L91" s="119" t="s">
        <v>262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192</v>
      </c>
      <c r="AK91" s="119" t="s">
        <v>192</v>
      </c>
    </row>
    <row r="92" spans="1:39" s="119" customFormat="1" ht="15" hidden="1" customHeight="1" x14ac:dyDescent="0.3">
      <c r="A92" s="119">
        <v>2017</v>
      </c>
      <c r="B92" s="119" t="s">
        <v>38</v>
      </c>
      <c r="C92" s="119" t="s">
        <v>136</v>
      </c>
      <c r="D92" s="119" t="s">
        <v>137</v>
      </c>
      <c r="E92" s="119" t="s">
        <v>138</v>
      </c>
      <c r="F92" s="119" t="s">
        <v>263</v>
      </c>
      <c r="G92" s="119" t="s">
        <v>264</v>
      </c>
      <c r="H92" s="119" t="s">
        <v>264</v>
      </c>
      <c r="I92" s="131" t="s">
        <v>242</v>
      </c>
      <c r="J92" s="119" t="s">
        <v>243</v>
      </c>
      <c r="K92" s="119" t="s">
        <v>265</v>
      </c>
      <c r="L92" s="119" t="s">
        <v>266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267</v>
      </c>
      <c r="AK92" s="119" t="s">
        <v>267</v>
      </c>
      <c r="AL92" s="119" t="s">
        <v>268</v>
      </c>
      <c r="AM92" s="131"/>
    </row>
    <row r="93" spans="1:39" s="119" customFormat="1" ht="15" hidden="1" customHeight="1" x14ac:dyDescent="0.3">
      <c r="A93" s="119">
        <v>2017</v>
      </c>
      <c r="B93" s="119" t="s">
        <v>38</v>
      </c>
      <c r="C93" s="119" t="s">
        <v>136</v>
      </c>
      <c r="D93" s="119" t="s">
        <v>269</v>
      </c>
      <c r="E93" s="119" t="s">
        <v>269</v>
      </c>
      <c r="F93" s="119" t="s">
        <v>270</v>
      </c>
      <c r="G93" s="119" t="s">
        <v>271</v>
      </c>
      <c r="H93" s="119" t="s">
        <v>271</v>
      </c>
      <c r="I93" s="131" t="s">
        <v>242</v>
      </c>
      <c r="J93" s="119" t="s">
        <v>243</v>
      </c>
      <c r="K93" s="119" t="s">
        <v>265</v>
      </c>
      <c r="L93" s="119" t="s">
        <v>272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268</v>
      </c>
      <c r="AM93" s="131"/>
    </row>
    <row r="94" spans="1:39" s="119" customFormat="1" ht="15" hidden="1" customHeight="1" x14ac:dyDescent="0.3">
      <c r="A94" s="119">
        <v>2017</v>
      </c>
      <c r="B94" s="119" t="s">
        <v>38</v>
      </c>
      <c r="C94" s="119" t="s">
        <v>88</v>
      </c>
      <c r="D94" s="119" t="s">
        <v>127</v>
      </c>
      <c r="E94" s="119" t="s">
        <v>95</v>
      </c>
      <c r="F94" s="119" t="s">
        <v>273</v>
      </c>
      <c r="G94" s="119" t="s">
        <v>274</v>
      </c>
      <c r="H94" s="119" t="s">
        <v>274</v>
      </c>
      <c r="I94" s="131" t="s">
        <v>242</v>
      </c>
      <c r="J94" s="119" t="s">
        <v>243</v>
      </c>
      <c r="K94" s="119" t="s">
        <v>265</v>
      </c>
      <c r="L94" s="119" t="s">
        <v>275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119</v>
      </c>
      <c r="AL94" s="119" t="s">
        <v>268</v>
      </c>
      <c r="AM94" s="131"/>
    </row>
    <row r="95" spans="1:39" s="119" customFormat="1" ht="15" hidden="1" customHeight="1" x14ac:dyDescent="0.3">
      <c r="A95" s="119">
        <v>2017</v>
      </c>
      <c r="B95" s="119" t="s">
        <v>38</v>
      </c>
      <c r="C95" s="119" t="s">
        <v>88</v>
      </c>
      <c r="D95" s="119" t="s">
        <v>127</v>
      </c>
      <c r="E95" s="119" t="s">
        <v>276</v>
      </c>
      <c r="F95" s="119" t="s">
        <v>277</v>
      </c>
      <c r="G95" s="119" t="s">
        <v>277</v>
      </c>
      <c r="H95" s="119" t="s">
        <v>277</v>
      </c>
      <c r="I95" s="131" t="s">
        <v>242</v>
      </c>
      <c r="J95" s="119" t="s">
        <v>243</v>
      </c>
      <c r="K95" s="119" t="s">
        <v>265</v>
      </c>
      <c r="L95" s="119" t="s">
        <v>278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268</v>
      </c>
      <c r="AM95" s="131"/>
    </row>
    <row r="96" spans="1:39" s="119" customFormat="1" ht="15" hidden="1" customHeight="1" x14ac:dyDescent="0.3">
      <c r="A96" s="119">
        <v>2017</v>
      </c>
      <c r="B96" s="119" t="s">
        <v>38</v>
      </c>
      <c r="C96" s="119" t="s">
        <v>109</v>
      </c>
      <c r="D96" s="119" t="s">
        <v>279</v>
      </c>
      <c r="E96" s="119" t="s">
        <v>280</v>
      </c>
      <c r="F96" s="119" t="s">
        <v>281</v>
      </c>
      <c r="G96" s="119" t="s">
        <v>281</v>
      </c>
      <c r="H96" s="119" t="s">
        <v>281</v>
      </c>
      <c r="I96" s="131" t="s">
        <v>242</v>
      </c>
      <c r="J96" s="119" t="s">
        <v>243</v>
      </c>
      <c r="K96" s="119" t="s">
        <v>265</v>
      </c>
      <c r="L96" s="119" t="s">
        <v>282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119</v>
      </c>
      <c r="AL96" s="119" t="s">
        <v>268</v>
      </c>
      <c r="AM96" s="131"/>
    </row>
    <row r="97" spans="1:40" s="119" customFormat="1" ht="15" hidden="1" customHeight="1" x14ac:dyDescent="0.3">
      <c r="A97" s="119">
        <v>2017</v>
      </c>
      <c r="B97" s="119" t="s">
        <v>251</v>
      </c>
      <c r="C97" s="119" t="s">
        <v>109</v>
      </c>
      <c r="D97" s="119" t="s">
        <v>110</v>
      </c>
      <c r="E97" s="119" t="s">
        <v>111</v>
      </c>
      <c r="F97" s="119" t="s">
        <v>283</v>
      </c>
      <c r="G97" s="119" t="s">
        <v>284</v>
      </c>
      <c r="H97" s="119" t="s">
        <v>284</v>
      </c>
      <c r="I97" s="131" t="s">
        <v>242</v>
      </c>
      <c r="J97" s="119" t="s">
        <v>243</v>
      </c>
      <c r="K97" s="119" t="s">
        <v>265</v>
      </c>
      <c r="L97" s="119" t="s">
        <v>283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268</v>
      </c>
      <c r="AM97" s="131"/>
    </row>
    <row r="98" spans="1:40" s="119" customFormat="1" ht="15" hidden="1" customHeight="1" x14ac:dyDescent="0.3">
      <c r="A98" s="119">
        <v>2017</v>
      </c>
      <c r="B98" s="119" t="s">
        <v>251</v>
      </c>
      <c r="C98" s="119" t="s">
        <v>109</v>
      </c>
      <c r="D98" s="119" t="s">
        <v>110</v>
      </c>
      <c r="E98" s="119" t="s">
        <v>280</v>
      </c>
      <c r="F98" s="119" t="s">
        <v>285</v>
      </c>
      <c r="G98" s="119" t="s">
        <v>286</v>
      </c>
      <c r="H98" s="119" t="s">
        <v>286</v>
      </c>
      <c r="I98" s="131" t="s">
        <v>242</v>
      </c>
      <c r="J98" s="119" t="s">
        <v>243</v>
      </c>
      <c r="K98" s="119" t="s">
        <v>265</v>
      </c>
      <c r="L98" s="119" t="s">
        <v>285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268</v>
      </c>
      <c r="AM98" s="131"/>
    </row>
    <row r="99" spans="1:40" s="119" customFormat="1" ht="15" hidden="1" customHeight="1" x14ac:dyDescent="0.3">
      <c r="A99" s="119">
        <v>2017</v>
      </c>
      <c r="B99" s="119" t="s">
        <v>198</v>
      </c>
      <c r="C99" s="119" t="s">
        <v>88</v>
      </c>
      <c r="D99" s="119" t="s">
        <v>89</v>
      </c>
      <c r="E99" s="119" t="s">
        <v>276</v>
      </c>
      <c r="F99" s="119" t="s">
        <v>287</v>
      </c>
      <c r="G99" s="119" t="s">
        <v>288</v>
      </c>
      <c r="H99" s="119" t="s">
        <v>288</v>
      </c>
      <c r="I99" s="131" t="s">
        <v>242</v>
      </c>
      <c r="J99" s="119" t="s">
        <v>243</v>
      </c>
      <c r="K99" s="119" t="s">
        <v>265</v>
      </c>
      <c r="L99" s="119" t="s">
        <v>287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268</v>
      </c>
      <c r="AM99" s="131"/>
    </row>
    <row r="100" spans="1:40" s="119" customFormat="1" ht="15" hidden="1" customHeight="1" x14ac:dyDescent="0.3">
      <c r="A100" s="119">
        <v>2017</v>
      </c>
      <c r="B100" s="119" t="s">
        <v>289</v>
      </c>
      <c r="C100" s="119" t="s">
        <v>88</v>
      </c>
      <c r="D100" s="119" t="s">
        <v>89</v>
      </c>
      <c r="E100" s="119" t="s">
        <v>276</v>
      </c>
      <c r="F100" s="119" t="s">
        <v>290</v>
      </c>
      <c r="G100" s="119" t="s">
        <v>290</v>
      </c>
      <c r="H100" s="119" t="s">
        <v>290</v>
      </c>
      <c r="I100" s="131" t="s">
        <v>242</v>
      </c>
      <c r="J100" s="119" t="s">
        <v>243</v>
      </c>
      <c r="K100" s="119" t="s">
        <v>265</v>
      </c>
      <c r="L100" s="119" t="s">
        <v>290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268</v>
      </c>
      <c r="AM100" s="131"/>
      <c r="AN100" s="119" t="s">
        <v>291</v>
      </c>
    </row>
    <row r="101" spans="1:40" s="119" customFormat="1" ht="15" hidden="1" customHeight="1" x14ac:dyDescent="0.3">
      <c r="A101" s="119">
        <v>2017</v>
      </c>
      <c r="B101" s="119" t="s">
        <v>38</v>
      </c>
      <c r="C101" s="119" t="s">
        <v>88</v>
      </c>
      <c r="D101" s="119" t="s">
        <v>292</v>
      </c>
      <c r="E101" s="119" t="s">
        <v>193</v>
      </c>
      <c r="F101" s="119" t="s">
        <v>293</v>
      </c>
      <c r="G101" s="119" t="s">
        <v>293</v>
      </c>
      <c r="H101" s="119" t="s">
        <v>293</v>
      </c>
      <c r="I101" s="131" t="s">
        <v>242</v>
      </c>
      <c r="J101" s="119" t="s">
        <v>243</v>
      </c>
      <c r="K101" s="119" t="s">
        <v>265</v>
      </c>
      <c r="L101" s="119" t="s">
        <v>293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119</v>
      </c>
      <c r="AL101" s="119" t="s">
        <v>268</v>
      </c>
      <c r="AM101" s="131"/>
    </row>
    <row r="102" spans="1:40" s="119" customFormat="1" ht="15" hidden="1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166</v>
      </c>
      <c r="F102" s="119" t="s">
        <v>167</v>
      </c>
      <c r="G102" s="119" t="s">
        <v>167</v>
      </c>
      <c r="H102" s="119" t="s">
        <v>167</v>
      </c>
      <c r="I102" s="131" t="s">
        <v>242</v>
      </c>
      <c r="J102" s="119" t="s">
        <v>243</v>
      </c>
      <c r="K102" s="119" t="s">
        <v>265</v>
      </c>
      <c r="L102" s="119" t="s">
        <v>167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268</v>
      </c>
      <c r="AM102" s="131"/>
    </row>
    <row r="103" spans="1:40" s="119" customFormat="1" ht="15" hidden="1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166</v>
      </c>
      <c r="F103" s="119" t="s">
        <v>294</v>
      </c>
      <c r="G103" s="119" t="s">
        <v>294</v>
      </c>
      <c r="H103" s="119" t="s">
        <v>294</v>
      </c>
      <c r="I103" s="131" t="s">
        <v>242</v>
      </c>
      <c r="J103" s="119" t="s">
        <v>243</v>
      </c>
      <c r="K103" s="119" t="s">
        <v>265</v>
      </c>
      <c r="L103" s="119" t="s">
        <v>294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268</v>
      </c>
      <c r="AM103" s="131"/>
    </row>
    <row r="104" spans="1:40" s="119" customFormat="1" ht="15" hidden="1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295</v>
      </c>
      <c r="F104" s="119" t="s">
        <v>204</v>
      </c>
      <c r="G104" s="119" t="s">
        <v>204</v>
      </c>
      <c r="H104" s="119" t="s">
        <v>204</v>
      </c>
      <c r="I104" s="131" t="s">
        <v>242</v>
      </c>
      <c r="J104" s="119" t="s">
        <v>243</v>
      </c>
      <c r="K104" s="119" t="s">
        <v>265</v>
      </c>
      <c r="L104" s="119" t="s">
        <v>204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268</v>
      </c>
      <c r="AM104" s="131"/>
    </row>
    <row r="105" spans="1:40" s="119" customFormat="1" ht="15" hidden="1" customHeight="1" x14ac:dyDescent="0.3">
      <c r="A105" s="119">
        <v>2017</v>
      </c>
      <c r="B105" s="119" t="s">
        <v>251</v>
      </c>
      <c r="C105" s="119" t="s">
        <v>75</v>
      </c>
      <c r="D105" s="119" t="s">
        <v>76</v>
      </c>
      <c r="E105" s="119" t="s">
        <v>149</v>
      </c>
      <c r="F105" s="119" t="s">
        <v>296</v>
      </c>
      <c r="G105" s="119" t="s">
        <v>297</v>
      </c>
      <c r="H105" s="119" t="s">
        <v>298</v>
      </c>
      <c r="I105" s="131" t="s">
        <v>242</v>
      </c>
      <c r="J105" s="119" t="s">
        <v>243</v>
      </c>
      <c r="K105" s="119" t="s">
        <v>265</v>
      </c>
      <c r="L105" s="119" t="s">
        <v>299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268</v>
      </c>
      <c r="AM105" s="131"/>
    </row>
    <row r="106" spans="1:40" s="119" customFormat="1" ht="15" hidden="1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149</v>
      </c>
      <c r="F106" s="119" t="s">
        <v>299</v>
      </c>
      <c r="G106" s="119" t="s">
        <v>300</v>
      </c>
      <c r="H106" s="119" t="s">
        <v>300</v>
      </c>
      <c r="I106" s="131" t="s">
        <v>242</v>
      </c>
      <c r="J106" s="119" t="s">
        <v>243</v>
      </c>
      <c r="K106" s="119" t="s">
        <v>265</v>
      </c>
      <c r="L106" s="119" t="s">
        <v>299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268</v>
      </c>
      <c r="AM106" s="119" t="s">
        <v>301</v>
      </c>
    </row>
    <row r="107" spans="1:40" s="119" customFormat="1" ht="15" hidden="1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302</v>
      </c>
      <c r="G107" s="119" t="s">
        <v>302</v>
      </c>
      <c r="H107" s="119" t="s">
        <v>302</v>
      </c>
      <c r="I107" s="131" t="s">
        <v>242</v>
      </c>
      <c r="J107" s="119" t="s">
        <v>243</v>
      </c>
      <c r="K107" s="119" t="s">
        <v>265</v>
      </c>
      <c r="L107" s="119" t="s">
        <v>302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268</v>
      </c>
      <c r="AM107" s="131"/>
    </row>
    <row r="108" spans="1:40" s="119" customFormat="1" ht="15" hidden="1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256</v>
      </c>
      <c r="F108" s="119" t="s">
        <v>250</v>
      </c>
      <c r="G108" s="119" t="s">
        <v>250</v>
      </c>
      <c r="H108" s="119" t="s">
        <v>250</v>
      </c>
      <c r="I108" s="131" t="s">
        <v>242</v>
      </c>
      <c r="J108" s="119" t="s">
        <v>243</v>
      </c>
      <c r="K108" s="119" t="s">
        <v>265</v>
      </c>
      <c r="L108" s="119" t="s">
        <v>250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268</v>
      </c>
      <c r="AM108" s="131"/>
    </row>
    <row r="109" spans="1:40" s="119" customFormat="1" ht="15" hidden="1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303</v>
      </c>
      <c r="F109" s="119" t="s">
        <v>304</v>
      </c>
      <c r="G109" s="119" t="s">
        <v>304</v>
      </c>
      <c r="H109" s="119" t="s">
        <v>304</v>
      </c>
      <c r="I109" s="131" t="s">
        <v>242</v>
      </c>
      <c r="J109" s="119" t="s">
        <v>243</v>
      </c>
      <c r="K109" s="119" t="s">
        <v>265</v>
      </c>
      <c r="L109" s="119" t="s">
        <v>304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268</v>
      </c>
      <c r="AM109" s="131"/>
    </row>
    <row r="110" spans="1:40" s="119" customFormat="1" ht="15" hidden="1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303</v>
      </c>
      <c r="F110" s="119" t="s">
        <v>305</v>
      </c>
      <c r="G110" s="119" t="s">
        <v>305</v>
      </c>
      <c r="H110" s="119" t="s">
        <v>305</v>
      </c>
      <c r="I110" s="131" t="s">
        <v>242</v>
      </c>
      <c r="J110" s="119" t="s">
        <v>243</v>
      </c>
      <c r="K110" s="119" t="s">
        <v>265</v>
      </c>
      <c r="L110" s="119" t="s">
        <v>306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268</v>
      </c>
      <c r="AM110" s="131"/>
    </row>
    <row r="111" spans="1:40" s="119" customFormat="1" ht="15" hidden="1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303</v>
      </c>
      <c r="F111" s="119" t="s">
        <v>236</v>
      </c>
      <c r="G111" s="119" t="s">
        <v>236</v>
      </c>
      <c r="H111" s="119" t="s">
        <v>236</v>
      </c>
      <c r="I111" s="131" t="s">
        <v>242</v>
      </c>
      <c r="J111" s="119" t="s">
        <v>243</v>
      </c>
      <c r="K111" s="119" t="s">
        <v>265</v>
      </c>
      <c r="L111" s="119" t="s">
        <v>307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268</v>
      </c>
      <c r="AM111" s="131"/>
    </row>
    <row r="112" spans="1:40" s="119" customFormat="1" ht="15" hidden="1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303</v>
      </c>
      <c r="F112" s="119" t="s">
        <v>158</v>
      </c>
      <c r="G112" s="119" t="s">
        <v>158</v>
      </c>
      <c r="H112" s="119" t="s">
        <v>158</v>
      </c>
      <c r="I112" s="131" t="s">
        <v>242</v>
      </c>
      <c r="J112" s="119" t="s">
        <v>243</v>
      </c>
      <c r="K112" s="119" t="s">
        <v>265</v>
      </c>
      <c r="L112" s="119" t="s">
        <v>158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268</v>
      </c>
      <c r="AM112" s="131"/>
    </row>
    <row r="113" spans="1:39" s="119" customFormat="1" ht="15" hidden="1" customHeight="1" x14ac:dyDescent="0.3">
      <c r="A113" s="119">
        <v>2017</v>
      </c>
      <c r="B113" s="119" t="s">
        <v>251</v>
      </c>
      <c r="C113" s="119" t="s">
        <v>75</v>
      </c>
      <c r="D113" s="119" t="s">
        <v>76</v>
      </c>
      <c r="E113" s="119" t="s">
        <v>303</v>
      </c>
      <c r="F113" s="119" t="s">
        <v>308</v>
      </c>
      <c r="G113" s="119" t="s">
        <v>309</v>
      </c>
      <c r="H113" s="119" t="s">
        <v>310</v>
      </c>
      <c r="I113" s="131" t="s">
        <v>242</v>
      </c>
      <c r="J113" s="119" t="s">
        <v>243</v>
      </c>
      <c r="K113" s="119" t="s">
        <v>265</v>
      </c>
      <c r="L113" s="119" t="s">
        <v>308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268</v>
      </c>
      <c r="AM113" s="131"/>
    </row>
    <row r="114" spans="1:39" s="119" customFormat="1" ht="15" hidden="1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303</v>
      </c>
      <c r="F114" s="119" t="s">
        <v>311</v>
      </c>
      <c r="G114" s="119" t="s">
        <v>311</v>
      </c>
      <c r="H114" s="119" t="s">
        <v>311</v>
      </c>
      <c r="I114" s="131" t="s">
        <v>242</v>
      </c>
      <c r="J114" s="119" t="s">
        <v>243</v>
      </c>
      <c r="K114" s="119" t="s">
        <v>265</v>
      </c>
      <c r="L114" s="119" t="s">
        <v>312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268</v>
      </c>
      <c r="AM114" s="131"/>
    </row>
    <row r="115" spans="1:39" s="119" customFormat="1" ht="15" hidden="1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224</v>
      </c>
      <c r="F115" s="119" t="s">
        <v>229</v>
      </c>
      <c r="G115" s="119" t="s">
        <v>229</v>
      </c>
      <c r="H115" s="119" t="s">
        <v>229</v>
      </c>
      <c r="I115" s="131" t="s">
        <v>242</v>
      </c>
      <c r="J115" s="119" t="s">
        <v>243</v>
      </c>
      <c r="K115" s="119" t="s">
        <v>265</v>
      </c>
      <c r="L115" s="119" t="s">
        <v>313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268</v>
      </c>
      <c r="AM115" s="131"/>
    </row>
    <row r="116" spans="1:39" s="119" customFormat="1" ht="15" hidden="1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117</v>
      </c>
      <c r="F116" s="119" t="s">
        <v>263</v>
      </c>
      <c r="G116" s="119" t="s">
        <v>263</v>
      </c>
      <c r="H116" s="119" t="s">
        <v>263</v>
      </c>
      <c r="I116" s="131" t="s">
        <v>242</v>
      </c>
      <c r="J116" s="119" t="s">
        <v>243</v>
      </c>
      <c r="K116" s="119" t="s">
        <v>265</v>
      </c>
      <c r="L116" s="119" t="s">
        <v>263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119</v>
      </c>
      <c r="AL116" s="119" t="s">
        <v>268</v>
      </c>
      <c r="AM116" s="131"/>
    </row>
    <row r="117" spans="1:39" s="119" customFormat="1" ht="15" hidden="1" customHeight="1" x14ac:dyDescent="0.3">
      <c r="A117" s="119">
        <v>2017</v>
      </c>
      <c r="B117" s="119" t="s">
        <v>38</v>
      </c>
      <c r="C117" s="119" t="s">
        <v>75</v>
      </c>
      <c r="D117" s="119" t="s">
        <v>255</v>
      </c>
      <c r="E117" s="119" t="s">
        <v>314</v>
      </c>
      <c r="F117" s="119" t="s">
        <v>315</v>
      </c>
      <c r="G117" s="119" t="s">
        <v>315</v>
      </c>
      <c r="H117" s="119" t="s">
        <v>315</v>
      </c>
      <c r="I117" s="131" t="s">
        <v>242</v>
      </c>
      <c r="J117" s="119" t="s">
        <v>243</v>
      </c>
      <c r="K117" s="119" t="s">
        <v>265</v>
      </c>
      <c r="L117" s="119" t="s">
        <v>315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268</v>
      </c>
      <c r="AM117" s="119" t="s">
        <v>301</v>
      </c>
    </row>
    <row r="118" spans="1:39" s="119" customFormat="1" ht="15" hidden="1" customHeight="1" x14ac:dyDescent="0.3">
      <c r="A118" s="119">
        <v>2017</v>
      </c>
      <c r="B118" s="119" t="s">
        <v>198</v>
      </c>
      <c r="C118" s="119" t="s">
        <v>75</v>
      </c>
      <c r="D118" s="119" t="s">
        <v>255</v>
      </c>
      <c r="E118" s="119" t="s">
        <v>314</v>
      </c>
      <c r="F118" s="119" t="s">
        <v>315</v>
      </c>
      <c r="G118" s="119" t="s">
        <v>316</v>
      </c>
      <c r="H118" s="119" t="s">
        <v>317</v>
      </c>
      <c r="I118" s="131" t="s">
        <v>242</v>
      </c>
      <c r="J118" s="119" t="s">
        <v>243</v>
      </c>
      <c r="K118" s="119" t="s">
        <v>265</v>
      </c>
      <c r="L118" s="119" t="s">
        <v>315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268</v>
      </c>
      <c r="AM118" s="131"/>
    </row>
    <row r="119" spans="1:39" s="119" customFormat="1" ht="15" hidden="1" customHeight="1" x14ac:dyDescent="0.3">
      <c r="A119" s="119">
        <v>2017</v>
      </c>
      <c r="B119" s="119" t="s">
        <v>38</v>
      </c>
      <c r="C119" s="119" t="s">
        <v>75</v>
      </c>
      <c r="D119" s="119" t="s">
        <v>255</v>
      </c>
      <c r="E119" s="119" t="s">
        <v>174</v>
      </c>
      <c r="F119" s="119" t="s">
        <v>318</v>
      </c>
      <c r="G119" s="119" t="s">
        <v>318</v>
      </c>
      <c r="H119" s="119" t="s">
        <v>318</v>
      </c>
      <c r="I119" s="131" t="s">
        <v>242</v>
      </c>
      <c r="J119" s="119" t="s">
        <v>243</v>
      </c>
      <c r="K119" s="119" t="s">
        <v>265</v>
      </c>
      <c r="L119" s="119" t="s">
        <v>318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268</v>
      </c>
      <c r="AM119" s="131"/>
    </row>
    <row r="120" spans="1:39" s="119" customFormat="1" ht="15" hidden="1" customHeight="1" x14ac:dyDescent="0.3">
      <c r="A120" s="119">
        <v>2017</v>
      </c>
      <c r="B120" s="119" t="s">
        <v>38</v>
      </c>
      <c r="C120" s="119" t="s">
        <v>75</v>
      </c>
      <c r="D120" s="119" t="s">
        <v>255</v>
      </c>
      <c r="E120" s="119" t="s">
        <v>174</v>
      </c>
      <c r="F120" s="119" t="s">
        <v>319</v>
      </c>
      <c r="G120" s="119" t="s">
        <v>319</v>
      </c>
      <c r="H120" s="119" t="s">
        <v>319</v>
      </c>
      <c r="I120" s="131" t="s">
        <v>242</v>
      </c>
      <c r="J120" s="119" t="s">
        <v>243</v>
      </c>
      <c r="K120" s="119" t="s">
        <v>265</v>
      </c>
      <c r="L120" s="119" t="s">
        <v>319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119</v>
      </c>
      <c r="AL120" s="119" t="s">
        <v>268</v>
      </c>
      <c r="AM120" s="131"/>
    </row>
    <row r="121" spans="1:39" s="119" customFormat="1" ht="15" hidden="1" customHeight="1" x14ac:dyDescent="0.3">
      <c r="A121" s="119">
        <v>2017</v>
      </c>
      <c r="B121" s="119" t="s">
        <v>38</v>
      </c>
      <c r="C121" s="119" t="s">
        <v>75</v>
      </c>
      <c r="D121" s="119" t="s">
        <v>255</v>
      </c>
      <c r="E121" s="119" t="s">
        <v>320</v>
      </c>
      <c r="F121" s="119" t="s">
        <v>321</v>
      </c>
      <c r="G121" s="119" t="s">
        <v>321</v>
      </c>
      <c r="H121" s="119" t="s">
        <v>321</v>
      </c>
      <c r="I121" s="131" t="s">
        <v>242</v>
      </c>
      <c r="J121" s="119" t="s">
        <v>243</v>
      </c>
      <c r="K121" s="119" t="s">
        <v>265</v>
      </c>
      <c r="L121" s="119" t="s">
        <v>321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119</v>
      </c>
      <c r="AL121" s="119" t="s">
        <v>268</v>
      </c>
      <c r="AM121" s="131"/>
    </row>
    <row r="122" spans="1:39" s="119" customFormat="1" ht="15" hidden="1" customHeight="1" x14ac:dyDescent="0.3">
      <c r="A122" s="119">
        <v>2017</v>
      </c>
      <c r="B122" s="119" t="s">
        <v>38</v>
      </c>
      <c r="C122" s="119" t="s">
        <v>75</v>
      </c>
      <c r="D122" s="119" t="s">
        <v>255</v>
      </c>
      <c r="E122" s="119" t="s">
        <v>320</v>
      </c>
      <c r="F122" s="119" t="s">
        <v>322</v>
      </c>
      <c r="G122" s="119" t="s">
        <v>322</v>
      </c>
      <c r="H122" s="119" t="s">
        <v>322</v>
      </c>
      <c r="I122" s="131" t="s">
        <v>242</v>
      </c>
      <c r="J122" s="119" t="s">
        <v>243</v>
      </c>
      <c r="K122" s="119" t="s">
        <v>265</v>
      </c>
      <c r="L122" s="119" t="s">
        <v>323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268</v>
      </c>
      <c r="AM122" s="131"/>
    </row>
    <row r="123" spans="1:39" s="119" customFormat="1" ht="15" hidden="1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324</v>
      </c>
      <c r="G123" s="119" t="s">
        <v>324</v>
      </c>
      <c r="H123" s="119" t="s">
        <v>324</v>
      </c>
      <c r="I123" s="131" t="s">
        <v>242</v>
      </c>
      <c r="J123" s="119" t="s">
        <v>243</v>
      </c>
      <c r="K123" s="119" t="s">
        <v>265</v>
      </c>
      <c r="L123" s="119" t="s">
        <v>324</v>
      </c>
      <c r="M123" s="119" t="s">
        <v>46</v>
      </c>
      <c r="N123" s="135">
        <v>0</v>
      </c>
      <c r="O123" s="135" t="s">
        <v>47</v>
      </c>
      <c r="P123" s="135" t="s">
        <v>1655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47</v>
      </c>
      <c r="AK123" s="119" t="s">
        <v>47</v>
      </c>
      <c r="AL123" s="119" t="s">
        <v>268</v>
      </c>
      <c r="AM123" s="131"/>
    </row>
    <row r="124" spans="1:39" s="119" customFormat="1" ht="15" hidden="1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325</v>
      </c>
      <c r="G124" s="119" t="s">
        <v>325</v>
      </c>
      <c r="H124" s="119" t="s">
        <v>325</v>
      </c>
      <c r="I124" s="131" t="s">
        <v>242</v>
      </c>
      <c r="J124" s="119" t="s">
        <v>243</v>
      </c>
      <c r="K124" s="119" t="s">
        <v>265</v>
      </c>
      <c r="L124" s="119" t="s">
        <v>325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119</v>
      </c>
      <c r="AL124" s="119" t="s">
        <v>268</v>
      </c>
      <c r="AM124" s="131"/>
    </row>
    <row r="125" spans="1:39" s="119" customFormat="1" ht="15" hidden="1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242</v>
      </c>
      <c r="J125" s="119" t="s">
        <v>243</v>
      </c>
      <c r="K125" s="119" t="s">
        <v>265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119</v>
      </c>
      <c r="AL125" s="119" t="s">
        <v>268</v>
      </c>
      <c r="AM125" s="131"/>
    </row>
    <row r="126" spans="1:39" s="119" customFormat="1" ht="15" hidden="1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326</v>
      </c>
      <c r="G126" s="119" t="s">
        <v>326</v>
      </c>
      <c r="H126" s="119" t="s">
        <v>326</v>
      </c>
      <c r="I126" s="131" t="s">
        <v>242</v>
      </c>
      <c r="J126" s="119" t="s">
        <v>243</v>
      </c>
      <c r="K126" s="119" t="s">
        <v>265</v>
      </c>
      <c r="L126" s="119" t="s">
        <v>326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119</v>
      </c>
      <c r="AL126" s="119" t="s">
        <v>268</v>
      </c>
      <c r="AM126" s="131"/>
    </row>
    <row r="127" spans="1:39" s="119" customFormat="1" ht="15" hidden="1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327</v>
      </c>
      <c r="G127" s="119" t="s">
        <v>327</v>
      </c>
      <c r="H127" s="119" t="s">
        <v>327</v>
      </c>
      <c r="I127" s="131" t="s">
        <v>242</v>
      </c>
      <c r="J127" s="119" t="s">
        <v>243</v>
      </c>
      <c r="K127" s="119" t="s">
        <v>265</v>
      </c>
      <c r="L127" s="119" t="s">
        <v>135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268</v>
      </c>
      <c r="AM127" s="131"/>
    </row>
    <row r="128" spans="1:39" s="119" customFormat="1" ht="15" hidden="1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328</v>
      </c>
      <c r="G128" s="119" t="s">
        <v>328</v>
      </c>
      <c r="H128" s="119" t="s">
        <v>328</v>
      </c>
      <c r="I128" s="131" t="s">
        <v>242</v>
      </c>
      <c r="J128" s="119" t="s">
        <v>243</v>
      </c>
      <c r="K128" s="119" t="s">
        <v>265</v>
      </c>
      <c r="L128" s="119" t="s">
        <v>329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119</v>
      </c>
      <c r="AL128" s="119" t="s">
        <v>268</v>
      </c>
      <c r="AM128" s="131"/>
    </row>
    <row r="129" spans="1:39" s="119" customFormat="1" ht="15" hidden="1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126</v>
      </c>
      <c r="G129" s="119" t="s">
        <v>126</v>
      </c>
      <c r="H129" s="119" t="s">
        <v>126</v>
      </c>
      <c r="I129" s="131" t="s">
        <v>242</v>
      </c>
      <c r="J129" s="119" t="s">
        <v>243</v>
      </c>
      <c r="K129" s="119" t="s">
        <v>265</v>
      </c>
      <c r="L129" s="119" t="s">
        <v>126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119</v>
      </c>
      <c r="AL129" s="119" t="s">
        <v>268</v>
      </c>
      <c r="AM129" s="131"/>
    </row>
    <row r="130" spans="1:39" s="119" customFormat="1" ht="15" hidden="1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330</v>
      </c>
      <c r="G130" s="119" t="s">
        <v>330</v>
      </c>
      <c r="H130" s="119" t="s">
        <v>330</v>
      </c>
      <c r="I130" s="131" t="s">
        <v>242</v>
      </c>
      <c r="J130" s="119" t="s">
        <v>243</v>
      </c>
      <c r="K130" s="119" t="s">
        <v>265</v>
      </c>
      <c r="L130" s="119" t="s">
        <v>331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119</v>
      </c>
      <c r="AL130" s="119" t="s">
        <v>268</v>
      </c>
      <c r="AM130" s="131"/>
    </row>
    <row r="131" spans="1:39" s="119" customFormat="1" ht="15" hidden="1" customHeight="1" x14ac:dyDescent="0.3">
      <c r="A131" s="119">
        <v>2017</v>
      </c>
      <c r="B131" s="119" t="s">
        <v>332</v>
      </c>
      <c r="C131" s="119" t="s">
        <v>39</v>
      </c>
      <c r="D131" s="119" t="s">
        <v>40</v>
      </c>
      <c r="E131" s="119" t="s">
        <v>41</v>
      </c>
      <c r="F131" s="119" t="s">
        <v>333</v>
      </c>
      <c r="G131" s="119" t="s">
        <v>334</v>
      </c>
      <c r="H131" s="119" t="s">
        <v>334</v>
      </c>
      <c r="I131" s="131" t="s">
        <v>242</v>
      </c>
      <c r="J131" s="119" t="s">
        <v>243</v>
      </c>
      <c r="K131" s="119" t="s">
        <v>265</v>
      </c>
      <c r="L131" s="119" t="s">
        <v>335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268</v>
      </c>
      <c r="AM131" s="131"/>
    </row>
    <row r="132" spans="1:39" s="119" customFormat="1" ht="15" hidden="1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135</v>
      </c>
      <c r="G132" s="119" t="s">
        <v>135</v>
      </c>
      <c r="H132" s="119" t="s">
        <v>135</v>
      </c>
      <c r="I132" s="131" t="s">
        <v>242</v>
      </c>
      <c r="J132" s="119" t="s">
        <v>243</v>
      </c>
      <c r="K132" s="119" t="s">
        <v>265</v>
      </c>
      <c r="L132" s="119" t="s">
        <v>135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268</v>
      </c>
      <c r="AM132" s="131"/>
    </row>
    <row r="133" spans="1:39" s="119" customFormat="1" ht="15" hidden="1" customHeight="1" x14ac:dyDescent="0.3">
      <c r="A133" s="119">
        <v>2017</v>
      </c>
      <c r="B133" s="119" t="s">
        <v>38</v>
      </c>
      <c r="C133" s="119" t="s">
        <v>59</v>
      </c>
      <c r="D133" s="119" t="s">
        <v>153</v>
      </c>
      <c r="E133" s="119" t="s">
        <v>106</v>
      </c>
      <c r="F133" s="119" t="s">
        <v>336</v>
      </c>
      <c r="G133" s="119" t="s">
        <v>336</v>
      </c>
      <c r="H133" s="119" t="s">
        <v>336</v>
      </c>
      <c r="I133" s="131" t="s">
        <v>242</v>
      </c>
      <c r="J133" s="119" t="s">
        <v>243</v>
      </c>
      <c r="K133" s="119" t="s">
        <v>265</v>
      </c>
      <c r="L133" s="119" t="s">
        <v>336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119</v>
      </c>
      <c r="AL133" s="119" t="s">
        <v>268</v>
      </c>
      <c r="AM133" s="131"/>
    </row>
    <row r="134" spans="1:39" s="119" customFormat="1" ht="15" hidden="1" customHeight="1" x14ac:dyDescent="0.3">
      <c r="A134" s="119">
        <v>2017</v>
      </c>
      <c r="B134" s="119" t="s">
        <v>38</v>
      </c>
      <c r="C134" s="119" t="s">
        <v>59</v>
      </c>
      <c r="D134" s="119" t="s">
        <v>153</v>
      </c>
      <c r="E134" s="119" t="s">
        <v>106</v>
      </c>
      <c r="F134" s="119" t="s">
        <v>337</v>
      </c>
      <c r="G134" s="119" t="s">
        <v>338</v>
      </c>
      <c r="H134" s="119" t="s">
        <v>338</v>
      </c>
      <c r="I134" s="131" t="s">
        <v>242</v>
      </c>
      <c r="J134" s="119" t="s">
        <v>243</v>
      </c>
      <c r="K134" s="119" t="s">
        <v>265</v>
      </c>
      <c r="L134" s="119" t="s">
        <v>337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119</v>
      </c>
      <c r="AL134" s="119" t="s">
        <v>268</v>
      </c>
      <c r="AM134" s="131"/>
    </row>
    <row r="135" spans="1:39" s="119" customFormat="1" ht="15" hidden="1" customHeight="1" x14ac:dyDescent="0.3">
      <c r="A135" s="119">
        <v>2017</v>
      </c>
      <c r="B135" s="119" t="s">
        <v>198</v>
      </c>
      <c r="C135" s="119" t="s">
        <v>59</v>
      </c>
      <c r="D135" s="119" t="s">
        <v>153</v>
      </c>
      <c r="E135" s="119" t="s">
        <v>61</v>
      </c>
      <c r="F135" s="119" t="s">
        <v>339</v>
      </c>
      <c r="G135" s="119" t="s">
        <v>340</v>
      </c>
      <c r="H135" s="119" t="s">
        <v>340</v>
      </c>
      <c r="I135" s="131" t="s">
        <v>242</v>
      </c>
      <c r="J135" s="119" t="s">
        <v>243</v>
      </c>
      <c r="K135" s="119" t="s">
        <v>265</v>
      </c>
      <c r="L135" s="119" t="s">
        <v>341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268</v>
      </c>
      <c r="AM135" s="131"/>
    </row>
    <row r="136" spans="1:39" s="119" customFormat="1" ht="15" hidden="1" customHeight="1" x14ac:dyDescent="0.3">
      <c r="A136" s="119">
        <v>2017</v>
      </c>
      <c r="B136" s="119" t="s">
        <v>38</v>
      </c>
      <c r="C136" s="119" t="s">
        <v>59</v>
      </c>
      <c r="D136" s="119" t="s">
        <v>153</v>
      </c>
      <c r="E136" s="119" t="s">
        <v>61</v>
      </c>
      <c r="F136" s="119" t="s">
        <v>342</v>
      </c>
      <c r="G136" s="119" t="s">
        <v>342</v>
      </c>
      <c r="H136" s="119" t="s">
        <v>342</v>
      </c>
      <c r="I136" s="131" t="s">
        <v>242</v>
      </c>
      <c r="J136" s="119" t="s">
        <v>243</v>
      </c>
      <c r="K136" s="119" t="s">
        <v>265</v>
      </c>
      <c r="L136" s="119" t="s">
        <v>342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f>30094*2+9053*2.5</f>
        <v>82820.5</v>
      </c>
      <c r="W136" s="137">
        <f t="shared" si="30"/>
        <v>17.5</v>
      </c>
      <c r="X136" s="137">
        <f t="shared" si="26"/>
        <v>17.5</v>
      </c>
      <c r="Y136" s="137">
        <f t="shared" si="31"/>
        <v>0</v>
      </c>
      <c r="Z136" s="137">
        <v>82838</v>
      </c>
      <c r="AA136" s="137">
        <f t="shared" si="27"/>
        <v>-17.5</v>
      </c>
      <c r="AB136" s="146">
        <f t="shared" si="22"/>
        <v>82838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119</v>
      </c>
      <c r="AL136" s="119" t="s">
        <v>268</v>
      </c>
      <c r="AM136" s="131"/>
    </row>
    <row r="137" spans="1:39" s="119" customFormat="1" ht="15" hidden="1" customHeight="1" x14ac:dyDescent="0.3">
      <c r="A137" s="119">
        <v>2017</v>
      </c>
      <c r="B137" s="119" t="s">
        <v>38</v>
      </c>
      <c r="C137" s="119" t="s">
        <v>59</v>
      </c>
      <c r="D137" s="119" t="s">
        <v>153</v>
      </c>
      <c r="E137" s="119" t="s">
        <v>61</v>
      </c>
      <c r="F137" s="119" t="s">
        <v>343</v>
      </c>
      <c r="G137" s="119" t="s">
        <v>343</v>
      </c>
      <c r="H137" s="119" t="s">
        <v>343</v>
      </c>
      <c r="I137" s="131" t="s">
        <v>242</v>
      </c>
      <c r="J137" s="119" t="s">
        <v>243</v>
      </c>
      <c r="K137" s="119" t="s">
        <v>265</v>
      </c>
      <c r="L137" s="119" t="s">
        <v>343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119</v>
      </c>
      <c r="AL137" s="119" t="s">
        <v>268</v>
      </c>
      <c r="AM137" s="131"/>
    </row>
    <row r="138" spans="1:39" s="119" customFormat="1" ht="15" hidden="1" customHeight="1" x14ac:dyDescent="0.3">
      <c r="A138" s="119">
        <v>2017</v>
      </c>
      <c r="B138" s="119" t="s">
        <v>38</v>
      </c>
      <c r="C138" s="119" t="s">
        <v>59</v>
      </c>
      <c r="D138" s="119" t="s">
        <v>153</v>
      </c>
      <c r="E138" s="119" t="s">
        <v>67</v>
      </c>
      <c r="F138" s="119" t="s">
        <v>344</v>
      </c>
      <c r="G138" s="119" t="s">
        <v>344</v>
      </c>
      <c r="H138" s="119" t="s">
        <v>344</v>
      </c>
      <c r="I138" s="131" t="s">
        <v>242</v>
      </c>
      <c r="J138" s="119" t="s">
        <v>243</v>
      </c>
      <c r="K138" s="119" t="s">
        <v>265</v>
      </c>
      <c r="L138" s="119" t="s">
        <v>344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268</v>
      </c>
      <c r="AM138" s="131"/>
    </row>
    <row r="139" spans="1:39" s="119" customFormat="1" ht="15" hidden="1" customHeight="1" x14ac:dyDescent="0.3">
      <c r="A139" s="119">
        <v>2017</v>
      </c>
      <c r="B139" s="119" t="s">
        <v>38</v>
      </c>
      <c r="C139" s="119" t="s">
        <v>59</v>
      </c>
      <c r="D139" s="119" t="s">
        <v>153</v>
      </c>
      <c r="E139" s="119" t="s">
        <v>130</v>
      </c>
      <c r="F139" s="119" t="s">
        <v>345</v>
      </c>
      <c r="G139" s="119" t="s">
        <v>345</v>
      </c>
      <c r="H139" s="119" t="s">
        <v>345</v>
      </c>
      <c r="I139" s="131" t="s">
        <v>242</v>
      </c>
      <c r="J139" s="119" t="s">
        <v>243</v>
      </c>
      <c r="K139" s="119" t="s">
        <v>265</v>
      </c>
      <c r="L139" s="119" t="s">
        <v>346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268</v>
      </c>
      <c r="AM139" s="131"/>
    </row>
    <row r="140" spans="1:39" s="119" customFormat="1" ht="15" hidden="1" customHeight="1" x14ac:dyDescent="0.3">
      <c r="A140" s="119">
        <v>2017</v>
      </c>
      <c r="B140" s="119" t="s">
        <v>198</v>
      </c>
      <c r="C140" s="119" t="s">
        <v>59</v>
      </c>
      <c r="D140" s="119" t="s">
        <v>153</v>
      </c>
      <c r="E140" s="119" t="s">
        <v>191</v>
      </c>
      <c r="F140" s="119" t="s">
        <v>347</v>
      </c>
      <c r="G140" s="119" t="s">
        <v>348</v>
      </c>
      <c r="H140" s="119" t="s">
        <v>348</v>
      </c>
      <c r="I140" s="131" t="s">
        <v>242</v>
      </c>
      <c r="J140" s="119" t="s">
        <v>243</v>
      </c>
      <c r="K140" s="119" t="s">
        <v>265</v>
      </c>
      <c r="L140" s="119" t="s">
        <v>347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268</v>
      </c>
      <c r="AM140" s="131"/>
    </row>
    <row r="141" spans="1:39" s="119" customFormat="1" ht="15" hidden="1" customHeight="1" x14ac:dyDescent="0.3">
      <c r="A141" s="119">
        <v>2017</v>
      </c>
      <c r="B141" s="119" t="s">
        <v>38</v>
      </c>
      <c r="C141" s="119" t="s">
        <v>59</v>
      </c>
      <c r="D141" s="119" t="s">
        <v>180</v>
      </c>
      <c r="E141" s="119" t="s">
        <v>67</v>
      </c>
      <c r="F141" s="119" t="s">
        <v>349</v>
      </c>
      <c r="G141" s="119" t="s">
        <v>349</v>
      </c>
      <c r="H141" s="119" t="s">
        <v>349</v>
      </c>
      <c r="I141" s="131" t="s">
        <v>242</v>
      </c>
      <c r="J141" s="119" t="s">
        <v>243</v>
      </c>
      <c r="K141" s="119" t="s">
        <v>265</v>
      </c>
      <c r="L141" s="119" t="s">
        <v>350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268</v>
      </c>
      <c r="AM141" s="131"/>
    </row>
    <row r="142" spans="1:39" s="119" customFormat="1" ht="15" hidden="1" customHeight="1" x14ac:dyDescent="0.3">
      <c r="A142" s="119">
        <v>2017</v>
      </c>
      <c r="B142" s="119" t="s">
        <v>38</v>
      </c>
      <c r="C142" s="119" t="s">
        <v>59</v>
      </c>
      <c r="D142" s="119" t="s">
        <v>105</v>
      </c>
      <c r="E142" s="119" t="s">
        <v>238</v>
      </c>
      <c r="F142" s="119" t="s">
        <v>239</v>
      </c>
      <c r="G142" s="119" t="s">
        <v>239</v>
      </c>
      <c r="H142" s="119" t="s">
        <v>239</v>
      </c>
      <c r="I142" s="131" t="s">
        <v>242</v>
      </c>
      <c r="J142" s="119" t="s">
        <v>243</v>
      </c>
      <c r="K142" s="119" t="s">
        <v>265</v>
      </c>
      <c r="L142" s="119" t="s">
        <v>239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268</v>
      </c>
      <c r="AM142" s="131"/>
    </row>
    <row r="143" spans="1:39" s="119" customFormat="1" ht="15" hidden="1" customHeight="1" x14ac:dyDescent="0.3">
      <c r="A143" s="119">
        <v>2017</v>
      </c>
      <c r="B143" s="119" t="s">
        <v>38</v>
      </c>
      <c r="C143" s="119" t="s">
        <v>59</v>
      </c>
      <c r="D143" s="119" t="s">
        <v>105</v>
      </c>
      <c r="E143" s="119" t="s">
        <v>238</v>
      </c>
      <c r="F143" s="119" t="s">
        <v>351</v>
      </c>
      <c r="G143" s="119" t="s">
        <v>351</v>
      </c>
      <c r="H143" s="119" t="s">
        <v>351</v>
      </c>
      <c r="I143" s="131" t="s">
        <v>242</v>
      </c>
      <c r="J143" s="119" t="s">
        <v>243</v>
      </c>
      <c r="K143" s="119" t="s">
        <v>265</v>
      </c>
      <c r="L143" s="119" t="s">
        <v>351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119</v>
      </c>
      <c r="AL143" s="119" t="s">
        <v>268</v>
      </c>
      <c r="AM143" s="131"/>
    </row>
    <row r="144" spans="1:39" s="119" customFormat="1" ht="15" hidden="1" customHeight="1" x14ac:dyDescent="0.3">
      <c r="A144" s="119">
        <v>2017</v>
      </c>
      <c r="B144" s="119" t="s">
        <v>38</v>
      </c>
      <c r="C144" s="119" t="s">
        <v>59</v>
      </c>
      <c r="D144" s="119" t="s">
        <v>105</v>
      </c>
      <c r="E144" s="119" t="s">
        <v>189</v>
      </c>
      <c r="F144" s="119" t="s">
        <v>352</v>
      </c>
      <c r="G144" s="119" t="s">
        <v>352</v>
      </c>
      <c r="H144" s="119" t="s">
        <v>352</v>
      </c>
      <c r="I144" s="131" t="s">
        <v>242</v>
      </c>
      <c r="J144" s="119" t="s">
        <v>243</v>
      </c>
      <c r="K144" s="119" t="s">
        <v>265</v>
      </c>
      <c r="L144" s="119" t="s">
        <v>353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91181</v>
      </c>
      <c r="AA144" s="137">
        <f t="shared" si="27"/>
        <v>-26127.5</v>
      </c>
      <c r="AB144" s="146">
        <f t="shared" si="22"/>
        <v>91181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268</v>
      </c>
      <c r="AM144" s="131"/>
    </row>
    <row r="145" spans="1:39" s="119" customFormat="1" ht="15" hidden="1" customHeight="1" x14ac:dyDescent="0.3">
      <c r="A145" s="119">
        <v>2017</v>
      </c>
      <c r="B145" s="119" t="s">
        <v>38</v>
      </c>
      <c r="C145" s="119" t="s">
        <v>59</v>
      </c>
      <c r="D145" s="119" t="s">
        <v>105</v>
      </c>
      <c r="E145" s="119" t="s">
        <v>189</v>
      </c>
      <c r="F145" s="119" t="s">
        <v>354</v>
      </c>
      <c r="G145" s="119" t="s">
        <v>355</v>
      </c>
      <c r="H145" s="119" t="s">
        <v>355</v>
      </c>
      <c r="I145" s="131" t="s">
        <v>242</v>
      </c>
      <c r="J145" s="119" t="s">
        <v>243</v>
      </c>
      <c r="K145" s="119" t="s">
        <v>265</v>
      </c>
      <c r="L145" s="119" t="s">
        <v>356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268</v>
      </c>
      <c r="AM145" s="131"/>
    </row>
    <row r="146" spans="1:39" s="119" customFormat="1" ht="15" hidden="1" customHeight="1" x14ac:dyDescent="0.3">
      <c r="A146" s="119">
        <v>2017</v>
      </c>
      <c r="B146" s="119" t="s">
        <v>38</v>
      </c>
      <c r="C146" s="119" t="s">
        <v>59</v>
      </c>
      <c r="D146" s="119" t="s">
        <v>105</v>
      </c>
      <c r="E146" s="119" t="s">
        <v>130</v>
      </c>
      <c r="F146" s="119" t="s">
        <v>357</v>
      </c>
      <c r="G146" s="119" t="s">
        <v>357</v>
      </c>
      <c r="H146" s="119" t="s">
        <v>357</v>
      </c>
      <c r="I146" s="131" t="s">
        <v>242</v>
      </c>
      <c r="J146" s="119" t="s">
        <v>243</v>
      </c>
      <c r="K146" s="119" t="s">
        <v>265</v>
      </c>
      <c r="L146" s="119" t="s">
        <v>358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20486.5</v>
      </c>
      <c r="AA146" s="137">
        <f t="shared" si="27"/>
        <v>-1078</v>
      </c>
      <c r="AB146" s="146">
        <f>IF(O146="返货",Z146/(1+N146),IF(O146="返现",Z146,IF(O146="折扣",Z146*N146,IF(O146="无",Z146))))-1534.5</f>
        <v>18952</v>
      </c>
      <c r="AC146" s="147">
        <f t="shared" si="28"/>
        <v>1534.5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-1534.5</v>
      </c>
      <c r="AH146" s="154"/>
      <c r="AI146" s="154"/>
      <c r="AJ146" s="136">
        <v>0</v>
      </c>
      <c r="AK146" s="119" t="s">
        <v>119</v>
      </c>
      <c r="AL146" s="119" t="s">
        <v>268</v>
      </c>
      <c r="AM146" s="131"/>
    </row>
    <row r="147" spans="1:39" s="119" customFormat="1" ht="15" hidden="1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359</v>
      </c>
      <c r="G147" s="119" t="s">
        <v>359</v>
      </c>
      <c r="H147" s="119" t="s">
        <v>359</v>
      </c>
      <c r="I147" s="131" t="s">
        <v>242</v>
      </c>
      <c r="J147" s="119" t="s">
        <v>243</v>
      </c>
      <c r="K147" s="119" t="s">
        <v>265</v>
      </c>
      <c r="L147" s="119" t="s">
        <v>360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119</v>
      </c>
      <c r="AL147" s="119" t="s">
        <v>268</v>
      </c>
      <c r="AM147" s="131"/>
    </row>
    <row r="148" spans="1:39" s="119" customFormat="1" ht="15" hidden="1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361</v>
      </c>
      <c r="G148" s="119" t="s">
        <v>361</v>
      </c>
      <c r="H148" s="119" t="s">
        <v>361</v>
      </c>
      <c r="I148" s="131" t="s">
        <v>242</v>
      </c>
      <c r="J148" s="119" t="s">
        <v>243</v>
      </c>
      <c r="K148" s="119" t="s">
        <v>265</v>
      </c>
      <c r="L148" s="119" t="s">
        <v>361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268</v>
      </c>
      <c r="AM148" s="131"/>
    </row>
    <row r="149" spans="1:39" s="119" customFormat="1" ht="15" hidden="1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273</v>
      </c>
      <c r="G149" s="119" t="s">
        <v>273</v>
      </c>
      <c r="H149" s="119" t="s">
        <v>273</v>
      </c>
      <c r="I149" s="131" t="s">
        <v>242</v>
      </c>
      <c r="J149" s="119" t="s">
        <v>243</v>
      </c>
      <c r="K149" s="119" t="s">
        <v>265</v>
      </c>
      <c r="L149" s="119" t="s">
        <v>273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119</v>
      </c>
      <c r="AL149" s="119" t="s">
        <v>268</v>
      </c>
      <c r="AM149" s="131"/>
    </row>
    <row r="150" spans="1:39" s="119" customFormat="1" ht="15" hidden="1" customHeight="1" x14ac:dyDescent="0.3">
      <c r="A150" s="119">
        <v>2017</v>
      </c>
      <c r="B150" s="119" t="s">
        <v>38</v>
      </c>
      <c r="C150" s="119" t="s">
        <v>59</v>
      </c>
      <c r="D150" s="119" t="s">
        <v>209</v>
      </c>
      <c r="E150" s="119" t="s">
        <v>189</v>
      </c>
      <c r="F150" s="119" t="s">
        <v>362</v>
      </c>
      <c r="G150" s="119" t="s">
        <v>362</v>
      </c>
      <c r="H150" s="119" t="s">
        <v>362</v>
      </c>
      <c r="I150" s="131" t="s">
        <v>242</v>
      </c>
      <c r="J150" s="119" t="s">
        <v>243</v>
      </c>
      <c r="K150" s="119" t="s">
        <v>265</v>
      </c>
      <c r="L150" s="119" t="s">
        <v>362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268</v>
      </c>
      <c r="AM150" s="131"/>
    </row>
    <row r="151" spans="1:39" s="119" customFormat="1" ht="15" hidden="1" customHeight="1" x14ac:dyDescent="0.3">
      <c r="A151" s="119">
        <v>2017</v>
      </c>
      <c r="B151" s="119" t="s">
        <v>38</v>
      </c>
      <c r="C151" s="119" t="s">
        <v>59</v>
      </c>
      <c r="D151" s="119" t="s">
        <v>209</v>
      </c>
      <c r="E151" s="119" t="s">
        <v>130</v>
      </c>
      <c r="F151" s="119" t="s">
        <v>363</v>
      </c>
      <c r="G151" s="119" t="s">
        <v>363</v>
      </c>
      <c r="H151" s="119" t="s">
        <v>363</v>
      </c>
      <c r="I151" s="131" t="s">
        <v>242</v>
      </c>
      <c r="J151" s="119" t="s">
        <v>243</v>
      </c>
      <c r="K151" s="119" t="s">
        <v>244</v>
      </c>
      <c r="L151" s="119" t="s">
        <v>364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268</v>
      </c>
      <c r="AM151" s="131"/>
    </row>
    <row r="152" spans="1:39" s="119" customFormat="1" ht="15" hidden="1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365</v>
      </c>
      <c r="G152" s="119" t="s">
        <v>365</v>
      </c>
      <c r="H152" s="119" t="s">
        <v>365</v>
      </c>
      <c r="I152" s="131" t="s">
        <v>242</v>
      </c>
      <c r="J152" s="119" t="s">
        <v>243</v>
      </c>
      <c r="K152" s="119" t="s">
        <v>265</v>
      </c>
      <c r="L152" s="119" t="s">
        <v>365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268</v>
      </c>
      <c r="AM152" s="131"/>
    </row>
    <row r="153" spans="1:39" s="119" customFormat="1" ht="15" hidden="1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366</v>
      </c>
      <c r="G153" s="119" t="s">
        <v>366</v>
      </c>
      <c r="H153" s="119" t="s">
        <v>366</v>
      </c>
      <c r="I153" s="131" t="s">
        <v>242</v>
      </c>
      <c r="J153" s="119" t="s">
        <v>243</v>
      </c>
      <c r="K153" s="119" t="s">
        <v>265</v>
      </c>
      <c r="L153" s="119" t="s">
        <v>366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119</v>
      </c>
      <c r="AL153" s="119" t="s">
        <v>268</v>
      </c>
      <c r="AM153" s="131"/>
    </row>
    <row r="154" spans="1:39" s="119" customFormat="1" ht="15" hidden="1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367</v>
      </c>
      <c r="F154" s="119" t="s">
        <v>368</v>
      </c>
      <c r="G154" s="119" t="s">
        <v>368</v>
      </c>
      <c r="H154" s="119" t="s">
        <v>368</v>
      </c>
      <c r="I154" s="131" t="s">
        <v>242</v>
      </c>
      <c r="J154" s="119" t="s">
        <v>243</v>
      </c>
      <c r="K154" s="119" t="s">
        <v>265</v>
      </c>
      <c r="L154" s="119" t="s">
        <v>368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119</v>
      </c>
      <c r="AL154" s="119" t="s">
        <v>268</v>
      </c>
      <c r="AM154" s="131"/>
    </row>
    <row r="155" spans="1:39" s="119" customFormat="1" ht="15" hidden="1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367</v>
      </c>
      <c r="F155" s="119" t="s">
        <v>65</v>
      </c>
      <c r="G155" s="119" t="s">
        <v>65</v>
      </c>
      <c r="H155" s="119" t="s">
        <v>65</v>
      </c>
      <c r="I155" s="131" t="s">
        <v>242</v>
      </c>
      <c r="J155" s="119" t="s">
        <v>243</v>
      </c>
      <c r="K155" s="119" t="s">
        <v>265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268</v>
      </c>
      <c r="AM155" s="131"/>
    </row>
    <row r="156" spans="1:39" s="119" customFormat="1" ht="15" hidden="1" customHeight="1" x14ac:dyDescent="0.3">
      <c r="A156" s="119">
        <v>2017</v>
      </c>
      <c r="B156" s="119" t="s">
        <v>198</v>
      </c>
      <c r="C156" s="119" t="s">
        <v>54</v>
      </c>
      <c r="D156" s="119" t="s">
        <v>55</v>
      </c>
      <c r="E156" s="119" t="s">
        <v>369</v>
      </c>
      <c r="F156" s="119" t="s">
        <v>241</v>
      </c>
      <c r="G156" s="119" t="s">
        <v>370</v>
      </c>
      <c r="H156" s="119" t="s">
        <v>371</v>
      </c>
      <c r="I156" s="131" t="s">
        <v>242</v>
      </c>
      <c r="J156" s="119" t="s">
        <v>243</v>
      </c>
      <c r="K156" s="119" t="s">
        <v>265</v>
      </c>
      <c r="L156" s="119" t="s">
        <v>372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268</v>
      </c>
      <c r="AM156" s="131"/>
    </row>
    <row r="157" spans="1:39" s="119" customFormat="1" ht="15" hidden="1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373</v>
      </c>
      <c r="G157" s="119" t="s">
        <v>373</v>
      </c>
      <c r="H157" s="119" t="s">
        <v>373</v>
      </c>
      <c r="I157" s="131" t="s">
        <v>242</v>
      </c>
      <c r="J157" s="119" t="s">
        <v>243</v>
      </c>
      <c r="K157" s="119" t="s">
        <v>265</v>
      </c>
      <c r="L157" s="119" t="s">
        <v>374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268</v>
      </c>
      <c r="AM157" s="131"/>
    </row>
    <row r="158" spans="1:39" s="119" customFormat="1" ht="15" hidden="1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375</v>
      </c>
      <c r="G158" s="119" t="s">
        <v>375</v>
      </c>
      <c r="H158" s="119" t="s">
        <v>375</v>
      </c>
      <c r="I158" s="131" t="s">
        <v>242</v>
      </c>
      <c r="J158" s="119" t="s">
        <v>243</v>
      </c>
      <c r="K158" s="119" t="s">
        <v>265</v>
      </c>
      <c r="L158" s="119" t="s">
        <v>376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268</v>
      </c>
      <c r="AM158" s="131"/>
    </row>
    <row r="159" spans="1:39" s="119" customFormat="1" ht="15" hidden="1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377</v>
      </c>
      <c r="G159" s="119" t="s">
        <v>377</v>
      </c>
      <c r="H159" s="119" t="s">
        <v>377</v>
      </c>
      <c r="I159" s="131" t="s">
        <v>242</v>
      </c>
      <c r="J159" s="119" t="s">
        <v>243</v>
      </c>
      <c r="K159" s="119" t="s">
        <v>265</v>
      </c>
      <c r="L159" s="119" t="s">
        <v>377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268</v>
      </c>
      <c r="AM159" s="131"/>
    </row>
    <row r="160" spans="1:39" s="119" customFormat="1" ht="15" hidden="1" customHeight="1" x14ac:dyDescent="0.3">
      <c r="A160" s="119">
        <v>2017</v>
      </c>
      <c r="B160" s="119" t="s">
        <v>38</v>
      </c>
      <c r="C160" s="119" t="s">
        <v>54</v>
      </c>
      <c r="D160" s="119" t="s">
        <v>101</v>
      </c>
      <c r="E160" s="119" t="s">
        <v>114</v>
      </c>
      <c r="F160" s="119" t="s">
        <v>378</v>
      </c>
      <c r="G160" s="119" t="s">
        <v>378</v>
      </c>
      <c r="H160" s="119" t="s">
        <v>378</v>
      </c>
      <c r="I160" s="131" t="s">
        <v>242</v>
      </c>
      <c r="J160" s="119" t="s">
        <v>243</v>
      </c>
      <c r="K160" s="119" t="s">
        <v>265</v>
      </c>
      <c r="L160" s="119" t="s">
        <v>378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268</v>
      </c>
      <c r="AM160" s="131"/>
    </row>
    <row r="161" spans="1:39" s="119" customFormat="1" ht="15" hidden="1" customHeight="1" x14ac:dyDescent="0.3">
      <c r="A161" s="119">
        <v>2017</v>
      </c>
      <c r="B161" s="119" t="s">
        <v>38</v>
      </c>
      <c r="C161" s="119" t="s">
        <v>54</v>
      </c>
      <c r="D161" s="119" t="s">
        <v>101</v>
      </c>
      <c r="E161" s="119" t="s">
        <v>114</v>
      </c>
      <c r="F161" s="119" t="s">
        <v>379</v>
      </c>
      <c r="G161" s="119" t="s">
        <v>379</v>
      </c>
      <c r="H161" s="119" t="s">
        <v>379</v>
      </c>
      <c r="I161" s="131" t="s">
        <v>242</v>
      </c>
      <c r="J161" s="119" t="s">
        <v>243</v>
      </c>
      <c r="K161" s="119" t="s">
        <v>265</v>
      </c>
      <c r="L161" s="119" t="s">
        <v>379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268</v>
      </c>
      <c r="AM161" s="131"/>
    </row>
    <row r="162" spans="1:39" s="119" customFormat="1" ht="15" hidden="1" customHeight="1" x14ac:dyDescent="0.3">
      <c r="A162" s="119">
        <v>2017</v>
      </c>
      <c r="B162" s="119" t="s">
        <v>38</v>
      </c>
      <c r="C162" s="119" t="s">
        <v>54</v>
      </c>
      <c r="D162" s="119" t="s">
        <v>101</v>
      </c>
      <c r="E162" s="119" t="s">
        <v>114</v>
      </c>
      <c r="F162" s="119" t="s">
        <v>380</v>
      </c>
      <c r="G162" s="119" t="s">
        <v>380</v>
      </c>
      <c r="H162" s="119" t="s">
        <v>380</v>
      </c>
      <c r="I162" s="131" t="s">
        <v>242</v>
      </c>
      <c r="J162" s="119" t="s">
        <v>243</v>
      </c>
      <c r="K162" s="119" t="s">
        <v>265</v>
      </c>
      <c r="L162" s="119" t="s">
        <v>380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18</v>
      </c>
      <c r="AH162" s="154"/>
      <c r="AI162" s="154"/>
      <c r="AJ162" s="136">
        <v>1</v>
      </c>
      <c r="AK162" s="156">
        <v>1</v>
      </c>
      <c r="AL162" s="119" t="s">
        <v>268</v>
      </c>
      <c r="AM162" s="131"/>
    </row>
    <row r="163" spans="1:39" s="119" customFormat="1" ht="15" hidden="1" customHeight="1" x14ac:dyDescent="0.3">
      <c r="A163" s="119">
        <v>2017</v>
      </c>
      <c r="B163" s="119" t="s">
        <v>38</v>
      </c>
      <c r="C163" s="119" t="s">
        <v>54</v>
      </c>
      <c r="D163" s="119" t="s">
        <v>101</v>
      </c>
      <c r="E163" s="119" t="s">
        <v>114</v>
      </c>
      <c r="F163" s="119" t="s">
        <v>381</v>
      </c>
      <c r="G163" s="119" t="s">
        <v>381</v>
      </c>
      <c r="H163" s="119" t="s">
        <v>381</v>
      </c>
      <c r="I163" s="131" t="s">
        <v>242</v>
      </c>
      <c r="J163" s="119" t="s">
        <v>243</v>
      </c>
      <c r="K163" s="119" t="s">
        <v>265</v>
      </c>
      <c r="L163" s="119" t="s">
        <v>381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268</v>
      </c>
      <c r="AM163" s="131"/>
    </row>
    <row r="164" spans="1:39" s="119" customFormat="1" ht="15" hidden="1" customHeight="1" x14ac:dyDescent="0.3">
      <c r="A164" s="119">
        <v>2017</v>
      </c>
      <c r="B164" s="119" t="s">
        <v>38</v>
      </c>
      <c r="C164" s="119" t="s">
        <v>54</v>
      </c>
      <c r="D164" s="119" t="s">
        <v>101</v>
      </c>
      <c r="E164" s="119" t="s">
        <v>114</v>
      </c>
      <c r="F164" s="119" t="s">
        <v>382</v>
      </c>
      <c r="G164" s="119" t="s">
        <v>382</v>
      </c>
      <c r="H164" s="119" t="s">
        <v>382</v>
      </c>
      <c r="I164" s="131" t="s">
        <v>242</v>
      </c>
      <c r="J164" s="119" t="s">
        <v>243</v>
      </c>
      <c r="K164" s="119" t="s">
        <v>265</v>
      </c>
      <c r="L164" s="119" t="s">
        <v>383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268</v>
      </c>
      <c r="AM164" s="131"/>
    </row>
    <row r="165" spans="1:39" s="119" customFormat="1" ht="15" hidden="1" customHeight="1" x14ac:dyDescent="0.3">
      <c r="A165" s="119">
        <v>2017</v>
      </c>
      <c r="B165" s="119" t="s">
        <v>38</v>
      </c>
      <c r="C165" s="119" t="s">
        <v>54</v>
      </c>
      <c r="D165" s="119" t="s">
        <v>101</v>
      </c>
      <c r="E165" s="119" t="s">
        <v>186</v>
      </c>
      <c r="F165" s="119" t="s">
        <v>384</v>
      </c>
      <c r="G165" s="119" t="s">
        <v>384</v>
      </c>
      <c r="H165" s="119" t="s">
        <v>384</v>
      </c>
      <c r="I165" s="131" t="s">
        <v>242</v>
      </c>
      <c r="J165" s="119" t="s">
        <v>243</v>
      </c>
      <c r="K165" s="119" t="s">
        <v>265</v>
      </c>
      <c r="L165" s="119" t="s">
        <v>385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268</v>
      </c>
      <c r="AM165" s="131"/>
    </row>
    <row r="166" spans="1:39" s="119" customFormat="1" ht="15" hidden="1" customHeight="1" x14ac:dyDescent="0.3">
      <c r="A166" s="119">
        <v>2017</v>
      </c>
      <c r="B166" s="119" t="s">
        <v>38</v>
      </c>
      <c r="C166" s="119" t="s">
        <v>54</v>
      </c>
      <c r="D166" s="119" t="s">
        <v>101</v>
      </c>
      <c r="E166" s="119" t="s">
        <v>369</v>
      </c>
      <c r="F166" s="119" t="s">
        <v>386</v>
      </c>
      <c r="G166" s="119" t="s">
        <v>386</v>
      </c>
      <c r="H166" s="119" t="s">
        <v>386</v>
      </c>
      <c r="I166" s="131" t="s">
        <v>242</v>
      </c>
      <c r="J166" s="119" t="s">
        <v>243</v>
      </c>
      <c r="K166" s="119" t="s">
        <v>265</v>
      </c>
      <c r="L166" s="119" t="s">
        <v>387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119</v>
      </c>
      <c r="AL166" s="119" t="s">
        <v>268</v>
      </c>
      <c r="AM166" s="131"/>
    </row>
    <row r="167" spans="1:39" s="119" customFormat="1" ht="15" hidden="1" customHeight="1" x14ac:dyDescent="0.3">
      <c r="A167" s="119">
        <v>2017</v>
      </c>
      <c r="B167" s="119" t="s">
        <v>198</v>
      </c>
      <c r="C167" s="119" t="s">
        <v>54</v>
      </c>
      <c r="D167" s="119" t="s">
        <v>101</v>
      </c>
      <c r="E167" s="119" t="s">
        <v>102</v>
      </c>
      <c r="F167" s="119" t="s">
        <v>388</v>
      </c>
      <c r="G167" s="119" t="s">
        <v>389</v>
      </c>
      <c r="H167" s="119" t="s">
        <v>390</v>
      </c>
      <c r="I167" s="131" t="s">
        <v>242</v>
      </c>
      <c r="J167" s="119" t="s">
        <v>243</v>
      </c>
      <c r="K167" s="119" t="s">
        <v>265</v>
      </c>
      <c r="L167" s="119" t="s">
        <v>391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268</v>
      </c>
      <c r="AM167" s="131"/>
    </row>
    <row r="168" spans="1:39" s="119" customFormat="1" ht="15" hidden="1" customHeight="1" x14ac:dyDescent="0.3">
      <c r="A168" s="119">
        <v>2017</v>
      </c>
      <c r="B168" s="119" t="s">
        <v>38</v>
      </c>
      <c r="C168" s="119" t="s">
        <v>54</v>
      </c>
      <c r="D168" s="119" t="s">
        <v>101</v>
      </c>
      <c r="E168" s="119" t="s">
        <v>102</v>
      </c>
      <c r="F168" s="119" t="s">
        <v>392</v>
      </c>
      <c r="G168" s="119" t="s">
        <v>392</v>
      </c>
      <c r="H168" s="119" t="s">
        <v>392</v>
      </c>
      <c r="I168" s="131" t="s">
        <v>242</v>
      </c>
      <c r="J168" s="119" t="s">
        <v>243</v>
      </c>
      <c r="K168" s="119" t="s">
        <v>265</v>
      </c>
      <c r="L168" s="119" t="s">
        <v>393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268</v>
      </c>
      <c r="AM168" s="131"/>
    </row>
    <row r="169" spans="1:39" s="119" customFormat="1" ht="15" hidden="1" customHeight="1" x14ac:dyDescent="0.3">
      <c r="A169" s="119">
        <v>2017</v>
      </c>
      <c r="B169" s="119" t="s">
        <v>38</v>
      </c>
      <c r="C169" s="119" t="s">
        <v>54</v>
      </c>
      <c r="D169" s="119" t="s">
        <v>101</v>
      </c>
      <c r="E169" s="119" t="s">
        <v>102</v>
      </c>
      <c r="F169" s="119" t="s">
        <v>394</v>
      </c>
      <c r="G169" s="119" t="s">
        <v>394</v>
      </c>
      <c r="H169" s="119" t="s">
        <v>394</v>
      </c>
      <c r="I169" s="131" t="s">
        <v>242</v>
      </c>
      <c r="J169" s="119" t="s">
        <v>243</v>
      </c>
      <c r="K169" s="119" t="s">
        <v>265</v>
      </c>
      <c r="L169" s="119" t="s">
        <v>394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268</v>
      </c>
      <c r="AM169" s="131"/>
    </row>
    <row r="170" spans="1:39" s="119" customFormat="1" ht="15" hidden="1" customHeight="1" x14ac:dyDescent="0.3">
      <c r="A170" s="119">
        <v>2017</v>
      </c>
      <c r="B170" s="119" t="s">
        <v>38</v>
      </c>
      <c r="C170" s="119" t="s">
        <v>54</v>
      </c>
      <c r="D170" s="119" t="s">
        <v>395</v>
      </c>
      <c r="E170" s="119" t="s">
        <v>64</v>
      </c>
      <c r="F170" s="119" t="s">
        <v>396</v>
      </c>
      <c r="G170" s="119" t="s">
        <v>396</v>
      </c>
      <c r="H170" s="119" t="s">
        <v>396</v>
      </c>
      <c r="I170" s="131" t="s">
        <v>242</v>
      </c>
      <c r="J170" s="119" t="s">
        <v>243</v>
      </c>
      <c r="K170" s="119" t="s">
        <v>265</v>
      </c>
      <c r="L170" s="119" t="s">
        <v>397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268</v>
      </c>
      <c r="AM170" s="131"/>
    </row>
    <row r="171" spans="1:39" s="119" customFormat="1" ht="15" hidden="1" customHeight="1" x14ac:dyDescent="0.3">
      <c r="A171" s="119">
        <v>2017</v>
      </c>
      <c r="B171" s="119" t="s">
        <v>38</v>
      </c>
      <c r="C171" s="119" t="s">
        <v>199</v>
      </c>
      <c r="D171" s="119" t="s">
        <v>200</v>
      </c>
      <c r="E171" s="119" t="s">
        <v>398</v>
      </c>
      <c r="F171" s="119" t="s">
        <v>399</v>
      </c>
      <c r="G171" s="119" t="s">
        <v>399</v>
      </c>
      <c r="H171" s="119" t="s">
        <v>399</v>
      </c>
      <c r="I171" s="131" t="s">
        <v>242</v>
      </c>
      <c r="J171" s="119" t="s">
        <v>243</v>
      </c>
      <c r="K171" s="119" t="s">
        <v>265</v>
      </c>
      <c r="L171" s="119" t="s">
        <v>399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268</v>
      </c>
      <c r="AM171" s="131"/>
    </row>
    <row r="172" spans="1:39" s="119" customFormat="1" ht="15" hidden="1" customHeight="1" x14ac:dyDescent="0.3">
      <c r="A172" s="119">
        <v>2017</v>
      </c>
      <c r="B172" s="119" t="s">
        <v>38</v>
      </c>
      <c r="C172" s="119" t="s">
        <v>136</v>
      </c>
      <c r="D172" s="119" t="s">
        <v>137</v>
      </c>
      <c r="E172" s="119" t="s">
        <v>138</v>
      </c>
      <c r="F172" s="119" t="s">
        <v>263</v>
      </c>
      <c r="G172" s="119" t="s">
        <v>264</v>
      </c>
      <c r="H172" s="119" t="s">
        <v>264</v>
      </c>
      <c r="I172" s="131" t="s">
        <v>242</v>
      </c>
      <c r="J172" s="119" t="s">
        <v>243</v>
      </c>
      <c r="K172" s="119" t="s">
        <v>244</v>
      </c>
      <c r="L172" s="119" t="s">
        <v>400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172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251</v>
      </c>
      <c r="C173" s="119" t="s">
        <v>136</v>
      </c>
      <c r="D173" s="119" t="s">
        <v>269</v>
      </c>
      <c r="E173" s="119" t="s">
        <v>269</v>
      </c>
      <c r="F173" s="119" t="s">
        <v>275</v>
      </c>
      <c r="G173" s="119" t="s">
        <v>401</v>
      </c>
      <c r="H173" s="119" t="s">
        <v>401</v>
      </c>
      <c r="I173" s="131" t="s">
        <v>242</v>
      </c>
      <c r="J173" s="119" t="s">
        <v>243</v>
      </c>
      <c r="K173" s="119" t="s">
        <v>244</v>
      </c>
      <c r="L173" s="119" t="s">
        <v>275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hidden="1" customHeight="1" x14ac:dyDescent="0.3">
      <c r="A174" s="119">
        <v>2017</v>
      </c>
      <c r="B174" s="119" t="s">
        <v>38</v>
      </c>
      <c r="C174" s="119" t="s">
        <v>136</v>
      </c>
      <c r="D174" s="119" t="s">
        <v>269</v>
      </c>
      <c r="E174" s="119" t="s">
        <v>269</v>
      </c>
      <c r="F174" s="119" t="s">
        <v>270</v>
      </c>
      <c r="G174" s="119" t="s">
        <v>402</v>
      </c>
      <c r="H174" s="119" t="s">
        <v>402</v>
      </c>
      <c r="I174" s="131" t="s">
        <v>242</v>
      </c>
      <c r="J174" s="119" t="s">
        <v>243</v>
      </c>
      <c r="K174" s="119" t="s">
        <v>244</v>
      </c>
      <c r="L174" s="119" t="s">
        <v>403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172</v>
      </c>
      <c r="AK174" s="119" t="s">
        <v>172</v>
      </c>
      <c r="AM174" s="131"/>
    </row>
    <row r="175" spans="1:39" s="119" customFormat="1" ht="15" hidden="1" customHeight="1" x14ac:dyDescent="0.3">
      <c r="A175" s="119">
        <v>2017</v>
      </c>
      <c r="B175" s="119" t="s">
        <v>38</v>
      </c>
      <c r="C175" s="119" t="s">
        <v>88</v>
      </c>
      <c r="D175" s="119" t="s">
        <v>127</v>
      </c>
      <c r="E175" s="119" t="s">
        <v>95</v>
      </c>
      <c r="F175" s="119" t="s">
        <v>273</v>
      </c>
      <c r="G175" s="119" t="s">
        <v>274</v>
      </c>
      <c r="H175" s="119" t="s">
        <v>274</v>
      </c>
      <c r="I175" s="131" t="s">
        <v>242</v>
      </c>
      <c r="J175" s="119" t="s">
        <v>243</v>
      </c>
      <c r="K175" s="119" t="s">
        <v>244</v>
      </c>
      <c r="L175" s="119" t="s">
        <v>273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119</v>
      </c>
      <c r="AM175" s="131"/>
    </row>
    <row r="176" spans="1:39" s="119" customFormat="1" ht="15" hidden="1" customHeight="1" x14ac:dyDescent="0.3">
      <c r="A176" s="119">
        <v>2017</v>
      </c>
      <c r="B176" s="119" t="s">
        <v>38</v>
      </c>
      <c r="C176" s="119" t="s">
        <v>88</v>
      </c>
      <c r="D176" s="119" t="s">
        <v>127</v>
      </c>
      <c r="E176" s="119" t="s">
        <v>123</v>
      </c>
      <c r="F176" s="119" t="s">
        <v>168</v>
      </c>
      <c r="G176" s="119" t="s">
        <v>168</v>
      </c>
      <c r="H176" s="119" t="s">
        <v>168</v>
      </c>
      <c r="I176" s="131" t="s">
        <v>242</v>
      </c>
      <c r="J176" s="119" t="s">
        <v>243</v>
      </c>
      <c r="K176" s="119" t="s">
        <v>244</v>
      </c>
      <c r="L176" s="119" t="s">
        <v>168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hidden="1" customHeight="1" x14ac:dyDescent="0.3">
      <c r="A177" s="119">
        <v>2017</v>
      </c>
      <c r="B177" s="119" t="s">
        <v>38</v>
      </c>
      <c r="C177" s="119" t="s">
        <v>88</v>
      </c>
      <c r="D177" s="119" t="s">
        <v>127</v>
      </c>
      <c r="E177" s="119" t="s">
        <v>276</v>
      </c>
      <c r="F177" s="119" t="s">
        <v>404</v>
      </c>
      <c r="G177" s="119" t="s">
        <v>404</v>
      </c>
      <c r="H177" s="119" t="s">
        <v>404</v>
      </c>
      <c r="I177" s="131" t="s">
        <v>242</v>
      </c>
      <c r="J177" s="119" t="s">
        <v>243</v>
      </c>
      <c r="K177" s="119" t="s">
        <v>244</v>
      </c>
      <c r="L177" s="119" t="s">
        <v>405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hidden="1" customHeight="1" x14ac:dyDescent="0.3">
      <c r="A178" s="119">
        <v>2017</v>
      </c>
      <c r="B178" s="119" t="s">
        <v>38</v>
      </c>
      <c r="C178" s="119" t="s">
        <v>88</v>
      </c>
      <c r="D178" s="119" t="s">
        <v>127</v>
      </c>
      <c r="E178" s="119" t="s">
        <v>276</v>
      </c>
      <c r="F178" s="119" t="s">
        <v>277</v>
      </c>
      <c r="G178" s="119" t="s">
        <v>277</v>
      </c>
      <c r="H178" s="119" t="s">
        <v>277</v>
      </c>
      <c r="I178" s="131" t="s">
        <v>242</v>
      </c>
      <c r="J178" s="119" t="s">
        <v>243</v>
      </c>
      <c r="K178" s="119" t="s">
        <v>244</v>
      </c>
      <c r="L178" s="119" t="s">
        <v>278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172</v>
      </c>
      <c r="AK178" s="119" t="s">
        <v>172</v>
      </c>
      <c r="AM178" s="131"/>
    </row>
    <row r="179" spans="1:39" s="119" customFormat="1" ht="15" hidden="1" customHeight="1" x14ac:dyDescent="0.3">
      <c r="A179" s="119">
        <v>2017</v>
      </c>
      <c r="B179" s="119" t="s">
        <v>198</v>
      </c>
      <c r="C179" s="119" t="s">
        <v>88</v>
      </c>
      <c r="D179" s="119" t="s">
        <v>94</v>
      </c>
      <c r="E179" s="119" t="s">
        <v>97</v>
      </c>
      <c r="F179" s="119" t="s">
        <v>406</v>
      </c>
      <c r="G179" s="119" t="s">
        <v>407</v>
      </c>
      <c r="H179" s="119" t="s">
        <v>407</v>
      </c>
      <c r="I179" s="131" t="s">
        <v>242</v>
      </c>
      <c r="J179" s="119" t="s">
        <v>243</v>
      </c>
      <c r="K179" s="119" t="s">
        <v>244</v>
      </c>
      <c r="L179" s="119" t="s">
        <v>406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hidden="1" customHeight="1" x14ac:dyDescent="0.3">
      <c r="A180" s="119">
        <v>2017</v>
      </c>
      <c r="B180" s="119" t="s">
        <v>38</v>
      </c>
      <c r="C180" s="119" t="s">
        <v>88</v>
      </c>
      <c r="D180" s="119" t="s">
        <v>94</v>
      </c>
      <c r="E180" s="119" t="s">
        <v>97</v>
      </c>
      <c r="F180" s="119" t="s">
        <v>408</v>
      </c>
      <c r="G180" s="119" t="s">
        <v>408</v>
      </c>
      <c r="H180" s="119" t="s">
        <v>408</v>
      </c>
      <c r="I180" s="131" t="s">
        <v>242</v>
      </c>
      <c r="J180" s="119" t="s">
        <v>243</v>
      </c>
      <c r="K180" s="119" t="s">
        <v>244</v>
      </c>
      <c r="L180" s="119" t="s">
        <v>408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hidden="1" customHeight="1" x14ac:dyDescent="0.3">
      <c r="A181" s="119">
        <v>2017</v>
      </c>
      <c r="B181" s="119" t="s">
        <v>38</v>
      </c>
      <c r="C181" s="119" t="s">
        <v>88</v>
      </c>
      <c r="D181" s="119" t="s">
        <v>94</v>
      </c>
      <c r="E181" s="119" t="s">
        <v>97</v>
      </c>
      <c r="F181" s="119" t="s">
        <v>409</v>
      </c>
      <c r="G181" s="119" t="s">
        <v>409</v>
      </c>
      <c r="H181" s="119" t="s">
        <v>409</v>
      </c>
      <c r="I181" s="131" t="s">
        <v>242</v>
      </c>
      <c r="J181" s="119" t="s">
        <v>243</v>
      </c>
      <c r="K181" s="119" t="s">
        <v>244</v>
      </c>
      <c r="L181" s="119" t="s">
        <v>409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hidden="1" customHeight="1" x14ac:dyDescent="0.3">
      <c r="A182" s="119">
        <v>2017</v>
      </c>
      <c r="B182" s="119" t="s">
        <v>38</v>
      </c>
      <c r="C182" s="119" t="s">
        <v>88</v>
      </c>
      <c r="D182" s="119" t="s">
        <v>94</v>
      </c>
      <c r="E182" s="119" t="s">
        <v>97</v>
      </c>
      <c r="F182" s="119" t="s">
        <v>410</v>
      </c>
      <c r="G182" s="119" t="s">
        <v>410</v>
      </c>
      <c r="H182" s="119" t="s">
        <v>410</v>
      </c>
      <c r="I182" s="131" t="s">
        <v>242</v>
      </c>
      <c r="J182" s="119" t="s">
        <v>243</v>
      </c>
      <c r="K182" s="119" t="s">
        <v>244</v>
      </c>
      <c r="L182" s="119" t="s">
        <v>410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hidden="1" customHeight="1" x14ac:dyDescent="0.3">
      <c r="A183" s="119">
        <v>2017</v>
      </c>
      <c r="B183" s="119" t="s">
        <v>38</v>
      </c>
      <c r="C183" s="119" t="s">
        <v>88</v>
      </c>
      <c r="D183" s="119" t="s">
        <v>94</v>
      </c>
      <c r="E183" s="119" t="s">
        <v>97</v>
      </c>
      <c r="F183" s="119" t="s">
        <v>411</v>
      </c>
      <c r="G183" s="119" t="s">
        <v>411</v>
      </c>
      <c r="H183" s="119" t="s">
        <v>411</v>
      </c>
      <c r="I183" s="131" t="s">
        <v>242</v>
      </c>
      <c r="J183" s="119" t="s">
        <v>243</v>
      </c>
      <c r="K183" s="119" t="s">
        <v>244</v>
      </c>
      <c r="L183" s="119" t="s">
        <v>411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hidden="1" customHeight="1" x14ac:dyDescent="0.3">
      <c r="A184" s="119">
        <v>2017</v>
      </c>
      <c r="B184" s="119" t="s">
        <v>38</v>
      </c>
      <c r="C184" s="119" t="s">
        <v>109</v>
      </c>
      <c r="D184" s="119" t="s">
        <v>279</v>
      </c>
      <c r="E184" s="119" t="s">
        <v>280</v>
      </c>
      <c r="F184" s="119" t="s">
        <v>281</v>
      </c>
      <c r="G184" s="119" t="s">
        <v>281</v>
      </c>
      <c r="H184" s="119" t="s">
        <v>281</v>
      </c>
      <c r="I184" s="131" t="s">
        <v>242</v>
      </c>
      <c r="J184" s="119" t="s">
        <v>243</v>
      </c>
      <c r="K184" s="119" t="s">
        <v>244</v>
      </c>
      <c r="L184" s="119" t="s">
        <v>282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119</v>
      </c>
      <c r="AM184" s="131"/>
    </row>
    <row r="185" spans="1:39" s="119" customFormat="1" ht="15" hidden="1" customHeight="1" x14ac:dyDescent="0.3">
      <c r="A185" s="119">
        <v>2017</v>
      </c>
      <c r="B185" s="119" t="s">
        <v>251</v>
      </c>
      <c r="C185" s="119" t="s">
        <v>109</v>
      </c>
      <c r="D185" s="119" t="s">
        <v>110</v>
      </c>
      <c r="E185" s="119" t="s">
        <v>111</v>
      </c>
      <c r="F185" s="119" t="s">
        <v>412</v>
      </c>
      <c r="G185" s="119" t="s">
        <v>413</v>
      </c>
      <c r="H185" s="119" t="s">
        <v>413</v>
      </c>
      <c r="I185" s="131" t="s">
        <v>242</v>
      </c>
      <c r="J185" s="119" t="s">
        <v>243</v>
      </c>
      <c r="K185" s="119" t="s">
        <v>244</v>
      </c>
      <c r="L185" s="119" t="s">
        <v>414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251</v>
      </c>
      <c r="C186" s="119" t="s">
        <v>109</v>
      </c>
      <c r="D186" s="119" t="s">
        <v>110</v>
      </c>
      <c r="E186" s="119" t="s">
        <v>111</v>
      </c>
      <c r="F186" s="119" t="s">
        <v>283</v>
      </c>
      <c r="G186" s="119" t="s">
        <v>284</v>
      </c>
      <c r="H186" s="119" t="s">
        <v>284</v>
      </c>
      <c r="I186" s="131" t="s">
        <v>242</v>
      </c>
      <c r="J186" s="119" t="s">
        <v>243</v>
      </c>
      <c r="K186" s="119" t="s">
        <v>244</v>
      </c>
      <c r="L186" s="119" t="s">
        <v>283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hidden="1" customHeight="1" x14ac:dyDescent="0.3">
      <c r="A187" s="119">
        <v>2017</v>
      </c>
      <c r="B187" s="119" t="s">
        <v>198</v>
      </c>
      <c r="C187" s="119" t="s">
        <v>109</v>
      </c>
      <c r="D187" s="119" t="s">
        <v>110</v>
      </c>
      <c r="E187" s="119" t="s">
        <v>280</v>
      </c>
      <c r="F187" s="119" t="s">
        <v>415</v>
      </c>
      <c r="G187" s="119" t="s">
        <v>416</v>
      </c>
      <c r="H187" s="119" t="s">
        <v>416</v>
      </c>
      <c r="I187" s="131" t="s">
        <v>242</v>
      </c>
      <c r="J187" s="119" t="s">
        <v>243</v>
      </c>
      <c r="K187" s="119" t="s">
        <v>244</v>
      </c>
      <c r="L187" s="119" t="s">
        <v>415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hidden="1" customHeight="1" x14ac:dyDescent="0.3">
      <c r="A188" s="119">
        <v>2017</v>
      </c>
      <c r="B188" s="119" t="s">
        <v>251</v>
      </c>
      <c r="C188" s="119" t="s">
        <v>109</v>
      </c>
      <c r="D188" s="119" t="s">
        <v>110</v>
      </c>
      <c r="E188" s="119" t="s">
        <v>280</v>
      </c>
      <c r="F188" s="119" t="s">
        <v>285</v>
      </c>
      <c r="G188" s="119" t="s">
        <v>286</v>
      </c>
      <c r="H188" s="119" t="s">
        <v>286</v>
      </c>
      <c r="I188" s="131" t="s">
        <v>242</v>
      </c>
      <c r="J188" s="119" t="s">
        <v>243</v>
      </c>
      <c r="K188" s="119" t="s">
        <v>244</v>
      </c>
      <c r="L188" s="119" t="s">
        <v>285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hidden="1" customHeight="1" x14ac:dyDescent="0.3">
      <c r="A189" s="119">
        <v>2017</v>
      </c>
      <c r="B189" s="119" t="s">
        <v>251</v>
      </c>
      <c r="C189" s="119" t="s">
        <v>109</v>
      </c>
      <c r="D189" s="119" t="s">
        <v>110</v>
      </c>
      <c r="E189" s="119" t="s">
        <v>280</v>
      </c>
      <c r="F189" s="119" t="s">
        <v>417</v>
      </c>
      <c r="G189" s="119" t="s">
        <v>418</v>
      </c>
      <c r="H189" s="119" t="s">
        <v>419</v>
      </c>
      <c r="I189" s="131" t="s">
        <v>242</v>
      </c>
      <c r="J189" s="119" t="s">
        <v>243</v>
      </c>
      <c r="K189" s="119" t="s">
        <v>244</v>
      </c>
      <c r="L189" s="119" t="s">
        <v>417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123</v>
      </c>
      <c r="F190" s="119" t="s">
        <v>420</v>
      </c>
      <c r="G190" s="119" t="s">
        <v>421</v>
      </c>
      <c r="H190" s="119" t="s">
        <v>421</v>
      </c>
      <c r="I190" s="131" t="s">
        <v>242</v>
      </c>
      <c r="J190" s="119" t="s">
        <v>243</v>
      </c>
      <c r="K190" s="119" t="s">
        <v>244</v>
      </c>
      <c r="L190" s="119" t="s">
        <v>420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hidden="1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123</v>
      </c>
      <c r="F191" s="119" t="s">
        <v>124</v>
      </c>
      <c r="G191" s="119" t="s">
        <v>124</v>
      </c>
      <c r="H191" s="119" t="s">
        <v>124</v>
      </c>
      <c r="I191" s="131" t="s">
        <v>242</v>
      </c>
      <c r="J191" s="119" t="s">
        <v>243</v>
      </c>
      <c r="K191" s="119" t="s">
        <v>244</v>
      </c>
      <c r="L191" s="119" t="s">
        <v>124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hidden="1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123</v>
      </c>
      <c r="F192" s="119" t="s">
        <v>422</v>
      </c>
      <c r="G192" s="119" t="s">
        <v>422</v>
      </c>
      <c r="H192" s="119" t="s">
        <v>422</v>
      </c>
      <c r="I192" s="131" t="s">
        <v>242</v>
      </c>
      <c r="J192" s="119" t="s">
        <v>243</v>
      </c>
      <c r="K192" s="119" t="s">
        <v>244</v>
      </c>
      <c r="L192" s="119" t="s">
        <v>423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hidden="1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123</v>
      </c>
      <c r="F193" s="119" t="s">
        <v>424</v>
      </c>
      <c r="G193" s="119" t="s">
        <v>424</v>
      </c>
      <c r="H193" s="119" t="s">
        <v>424</v>
      </c>
      <c r="I193" s="131" t="s">
        <v>242</v>
      </c>
      <c r="J193" s="119" t="s">
        <v>243</v>
      </c>
      <c r="K193" s="119" t="s">
        <v>244</v>
      </c>
      <c r="L193" s="119" t="s">
        <v>425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hidden="1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123</v>
      </c>
      <c r="F194" s="119" t="s">
        <v>426</v>
      </c>
      <c r="G194" s="119" t="s">
        <v>426</v>
      </c>
      <c r="H194" s="119" t="s">
        <v>426</v>
      </c>
      <c r="I194" s="131" t="s">
        <v>242</v>
      </c>
      <c r="J194" s="119" t="s">
        <v>243</v>
      </c>
      <c r="K194" s="119" t="s">
        <v>244</v>
      </c>
      <c r="L194" s="119" t="s">
        <v>426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hidden="1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123</v>
      </c>
      <c r="F195" s="119" t="s">
        <v>427</v>
      </c>
      <c r="G195" s="119" t="s">
        <v>427</v>
      </c>
      <c r="H195" s="119" t="s">
        <v>427</v>
      </c>
      <c r="I195" s="131" t="s">
        <v>242</v>
      </c>
      <c r="J195" s="119" t="s">
        <v>243</v>
      </c>
      <c r="K195" s="119" t="s">
        <v>244</v>
      </c>
      <c r="L195" s="119" t="s">
        <v>428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hidden="1" customHeight="1" x14ac:dyDescent="0.3">
      <c r="A196" s="119">
        <v>2017</v>
      </c>
      <c r="B196" s="119" t="s">
        <v>38</v>
      </c>
      <c r="C196" s="119" t="s">
        <v>1632</v>
      </c>
      <c r="D196" s="119" t="s">
        <v>1633</v>
      </c>
      <c r="E196" s="119" t="s">
        <v>1634</v>
      </c>
      <c r="F196" s="119" t="s">
        <v>270</v>
      </c>
      <c r="G196" s="119" t="s">
        <v>1631</v>
      </c>
      <c r="H196" s="119" t="s">
        <v>402</v>
      </c>
      <c r="I196" s="131" t="s">
        <v>242</v>
      </c>
      <c r="J196" s="119" t="s">
        <v>243</v>
      </c>
      <c r="K196" s="119" t="s">
        <v>244</v>
      </c>
      <c r="L196" s="119" t="s">
        <v>431</v>
      </c>
      <c r="M196" s="119" t="s">
        <v>46</v>
      </c>
      <c r="N196" s="135">
        <v>0.02</v>
      </c>
      <c r="O196" s="135" t="s">
        <v>1635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hidden="1" customHeight="1" x14ac:dyDescent="0.3">
      <c r="A197" s="119">
        <v>2017</v>
      </c>
      <c r="B197" s="119" t="s">
        <v>198</v>
      </c>
      <c r="C197" s="119" t="s">
        <v>88</v>
      </c>
      <c r="D197" s="119" t="s">
        <v>89</v>
      </c>
      <c r="E197" s="119" t="s">
        <v>276</v>
      </c>
      <c r="F197" s="119" t="s">
        <v>287</v>
      </c>
      <c r="G197" s="119" t="s">
        <v>288</v>
      </c>
      <c r="H197" s="119" t="s">
        <v>288</v>
      </c>
      <c r="I197" s="131" t="s">
        <v>242</v>
      </c>
      <c r="J197" s="119" t="s">
        <v>243</v>
      </c>
      <c r="K197" s="119" t="s">
        <v>244</v>
      </c>
      <c r="L197" s="119" t="s">
        <v>287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hidden="1" customHeight="1" x14ac:dyDescent="0.3">
      <c r="A198" s="119">
        <v>2017</v>
      </c>
      <c r="B198" s="119" t="s">
        <v>38</v>
      </c>
      <c r="C198" s="119" t="s">
        <v>88</v>
      </c>
      <c r="D198" s="119" t="s">
        <v>292</v>
      </c>
      <c r="E198" s="119" t="s">
        <v>193</v>
      </c>
      <c r="F198" s="119" t="s">
        <v>293</v>
      </c>
      <c r="G198" s="119" t="s">
        <v>293</v>
      </c>
      <c r="H198" s="119" t="s">
        <v>293</v>
      </c>
      <c r="I198" s="131" t="s">
        <v>242</v>
      </c>
      <c r="J198" s="119" t="s">
        <v>243</v>
      </c>
      <c r="K198" s="119" t="s">
        <v>244</v>
      </c>
      <c r="L198" s="119" t="s">
        <v>293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119</v>
      </c>
      <c r="AM198" s="131"/>
    </row>
    <row r="199" spans="1:39" s="119" customFormat="1" ht="15" hidden="1" customHeight="1" x14ac:dyDescent="0.3">
      <c r="A199" s="119">
        <v>2017</v>
      </c>
      <c r="B199" s="119" t="s">
        <v>38</v>
      </c>
      <c r="C199" s="119" t="s">
        <v>432</v>
      </c>
      <c r="D199" s="119" t="s">
        <v>433</v>
      </c>
      <c r="E199" s="119" t="s">
        <v>434</v>
      </c>
      <c r="F199" s="119" t="s">
        <v>435</v>
      </c>
      <c r="G199" s="119" t="s">
        <v>435</v>
      </c>
      <c r="H199" s="119" t="s">
        <v>435</v>
      </c>
      <c r="I199" s="131" t="s">
        <v>242</v>
      </c>
      <c r="J199" s="119" t="s">
        <v>243</v>
      </c>
      <c r="K199" s="119" t="s">
        <v>244</v>
      </c>
      <c r="L199" s="119" t="s">
        <v>436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hidden="1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166</v>
      </c>
      <c r="F200" s="119" t="s">
        <v>294</v>
      </c>
      <c r="G200" s="119" t="s">
        <v>294</v>
      </c>
      <c r="H200" s="119" t="s">
        <v>294</v>
      </c>
      <c r="I200" s="131" t="s">
        <v>242</v>
      </c>
      <c r="J200" s="119" t="s">
        <v>243</v>
      </c>
      <c r="K200" s="119" t="s">
        <v>244</v>
      </c>
      <c r="L200" s="119" t="s">
        <v>294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hidden="1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295</v>
      </c>
      <c r="F201" s="119" t="s">
        <v>204</v>
      </c>
      <c r="G201" s="119" t="s">
        <v>204</v>
      </c>
      <c r="H201" s="119" t="s">
        <v>204</v>
      </c>
      <c r="I201" s="131" t="s">
        <v>242</v>
      </c>
      <c r="J201" s="119" t="s">
        <v>243</v>
      </c>
      <c r="K201" s="119" t="s">
        <v>244</v>
      </c>
      <c r="L201" s="119" t="s">
        <v>437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38</v>
      </c>
      <c r="C202" s="119" t="s">
        <v>59</v>
      </c>
      <c r="D202" s="119" t="s">
        <v>105</v>
      </c>
      <c r="E202" s="119" t="s">
        <v>106</v>
      </c>
      <c r="F202" s="119" t="s">
        <v>438</v>
      </c>
      <c r="G202" s="119" t="s">
        <v>438</v>
      </c>
      <c r="H202" s="119" t="s">
        <v>438</v>
      </c>
      <c r="I202" s="119" t="s">
        <v>169</v>
      </c>
      <c r="J202" s="119" t="s">
        <v>170</v>
      </c>
      <c r="K202" s="119" t="s">
        <v>171</v>
      </c>
      <c r="L202" s="119" t="s">
        <v>438</v>
      </c>
      <c r="M202" s="119" t="s">
        <v>46</v>
      </c>
      <c r="N202" s="136">
        <v>0.04</v>
      </c>
      <c r="O202" s="135" t="s">
        <v>51</v>
      </c>
      <c r="P202" s="135" t="s">
        <v>439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185</v>
      </c>
      <c r="AK202" s="119" t="s">
        <v>185</v>
      </c>
    </row>
    <row r="203" spans="1:39" s="119" customFormat="1" ht="15" hidden="1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149</v>
      </c>
      <c r="F203" s="119" t="s">
        <v>262</v>
      </c>
      <c r="G203" s="119" t="s">
        <v>262</v>
      </c>
      <c r="H203" s="119" t="s">
        <v>262</v>
      </c>
      <c r="I203" s="131" t="s">
        <v>242</v>
      </c>
      <c r="J203" s="119" t="s">
        <v>243</v>
      </c>
      <c r="K203" s="119" t="s">
        <v>244</v>
      </c>
      <c r="L203" s="119" t="s">
        <v>440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hidden="1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149</v>
      </c>
      <c r="F204" s="119" t="s">
        <v>299</v>
      </c>
      <c r="G204" s="119" t="s">
        <v>299</v>
      </c>
      <c r="H204" s="119" t="s">
        <v>299</v>
      </c>
      <c r="I204" s="131" t="s">
        <v>242</v>
      </c>
      <c r="J204" s="119" t="s">
        <v>243</v>
      </c>
      <c r="K204" s="119" t="s">
        <v>244</v>
      </c>
      <c r="L204" s="119" t="s">
        <v>299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hidden="1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149</v>
      </c>
      <c r="F205" s="119" t="s">
        <v>299</v>
      </c>
      <c r="G205" s="119" t="s">
        <v>300</v>
      </c>
      <c r="H205" s="119" t="s">
        <v>300</v>
      </c>
      <c r="I205" s="131" t="s">
        <v>242</v>
      </c>
      <c r="J205" s="119" t="s">
        <v>243</v>
      </c>
      <c r="K205" s="119" t="s">
        <v>244</v>
      </c>
      <c r="L205" s="119" t="s">
        <v>330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hidden="1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302</v>
      </c>
      <c r="G206" s="119" t="s">
        <v>302</v>
      </c>
      <c r="H206" s="119" t="s">
        <v>302</v>
      </c>
      <c r="I206" s="131" t="s">
        <v>242</v>
      </c>
      <c r="J206" s="119" t="s">
        <v>243</v>
      </c>
      <c r="K206" s="119" t="s">
        <v>244</v>
      </c>
      <c r="L206" s="119" t="s">
        <v>302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hidden="1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256</v>
      </c>
      <c r="F207" s="119" t="s">
        <v>229</v>
      </c>
      <c r="G207" s="119" t="s">
        <v>229</v>
      </c>
      <c r="H207" s="119" t="s">
        <v>229</v>
      </c>
      <c r="I207" s="131" t="s">
        <v>242</v>
      </c>
      <c r="J207" s="119" t="s">
        <v>243</v>
      </c>
      <c r="K207" s="119" t="s">
        <v>244</v>
      </c>
      <c r="L207" s="119" t="s">
        <v>313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hidden="1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256</v>
      </c>
      <c r="F208" s="119" t="s">
        <v>250</v>
      </c>
      <c r="G208" s="119" t="s">
        <v>250</v>
      </c>
      <c r="H208" s="119" t="s">
        <v>250</v>
      </c>
      <c r="I208" s="131" t="s">
        <v>242</v>
      </c>
      <c r="J208" s="119" t="s">
        <v>243</v>
      </c>
      <c r="K208" s="119" t="s">
        <v>244</v>
      </c>
      <c r="L208" s="119" t="s">
        <v>250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303</v>
      </c>
      <c r="F209" s="119" t="s">
        <v>304</v>
      </c>
      <c r="G209" s="119" t="s">
        <v>304</v>
      </c>
      <c r="H209" s="119" t="s">
        <v>304</v>
      </c>
      <c r="I209" s="131" t="s">
        <v>242</v>
      </c>
      <c r="J209" s="119" t="s">
        <v>243</v>
      </c>
      <c r="K209" s="119" t="s">
        <v>244</v>
      </c>
      <c r="L209" s="119" t="s">
        <v>304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303</v>
      </c>
      <c r="F210" s="119" t="s">
        <v>305</v>
      </c>
      <c r="G210" s="119" t="s">
        <v>305</v>
      </c>
      <c r="H210" s="119" t="s">
        <v>305</v>
      </c>
      <c r="I210" s="131" t="s">
        <v>242</v>
      </c>
      <c r="J210" s="119" t="s">
        <v>243</v>
      </c>
      <c r="K210" s="119" t="s">
        <v>244</v>
      </c>
      <c r="L210" s="119" t="s">
        <v>305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hidden="1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303</v>
      </c>
      <c r="F211" s="119" t="s">
        <v>236</v>
      </c>
      <c r="G211" s="119" t="s">
        <v>236</v>
      </c>
      <c r="H211" s="119" t="s">
        <v>236</v>
      </c>
      <c r="I211" s="131" t="s">
        <v>242</v>
      </c>
      <c r="J211" s="119" t="s">
        <v>243</v>
      </c>
      <c r="K211" s="119" t="s">
        <v>244</v>
      </c>
      <c r="L211" s="119" t="s">
        <v>441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303</v>
      </c>
      <c r="F212" s="119" t="s">
        <v>158</v>
      </c>
      <c r="G212" s="119" t="s">
        <v>158</v>
      </c>
      <c r="H212" s="119" t="s">
        <v>158</v>
      </c>
      <c r="I212" s="131" t="s">
        <v>242</v>
      </c>
      <c r="J212" s="119" t="s">
        <v>243</v>
      </c>
      <c r="K212" s="119" t="s">
        <v>244</v>
      </c>
      <c r="L212" s="119" t="s">
        <v>158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303</v>
      </c>
      <c r="F213" s="119" t="s">
        <v>442</v>
      </c>
      <c r="G213" s="119" t="s">
        <v>442</v>
      </c>
      <c r="H213" s="119" t="s">
        <v>442</v>
      </c>
      <c r="I213" s="131" t="s">
        <v>242</v>
      </c>
      <c r="J213" s="119" t="s">
        <v>243</v>
      </c>
      <c r="K213" s="119" t="s">
        <v>244</v>
      </c>
      <c r="L213" s="119" t="s">
        <v>443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117</v>
      </c>
      <c r="F214" s="119" t="s">
        <v>444</v>
      </c>
      <c r="G214" s="119" t="s">
        <v>444</v>
      </c>
      <c r="H214" s="119" t="s">
        <v>444</v>
      </c>
      <c r="I214" s="131" t="s">
        <v>242</v>
      </c>
      <c r="J214" s="119" t="s">
        <v>243</v>
      </c>
      <c r="K214" s="119" t="s">
        <v>244</v>
      </c>
      <c r="L214" s="119" t="s">
        <v>444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320</v>
      </c>
      <c r="F215" s="119" t="s">
        <v>445</v>
      </c>
      <c r="G215" s="119" t="s">
        <v>445</v>
      </c>
      <c r="H215" s="119" t="s">
        <v>445</v>
      </c>
      <c r="I215" s="131" t="s">
        <v>242</v>
      </c>
      <c r="J215" s="119" t="s">
        <v>243</v>
      </c>
      <c r="K215" s="119" t="s">
        <v>244</v>
      </c>
      <c r="L215" s="119" t="s">
        <v>446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hidden="1" customHeight="1" x14ac:dyDescent="0.3">
      <c r="A216" s="119">
        <v>2017</v>
      </c>
      <c r="B216" s="119" t="s">
        <v>38</v>
      </c>
      <c r="C216" s="119" t="s">
        <v>75</v>
      </c>
      <c r="D216" s="119" t="s">
        <v>255</v>
      </c>
      <c r="E216" s="119" t="s">
        <v>314</v>
      </c>
      <c r="F216" s="119" t="s">
        <v>315</v>
      </c>
      <c r="G216" s="119" t="s">
        <v>315</v>
      </c>
      <c r="H216" s="119" t="s">
        <v>315</v>
      </c>
      <c r="I216" s="131" t="s">
        <v>242</v>
      </c>
      <c r="J216" s="119" t="s">
        <v>243</v>
      </c>
      <c r="K216" s="119" t="s">
        <v>244</v>
      </c>
      <c r="L216" s="119" t="s">
        <v>315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hidden="1" customHeight="1" x14ac:dyDescent="0.3">
      <c r="A217" s="119">
        <v>2017</v>
      </c>
      <c r="B217" s="119" t="s">
        <v>38</v>
      </c>
      <c r="C217" s="119" t="s">
        <v>75</v>
      </c>
      <c r="D217" s="119" t="s">
        <v>255</v>
      </c>
      <c r="E217" s="119" t="s">
        <v>174</v>
      </c>
      <c r="F217" s="119" t="s">
        <v>318</v>
      </c>
      <c r="G217" s="119" t="s">
        <v>318</v>
      </c>
      <c r="H217" s="119" t="s">
        <v>318</v>
      </c>
      <c r="I217" s="131" t="s">
        <v>242</v>
      </c>
      <c r="J217" s="119" t="s">
        <v>243</v>
      </c>
      <c r="K217" s="119" t="s">
        <v>244</v>
      </c>
      <c r="L217" s="119" t="s">
        <v>318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119</v>
      </c>
      <c r="AM217" s="131"/>
    </row>
    <row r="218" spans="1:39" s="119" customFormat="1" ht="15" hidden="1" customHeight="1" x14ac:dyDescent="0.3">
      <c r="A218" s="119">
        <v>2017</v>
      </c>
      <c r="B218" s="119" t="s">
        <v>38</v>
      </c>
      <c r="C218" s="119" t="s">
        <v>75</v>
      </c>
      <c r="D218" s="119" t="s">
        <v>255</v>
      </c>
      <c r="E218" s="119" t="s">
        <v>174</v>
      </c>
      <c r="F218" s="119" t="s">
        <v>319</v>
      </c>
      <c r="G218" s="119" t="s">
        <v>319</v>
      </c>
      <c r="H218" s="119" t="s">
        <v>319</v>
      </c>
      <c r="I218" s="131" t="s">
        <v>242</v>
      </c>
      <c r="J218" s="119" t="s">
        <v>243</v>
      </c>
      <c r="K218" s="119" t="s">
        <v>244</v>
      </c>
      <c r="L218" s="119" t="s">
        <v>319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119</v>
      </c>
      <c r="AM218" s="131"/>
    </row>
    <row r="219" spans="1:39" s="119" customFormat="1" ht="15" hidden="1" customHeight="1" x14ac:dyDescent="0.3">
      <c r="A219" s="119">
        <v>2017</v>
      </c>
      <c r="B219" s="119" t="s">
        <v>38</v>
      </c>
      <c r="C219" s="119" t="s">
        <v>75</v>
      </c>
      <c r="D219" s="119" t="s">
        <v>255</v>
      </c>
      <c r="E219" s="119" t="s">
        <v>174</v>
      </c>
      <c r="F219" s="119" t="s">
        <v>382</v>
      </c>
      <c r="G219" s="119" t="s">
        <v>447</v>
      </c>
      <c r="H219" s="119" t="s">
        <v>447</v>
      </c>
      <c r="I219" s="131" t="s">
        <v>242</v>
      </c>
      <c r="J219" s="119" t="s">
        <v>243</v>
      </c>
      <c r="K219" s="119" t="s">
        <v>244</v>
      </c>
      <c r="L219" s="119" t="s">
        <v>1647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448</v>
      </c>
    </row>
    <row r="220" spans="1:39" s="119" customFormat="1" ht="15" hidden="1" customHeight="1" x14ac:dyDescent="0.3">
      <c r="A220" s="119">
        <v>2017</v>
      </c>
      <c r="B220" s="119" t="s">
        <v>38</v>
      </c>
      <c r="C220" s="119" t="s">
        <v>75</v>
      </c>
      <c r="D220" s="119" t="s">
        <v>255</v>
      </c>
      <c r="E220" s="119" t="s">
        <v>449</v>
      </c>
      <c r="F220" s="119" t="s">
        <v>322</v>
      </c>
      <c r="G220" s="119" t="s">
        <v>322</v>
      </c>
      <c r="H220" s="119" t="s">
        <v>322</v>
      </c>
      <c r="I220" s="131" t="s">
        <v>242</v>
      </c>
      <c r="J220" s="119" t="s">
        <v>243</v>
      </c>
      <c r="K220" s="119" t="s">
        <v>244</v>
      </c>
      <c r="L220" s="119" t="s">
        <v>323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hidden="1" customHeight="1" x14ac:dyDescent="0.3">
      <c r="A221" s="119">
        <v>2017</v>
      </c>
      <c r="B221" s="119" t="s">
        <v>38</v>
      </c>
      <c r="C221" s="119" t="s">
        <v>75</v>
      </c>
      <c r="D221" s="119" t="s">
        <v>255</v>
      </c>
      <c r="E221" s="119" t="s">
        <v>320</v>
      </c>
      <c r="F221" s="119" t="s">
        <v>321</v>
      </c>
      <c r="G221" s="119" t="s">
        <v>321</v>
      </c>
      <c r="H221" s="119" t="s">
        <v>321</v>
      </c>
      <c r="I221" s="131" t="s">
        <v>242</v>
      </c>
      <c r="J221" s="119" t="s">
        <v>243</v>
      </c>
      <c r="K221" s="119" t="s">
        <v>244</v>
      </c>
      <c r="L221" s="119" t="s">
        <v>321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119</v>
      </c>
      <c r="AM221" s="131"/>
    </row>
    <row r="222" spans="1:39" s="119" customFormat="1" ht="15" hidden="1" customHeight="1" x14ac:dyDescent="0.3">
      <c r="A222" s="119">
        <v>2017</v>
      </c>
      <c r="B222" s="119" t="s">
        <v>38</v>
      </c>
      <c r="C222" s="119" t="s">
        <v>75</v>
      </c>
      <c r="D222" s="119" t="s">
        <v>255</v>
      </c>
      <c r="E222" s="119" t="s">
        <v>320</v>
      </c>
      <c r="F222" s="119" t="s">
        <v>450</v>
      </c>
      <c r="G222" s="119" t="s">
        <v>450</v>
      </c>
      <c r="H222" s="119" t="s">
        <v>450</v>
      </c>
      <c r="I222" s="131" t="s">
        <v>242</v>
      </c>
      <c r="J222" s="119" t="s">
        <v>243</v>
      </c>
      <c r="K222" s="119" t="s">
        <v>244</v>
      </c>
      <c r="L222" s="119" t="s">
        <v>450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hidden="1" customHeight="1" x14ac:dyDescent="0.3">
      <c r="A223" s="119">
        <v>2017</v>
      </c>
      <c r="B223" s="119" t="s">
        <v>38</v>
      </c>
      <c r="C223" s="119" t="s">
        <v>75</v>
      </c>
      <c r="D223" s="119" t="s">
        <v>255</v>
      </c>
      <c r="E223" s="119" t="s">
        <v>320</v>
      </c>
      <c r="F223" s="119" t="s">
        <v>451</v>
      </c>
      <c r="G223" s="119" t="s">
        <v>451</v>
      </c>
      <c r="H223" s="119" t="s">
        <v>451</v>
      </c>
      <c r="I223" s="131" t="s">
        <v>242</v>
      </c>
      <c r="J223" s="119" t="s">
        <v>243</v>
      </c>
      <c r="K223" s="119" t="s">
        <v>244</v>
      </c>
      <c r="L223" s="119" t="s">
        <v>451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38</v>
      </c>
      <c r="C224" s="119" t="s">
        <v>75</v>
      </c>
      <c r="D224" s="119" t="s">
        <v>255</v>
      </c>
      <c r="E224" s="119" t="s">
        <v>320</v>
      </c>
      <c r="F224" s="119" t="s">
        <v>322</v>
      </c>
      <c r="G224" s="119" t="s">
        <v>452</v>
      </c>
      <c r="H224" s="119" t="s">
        <v>452</v>
      </c>
      <c r="I224" s="131" t="s">
        <v>242</v>
      </c>
      <c r="J224" s="119" t="s">
        <v>243</v>
      </c>
      <c r="K224" s="119" t="s">
        <v>244</v>
      </c>
      <c r="L224" s="119" t="s">
        <v>453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hidden="1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454</v>
      </c>
      <c r="G225" s="119" t="s">
        <v>454</v>
      </c>
      <c r="H225" s="119" t="s">
        <v>454</v>
      </c>
      <c r="I225" s="131" t="s">
        <v>242</v>
      </c>
      <c r="J225" s="119" t="s">
        <v>243</v>
      </c>
      <c r="K225" s="119" t="s">
        <v>244</v>
      </c>
      <c r="L225" s="119" t="s">
        <v>454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hidden="1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325</v>
      </c>
      <c r="G226" s="119" t="s">
        <v>325</v>
      </c>
      <c r="H226" s="119" t="s">
        <v>325</v>
      </c>
      <c r="I226" s="131" t="s">
        <v>242</v>
      </c>
      <c r="J226" s="119" t="s">
        <v>243</v>
      </c>
      <c r="K226" s="119" t="s">
        <v>244</v>
      </c>
      <c r="L226" s="119" t="s">
        <v>325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119</v>
      </c>
      <c r="AM226" s="131"/>
    </row>
    <row r="227" spans="1:39" s="119" customFormat="1" ht="15" hidden="1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242</v>
      </c>
      <c r="J227" s="119" t="s">
        <v>243</v>
      </c>
      <c r="K227" s="119" t="s">
        <v>244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119</v>
      </c>
      <c r="AM227" s="131"/>
    </row>
    <row r="228" spans="1:39" s="119" customFormat="1" ht="15" hidden="1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455</v>
      </c>
      <c r="G228" s="119" t="s">
        <v>455</v>
      </c>
      <c r="H228" s="119" t="s">
        <v>455</v>
      </c>
      <c r="I228" s="131" t="s">
        <v>242</v>
      </c>
      <c r="J228" s="119" t="s">
        <v>243</v>
      </c>
      <c r="K228" s="119" t="s">
        <v>244</v>
      </c>
      <c r="L228" s="119" t="s">
        <v>455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328</v>
      </c>
      <c r="G229" s="119" t="s">
        <v>328</v>
      </c>
      <c r="H229" s="119" t="s">
        <v>328</v>
      </c>
      <c r="I229" s="131" t="s">
        <v>242</v>
      </c>
      <c r="J229" s="119" t="s">
        <v>243</v>
      </c>
      <c r="K229" s="119" t="s">
        <v>244</v>
      </c>
      <c r="L229" s="119" t="s">
        <v>329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119</v>
      </c>
      <c r="AM229" s="131"/>
    </row>
    <row r="230" spans="1:39" s="119" customFormat="1" ht="15" hidden="1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330</v>
      </c>
      <c r="G230" s="119" t="s">
        <v>330</v>
      </c>
      <c r="H230" s="119" t="s">
        <v>330</v>
      </c>
      <c r="I230" s="131" t="s">
        <v>242</v>
      </c>
      <c r="J230" s="119" t="s">
        <v>243</v>
      </c>
      <c r="K230" s="119" t="s">
        <v>244</v>
      </c>
      <c r="L230" s="119" t="s">
        <v>331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119</v>
      </c>
      <c r="AM230" s="131"/>
    </row>
    <row r="231" spans="1:39" s="119" customFormat="1" ht="15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456</v>
      </c>
      <c r="G231" s="119" t="s">
        <v>456</v>
      </c>
      <c r="H231" s="119" t="s">
        <v>456</v>
      </c>
      <c r="I231" s="131" t="s">
        <v>242</v>
      </c>
      <c r="J231" s="119" t="s">
        <v>243</v>
      </c>
      <c r="K231" s="119" t="s">
        <v>244</v>
      </c>
      <c r="L231" s="119" t="s">
        <v>457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f>79999.1+0.9</f>
        <v>80000</v>
      </c>
      <c r="AA231" s="137">
        <f t="shared" si="38"/>
        <v>0</v>
      </c>
      <c r="AB231" s="146">
        <f t="shared" si="44"/>
        <v>80000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hidden="1" customHeight="1" x14ac:dyDescent="0.3">
      <c r="A232" s="119">
        <v>2017</v>
      </c>
      <c r="B232" s="119" t="s">
        <v>332</v>
      </c>
      <c r="C232" s="119" t="s">
        <v>39</v>
      </c>
      <c r="D232" s="119" t="s">
        <v>40</v>
      </c>
      <c r="E232" s="119" t="s">
        <v>41</v>
      </c>
      <c r="F232" s="119" t="s">
        <v>333</v>
      </c>
      <c r="G232" s="119" t="s">
        <v>334</v>
      </c>
      <c r="H232" s="119" t="s">
        <v>334</v>
      </c>
      <c r="I232" s="131" t="s">
        <v>242</v>
      </c>
      <c r="J232" s="119" t="s">
        <v>243</v>
      </c>
      <c r="K232" s="119" t="s">
        <v>244</v>
      </c>
      <c r="L232" s="119" t="s">
        <v>335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172</v>
      </c>
      <c r="AK232" s="119" t="s">
        <v>172</v>
      </c>
      <c r="AM232" s="131"/>
    </row>
    <row r="233" spans="1:39" s="119" customFormat="1" ht="15" hidden="1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458</v>
      </c>
      <c r="G233" s="119" t="s">
        <v>458</v>
      </c>
      <c r="H233" s="119" t="s">
        <v>458</v>
      </c>
      <c r="I233" s="131" t="s">
        <v>242</v>
      </c>
      <c r="J233" s="119" t="s">
        <v>243</v>
      </c>
      <c r="K233" s="119" t="s">
        <v>244</v>
      </c>
      <c r="L233" s="119" t="s">
        <v>458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459</v>
      </c>
      <c r="G234" s="119" t="s">
        <v>459</v>
      </c>
      <c r="H234" s="119" t="s">
        <v>459</v>
      </c>
      <c r="I234" s="131" t="s">
        <v>242</v>
      </c>
      <c r="J234" s="119" t="s">
        <v>243</v>
      </c>
      <c r="K234" s="119" t="s">
        <v>244</v>
      </c>
      <c r="L234" s="119" t="s">
        <v>460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172</v>
      </c>
      <c r="AK234" s="119" t="s">
        <v>172</v>
      </c>
      <c r="AM234" s="131"/>
    </row>
    <row r="235" spans="1:39" s="119" customFormat="1" ht="15" hidden="1" customHeight="1" x14ac:dyDescent="0.3">
      <c r="A235" s="119">
        <v>2017</v>
      </c>
      <c r="B235" s="119" t="s">
        <v>38</v>
      </c>
      <c r="C235" s="119" t="s">
        <v>59</v>
      </c>
      <c r="D235" s="119" t="s">
        <v>153</v>
      </c>
      <c r="E235" s="119" t="s">
        <v>106</v>
      </c>
      <c r="F235" s="119" t="s">
        <v>336</v>
      </c>
      <c r="G235" s="119" t="s">
        <v>336</v>
      </c>
      <c r="H235" s="119" t="s">
        <v>336</v>
      </c>
      <c r="I235" s="131" t="s">
        <v>242</v>
      </c>
      <c r="J235" s="119" t="s">
        <v>243</v>
      </c>
      <c r="K235" s="119" t="s">
        <v>244</v>
      </c>
      <c r="L235" s="119" t="s">
        <v>336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119</v>
      </c>
      <c r="AM235" s="131"/>
    </row>
    <row r="236" spans="1:39" s="119" customFormat="1" ht="15" hidden="1" customHeight="1" x14ac:dyDescent="0.3">
      <c r="A236" s="119">
        <v>2017</v>
      </c>
      <c r="B236" s="119" t="s">
        <v>38</v>
      </c>
      <c r="C236" s="119" t="s">
        <v>59</v>
      </c>
      <c r="D236" s="119" t="s">
        <v>153</v>
      </c>
      <c r="E236" s="119" t="s">
        <v>106</v>
      </c>
      <c r="F236" s="119" t="s">
        <v>461</v>
      </c>
      <c r="G236" s="119" t="s">
        <v>461</v>
      </c>
      <c r="H236" s="119" t="s">
        <v>461</v>
      </c>
      <c r="I236" s="131" t="s">
        <v>242</v>
      </c>
      <c r="J236" s="119" t="s">
        <v>243</v>
      </c>
      <c r="K236" s="119" t="s">
        <v>244</v>
      </c>
      <c r="L236" s="119" t="s">
        <v>461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hidden="1" customHeight="1" x14ac:dyDescent="0.3">
      <c r="A237" s="119">
        <v>2017</v>
      </c>
      <c r="B237" s="119" t="s">
        <v>38</v>
      </c>
      <c r="C237" s="119" t="s">
        <v>59</v>
      </c>
      <c r="D237" s="119" t="s">
        <v>153</v>
      </c>
      <c r="E237" s="119" t="s">
        <v>106</v>
      </c>
      <c r="F237" s="119" t="s">
        <v>462</v>
      </c>
      <c r="G237" s="119" t="s">
        <v>462</v>
      </c>
      <c r="H237" s="119" t="s">
        <v>462</v>
      </c>
      <c r="I237" s="131" t="s">
        <v>242</v>
      </c>
      <c r="J237" s="119" t="s">
        <v>243</v>
      </c>
      <c r="K237" s="119" t="s">
        <v>244</v>
      </c>
      <c r="L237" s="119" t="s">
        <v>462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hidden="1" customHeight="1" x14ac:dyDescent="0.3">
      <c r="A238" s="119">
        <v>2017</v>
      </c>
      <c r="B238" s="119" t="s">
        <v>38</v>
      </c>
      <c r="C238" s="119" t="s">
        <v>59</v>
      </c>
      <c r="D238" s="119" t="s">
        <v>153</v>
      </c>
      <c r="E238" s="119" t="s">
        <v>106</v>
      </c>
      <c r="F238" s="119" t="s">
        <v>463</v>
      </c>
      <c r="G238" s="119" t="s">
        <v>463</v>
      </c>
      <c r="H238" s="119" t="s">
        <v>463</v>
      </c>
      <c r="I238" s="131" t="s">
        <v>242</v>
      </c>
      <c r="J238" s="119" t="s">
        <v>243</v>
      </c>
      <c r="K238" s="119" t="s">
        <v>244</v>
      </c>
      <c r="L238" s="119" t="s">
        <v>463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hidden="1" customHeight="1" x14ac:dyDescent="0.3">
      <c r="A239" s="119">
        <v>2017</v>
      </c>
      <c r="B239" s="119" t="s">
        <v>38</v>
      </c>
      <c r="C239" s="119" t="s">
        <v>59</v>
      </c>
      <c r="D239" s="119" t="s">
        <v>153</v>
      </c>
      <c r="E239" s="119" t="s">
        <v>106</v>
      </c>
      <c r="F239" s="119" t="s">
        <v>464</v>
      </c>
      <c r="G239" s="119" t="s">
        <v>464</v>
      </c>
      <c r="H239" s="119" t="s">
        <v>464</v>
      </c>
      <c r="I239" s="131" t="s">
        <v>242</v>
      </c>
      <c r="J239" s="119" t="s">
        <v>243</v>
      </c>
      <c r="K239" s="119" t="s">
        <v>244</v>
      </c>
      <c r="L239" s="119" t="s">
        <v>464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hidden="1" customHeight="1" x14ac:dyDescent="0.3">
      <c r="A240" s="119">
        <v>2017</v>
      </c>
      <c r="B240" s="119" t="s">
        <v>38</v>
      </c>
      <c r="C240" s="119" t="s">
        <v>59</v>
      </c>
      <c r="D240" s="119" t="s">
        <v>153</v>
      </c>
      <c r="E240" s="119" t="s">
        <v>106</v>
      </c>
      <c r="F240" s="119" t="s">
        <v>337</v>
      </c>
      <c r="G240" s="119" t="s">
        <v>338</v>
      </c>
      <c r="H240" s="119" t="s">
        <v>338</v>
      </c>
      <c r="I240" s="131" t="s">
        <v>242</v>
      </c>
      <c r="J240" s="119" t="s">
        <v>243</v>
      </c>
      <c r="K240" s="119" t="s">
        <v>244</v>
      </c>
      <c r="L240" s="119" t="s">
        <v>337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119</v>
      </c>
      <c r="AM240" s="131"/>
    </row>
    <row r="241" spans="1:39" s="119" customFormat="1" ht="15" hidden="1" customHeight="1" x14ac:dyDescent="0.3">
      <c r="A241" s="119">
        <v>2017</v>
      </c>
      <c r="B241" s="119" t="s">
        <v>38</v>
      </c>
      <c r="C241" s="119" t="s">
        <v>59</v>
      </c>
      <c r="D241" s="119" t="s">
        <v>153</v>
      </c>
      <c r="E241" s="119" t="s">
        <v>106</v>
      </c>
      <c r="F241" s="119" t="s">
        <v>154</v>
      </c>
      <c r="G241" s="119" t="s">
        <v>154</v>
      </c>
      <c r="H241" s="119" t="s">
        <v>154</v>
      </c>
      <c r="I241" s="131" t="s">
        <v>242</v>
      </c>
      <c r="J241" s="119" t="s">
        <v>243</v>
      </c>
      <c r="K241" s="119" t="s">
        <v>244</v>
      </c>
      <c r="L241" s="119" t="s">
        <v>465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hidden="1" customHeight="1" x14ac:dyDescent="0.3">
      <c r="A242" s="119">
        <v>2017</v>
      </c>
      <c r="B242" s="119" t="s">
        <v>198</v>
      </c>
      <c r="C242" s="119" t="s">
        <v>59</v>
      </c>
      <c r="D242" s="119" t="s">
        <v>153</v>
      </c>
      <c r="E242" s="119" t="s">
        <v>61</v>
      </c>
      <c r="F242" s="119" t="s">
        <v>339</v>
      </c>
      <c r="G242" s="119" t="s">
        <v>340</v>
      </c>
      <c r="H242" s="119" t="s">
        <v>340</v>
      </c>
      <c r="I242" s="131" t="s">
        <v>242</v>
      </c>
      <c r="J242" s="119" t="s">
        <v>243</v>
      </c>
      <c r="K242" s="119" t="s">
        <v>244</v>
      </c>
      <c r="L242" s="119" t="s">
        <v>341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hidden="1" customHeight="1" x14ac:dyDescent="0.3">
      <c r="A243" s="119">
        <v>2017</v>
      </c>
      <c r="B243" s="119" t="s">
        <v>38</v>
      </c>
      <c r="C243" s="119" t="s">
        <v>59</v>
      </c>
      <c r="D243" s="119" t="s">
        <v>153</v>
      </c>
      <c r="E243" s="119" t="s">
        <v>61</v>
      </c>
      <c r="F243" s="119" t="s">
        <v>466</v>
      </c>
      <c r="G243" s="119" t="s">
        <v>466</v>
      </c>
      <c r="H243" s="119" t="s">
        <v>466</v>
      </c>
      <c r="I243" s="131" t="s">
        <v>242</v>
      </c>
      <c r="J243" s="119" t="s">
        <v>243</v>
      </c>
      <c r="K243" s="119" t="s">
        <v>244</v>
      </c>
      <c r="L243" s="119" t="s">
        <v>466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hidden="1" customHeight="1" x14ac:dyDescent="0.3">
      <c r="A244" s="119">
        <v>2017</v>
      </c>
      <c r="B244" s="119" t="s">
        <v>38</v>
      </c>
      <c r="C244" s="119" t="s">
        <v>59</v>
      </c>
      <c r="D244" s="119" t="s">
        <v>153</v>
      </c>
      <c r="E244" s="119" t="s">
        <v>61</v>
      </c>
      <c r="F244" s="119" t="s">
        <v>342</v>
      </c>
      <c r="G244" s="119" t="s">
        <v>342</v>
      </c>
      <c r="H244" s="119" t="s">
        <v>342</v>
      </c>
      <c r="I244" s="131" t="s">
        <v>242</v>
      </c>
      <c r="J244" s="119" t="s">
        <v>243</v>
      </c>
      <c r="K244" s="119" t="s">
        <v>244</v>
      </c>
      <c r="L244" s="119" t="s">
        <v>342</v>
      </c>
      <c r="M244" s="119" t="s">
        <v>46</v>
      </c>
      <c r="N244" s="135">
        <v>0</v>
      </c>
      <c r="O244" s="135" t="s">
        <v>47</v>
      </c>
      <c r="P244" s="135" t="s">
        <v>1668</v>
      </c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97162</v>
      </c>
      <c r="W244" s="137">
        <f t="shared" si="41"/>
        <v>0</v>
      </c>
      <c r="X244" s="137">
        <f t="shared" si="37"/>
        <v>0</v>
      </c>
      <c r="Y244" s="137">
        <f t="shared" si="42"/>
        <v>0</v>
      </c>
      <c r="Z244" s="137">
        <v>81511.990000000005</v>
      </c>
      <c r="AA244" s="137">
        <f t="shared" si="38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39"/>
        <v>-10988.910000000003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23046.943455727109</v>
      </c>
      <c r="AH244" s="154"/>
      <c r="AI244" s="154"/>
      <c r="AJ244" s="135" t="s">
        <v>47</v>
      </c>
      <c r="AK244" s="119" t="s">
        <v>119</v>
      </c>
      <c r="AM244" s="131"/>
    </row>
    <row r="245" spans="1:39" s="119" customFormat="1" ht="15" hidden="1" customHeight="1" x14ac:dyDescent="0.3">
      <c r="A245" s="119">
        <v>2017</v>
      </c>
      <c r="B245" s="119" t="s">
        <v>38</v>
      </c>
      <c r="C245" s="119" t="s">
        <v>59</v>
      </c>
      <c r="D245" s="119" t="s">
        <v>153</v>
      </c>
      <c r="E245" s="119" t="s">
        <v>61</v>
      </c>
      <c r="F245" s="119" t="s">
        <v>343</v>
      </c>
      <c r="G245" s="119" t="s">
        <v>343</v>
      </c>
      <c r="H245" s="119" t="s">
        <v>343</v>
      </c>
      <c r="I245" s="131" t="s">
        <v>242</v>
      </c>
      <c r="J245" s="119" t="s">
        <v>243</v>
      </c>
      <c r="K245" s="119" t="s">
        <v>244</v>
      </c>
      <c r="L245" s="119" t="s">
        <v>343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119</v>
      </c>
      <c r="AM245" s="131"/>
    </row>
    <row r="246" spans="1:39" s="119" customFormat="1" ht="15" hidden="1" customHeight="1" x14ac:dyDescent="0.3">
      <c r="A246" s="119">
        <v>2017</v>
      </c>
      <c r="B246" s="119" t="s">
        <v>38</v>
      </c>
      <c r="C246" s="119" t="s">
        <v>59</v>
      </c>
      <c r="D246" s="119" t="s">
        <v>153</v>
      </c>
      <c r="E246" s="119" t="s">
        <v>467</v>
      </c>
      <c r="F246" s="119" t="s">
        <v>468</v>
      </c>
      <c r="G246" s="119" t="s">
        <v>468</v>
      </c>
      <c r="H246" s="119" t="s">
        <v>468</v>
      </c>
      <c r="I246" s="131" t="s">
        <v>242</v>
      </c>
      <c r="J246" s="119" t="s">
        <v>243</v>
      </c>
      <c r="K246" s="119" t="s">
        <v>244</v>
      </c>
      <c r="L246" s="119" t="s">
        <v>468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hidden="1" customHeight="1" x14ac:dyDescent="0.3">
      <c r="A247" s="119">
        <v>2017</v>
      </c>
      <c r="B247" s="119" t="s">
        <v>38</v>
      </c>
      <c r="C247" s="119" t="s">
        <v>59</v>
      </c>
      <c r="D247" s="119" t="s">
        <v>153</v>
      </c>
      <c r="E247" s="119" t="s">
        <v>467</v>
      </c>
      <c r="F247" s="119" t="s">
        <v>469</v>
      </c>
      <c r="G247" s="119" t="s">
        <v>469</v>
      </c>
      <c r="H247" s="119" t="s">
        <v>469</v>
      </c>
      <c r="I247" s="131" t="s">
        <v>242</v>
      </c>
      <c r="J247" s="119" t="s">
        <v>243</v>
      </c>
      <c r="K247" s="119" t="s">
        <v>244</v>
      </c>
      <c r="L247" s="119" t="s">
        <v>469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hidden="1" customHeight="1" x14ac:dyDescent="0.3">
      <c r="A248" s="119">
        <v>2017</v>
      </c>
      <c r="B248" s="119" t="s">
        <v>38</v>
      </c>
      <c r="C248" s="119" t="s">
        <v>59</v>
      </c>
      <c r="D248" s="119" t="s">
        <v>153</v>
      </c>
      <c r="E248" s="119" t="s">
        <v>67</v>
      </c>
      <c r="F248" s="119" t="s">
        <v>344</v>
      </c>
      <c r="G248" s="119" t="s">
        <v>344</v>
      </c>
      <c r="H248" s="119" t="s">
        <v>344</v>
      </c>
      <c r="I248" s="131" t="s">
        <v>242</v>
      </c>
      <c r="J248" s="119" t="s">
        <v>243</v>
      </c>
      <c r="K248" s="119" t="s">
        <v>244</v>
      </c>
      <c r="L248" s="119" t="s">
        <v>344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119</v>
      </c>
      <c r="AM248" s="131"/>
    </row>
    <row r="249" spans="1:39" s="119" customFormat="1" ht="15" hidden="1" customHeight="1" x14ac:dyDescent="0.3">
      <c r="A249" s="119">
        <v>2017</v>
      </c>
      <c r="B249" s="119" t="s">
        <v>38</v>
      </c>
      <c r="C249" s="119" t="s">
        <v>59</v>
      </c>
      <c r="D249" s="119" t="s">
        <v>180</v>
      </c>
      <c r="E249" s="119" t="s">
        <v>61</v>
      </c>
      <c r="F249" s="119" t="s">
        <v>470</v>
      </c>
      <c r="G249" s="119" t="s">
        <v>470</v>
      </c>
      <c r="H249" s="119" t="s">
        <v>470</v>
      </c>
      <c r="I249" s="131" t="s">
        <v>242</v>
      </c>
      <c r="J249" s="119" t="s">
        <v>243</v>
      </c>
      <c r="K249" s="119" t="s">
        <v>244</v>
      </c>
      <c r="L249" s="119" t="s">
        <v>471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38</v>
      </c>
      <c r="C250" s="119" t="s">
        <v>59</v>
      </c>
      <c r="D250" s="119" t="s">
        <v>105</v>
      </c>
      <c r="E250" s="119" t="s">
        <v>106</v>
      </c>
      <c r="F250" s="119" t="s">
        <v>472</v>
      </c>
      <c r="G250" s="119" t="s">
        <v>472</v>
      </c>
      <c r="H250" s="119" t="s">
        <v>472</v>
      </c>
      <c r="I250" s="131" t="s">
        <v>242</v>
      </c>
      <c r="J250" s="119" t="s">
        <v>243</v>
      </c>
      <c r="K250" s="119" t="s">
        <v>244</v>
      </c>
      <c r="L250" s="119" t="s">
        <v>472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hidden="1" customHeight="1" x14ac:dyDescent="0.3">
      <c r="A251" s="119">
        <v>2017</v>
      </c>
      <c r="B251" s="119" t="s">
        <v>38</v>
      </c>
      <c r="C251" s="119" t="s">
        <v>59</v>
      </c>
      <c r="D251" s="119" t="s">
        <v>105</v>
      </c>
      <c r="E251" s="119" t="s">
        <v>238</v>
      </c>
      <c r="F251" s="119" t="s">
        <v>239</v>
      </c>
      <c r="G251" s="119" t="s">
        <v>239</v>
      </c>
      <c r="H251" s="119" t="s">
        <v>239</v>
      </c>
      <c r="I251" s="131" t="s">
        <v>242</v>
      </c>
      <c r="J251" s="119" t="s">
        <v>243</v>
      </c>
      <c r="K251" s="119" t="s">
        <v>244</v>
      </c>
      <c r="L251" s="119" t="s">
        <v>239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hidden="1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236</v>
      </c>
      <c r="G252" s="131" t="s">
        <v>236</v>
      </c>
      <c r="H252" s="131" t="s">
        <v>236</v>
      </c>
      <c r="I252" s="131" t="s">
        <v>242</v>
      </c>
      <c r="J252" s="119" t="s">
        <v>243</v>
      </c>
      <c r="K252" s="119" t="s">
        <v>244</v>
      </c>
      <c r="L252" s="119" t="s">
        <v>236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207</v>
      </c>
    </row>
    <row r="253" spans="1:39" s="119" customFormat="1" ht="15" hidden="1" customHeight="1" x14ac:dyDescent="0.3">
      <c r="A253" s="119">
        <v>2017</v>
      </c>
      <c r="B253" s="119" t="s">
        <v>38</v>
      </c>
      <c r="C253" s="119" t="s">
        <v>59</v>
      </c>
      <c r="D253" s="119" t="s">
        <v>105</v>
      </c>
      <c r="E253" s="119" t="s">
        <v>189</v>
      </c>
      <c r="F253" s="119" t="s">
        <v>352</v>
      </c>
      <c r="G253" s="119" t="s">
        <v>352</v>
      </c>
      <c r="H253" s="119" t="s">
        <v>352</v>
      </c>
      <c r="I253" s="131" t="s">
        <v>242</v>
      </c>
      <c r="J253" s="119" t="s">
        <v>243</v>
      </c>
      <c r="K253" s="119" t="s">
        <v>244</v>
      </c>
      <c r="L253" s="119" t="s">
        <v>353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39"/>
        <v>295.5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38</v>
      </c>
      <c r="C254" s="119" t="s">
        <v>59</v>
      </c>
      <c r="D254" s="119" t="s">
        <v>105</v>
      </c>
      <c r="E254" s="119" t="s">
        <v>189</v>
      </c>
      <c r="F254" s="119" t="s">
        <v>354</v>
      </c>
      <c r="G254" s="119" t="s">
        <v>355</v>
      </c>
      <c r="H254" s="119" t="s">
        <v>355</v>
      </c>
      <c r="I254" s="131" t="s">
        <v>242</v>
      </c>
      <c r="J254" s="119" t="s">
        <v>243</v>
      </c>
      <c r="K254" s="119" t="s">
        <v>244</v>
      </c>
      <c r="L254" s="119" t="s">
        <v>356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hidden="1" customHeight="1" x14ac:dyDescent="0.3">
      <c r="A255" s="119">
        <v>2017</v>
      </c>
      <c r="B255" s="119" t="s">
        <v>251</v>
      </c>
      <c r="C255" s="119" t="s">
        <v>59</v>
      </c>
      <c r="D255" s="119" t="s">
        <v>105</v>
      </c>
      <c r="E255" s="119" t="s">
        <v>61</v>
      </c>
      <c r="F255" s="119" t="s">
        <v>296</v>
      </c>
      <c r="G255" s="119" t="s">
        <v>473</v>
      </c>
      <c r="H255" s="119" t="s">
        <v>298</v>
      </c>
      <c r="I255" s="131" t="s">
        <v>242</v>
      </c>
      <c r="J255" s="119" t="s">
        <v>243</v>
      </c>
      <c r="K255" s="119" t="s">
        <v>244</v>
      </c>
      <c r="L255" s="119" t="s">
        <v>299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hidden="1" customHeight="1" x14ac:dyDescent="0.3">
      <c r="A256" s="119">
        <v>2017</v>
      </c>
      <c r="B256" s="119" t="s">
        <v>38</v>
      </c>
      <c r="C256" s="119" t="s">
        <v>59</v>
      </c>
      <c r="D256" s="119" t="s">
        <v>105</v>
      </c>
      <c r="E256" s="119" t="s">
        <v>67</v>
      </c>
      <c r="F256" s="119" t="s">
        <v>474</v>
      </c>
      <c r="G256" s="119" t="s">
        <v>474</v>
      </c>
      <c r="H256" s="119" t="s">
        <v>474</v>
      </c>
      <c r="I256" s="131" t="s">
        <v>242</v>
      </c>
      <c r="J256" s="119" t="s">
        <v>243</v>
      </c>
      <c r="K256" s="119" t="s">
        <v>244</v>
      </c>
      <c r="L256" s="119" t="s">
        <v>474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hidden="1" customHeight="1" x14ac:dyDescent="0.3">
      <c r="A257" s="119">
        <v>2017</v>
      </c>
      <c r="B257" s="119" t="s">
        <v>38</v>
      </c>
      <c r="C257" s="119" t="s">
        <v>59</v>
      </c>
      <c r="D257" s="119" t="s">
        <v>105</v>
      </c>
      <c r="E257" s="119" t="s">
        <v>130</v>
      </c>
      <c r="F257" s="119" t="s">
        <v>475</v>
      </c>
      <c r="G257" s="119" t="s">
        <v>476</v>
      </c>
      <c r="H257" s="119" t="s">
        <v>476</v>
      </c>
      <c r="I257" s="131" t="s">
        <v>242</v>
      </c>
      <c r="J257" s="119" t="s">
        <v>243</v>
      </c>
      <c r="K257" s="119" t="s">
        <v>244</v>
      </c>
      <c r="L257" s="119" t="s">
        <v>475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hidden="1" customHeight="1" x14ac:dyDescent="0.3">
      <c r="A258" s="119">
        <v>2017</v>
      </c>
      <c r="B258" s="119" t="s">
        <v>38</v>
      </c>
      <c r="C258" s="119" t="s">
        <v>59</v>
      </c>
      <c r="D258" s="119" t="s">
        <v>105</v>
      </c>
      <c r="E258" s="119" t="s">
        <v>130</v>
      </c>
      <c r="F258" s="119" t="s">
        <v>357</v>
      </c>
      <c r="G258" s="119" t="s">
        <v>357</v>
      </c>
      <c r="H258" s="119" t="s">
        <v>357</v>
      </c>
      <c r="I258" s="131" t="s">
        <v>242</v>
      </c>
      <c r="J258" s="119" t="s">
        <v>243</v>
      </c>
      <c r="K258" s="119" t="s">
        <v>244</v>
      </c>
      <c r="L258" s="119" t="s">
        <v>358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27483</v>
      </c>
      <c r="AA258" s="137">
        <f t="shared" ref="AA258:AA321" si="50">Q258+V258-Z258</f>
        <v>7517</v>
      </c>
      <c r="AB258" s="146">
        <f t="shared" si="44"/>
        <v>27483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119</v>
      </c>
      <c r="AM258" s="131"/>
    </row>
    <row r="259" spans="1:39" s="119" customFormat="1" ht="15" hidden="1" customHeight="1" x14ac:dyDescent="0.3">
      <c r="A259" s="119">
        <v>2017</v>
      </c>
      <c r="B259" s="119" t="s">
        <v>38</v>
      </c>
      <c r="C259" s="119" t="s">
        <v>59</v>
      </c>
      <c r="D259" s="119" t="s">
        <v>105</v>
      </c>
      <c r="E259" s="119" t="s">
        <v>130</v>
      </c>
      <c r="F259" s="119" t="s">
        <v>131</v>
      </c>
      <c r="G259" s="119" t="s">
        <v>131</v>
      </c>
      <c r="H259" s="119" t="s">
        <v>131</v>
      </c>
      <c r="I259" s="131" t="s">
        <v>242</v>
      </c>
      <c r="J259" s="119" t="s">
        <v>243</v>
      </c>
      <c r="K259" s="119" t="s">
        <v>244</v>
      </c>
      <c r="L259" s="119" t="s">
        <v>131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hidden="1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189</v>
      </c>
      <c r="F260" s="119" t="s">
        <v>477</v>
      </c>
      <c r="G260" s="119" t="s">
        <v>477</v>
      </c>
      <c r="H260" s="119" t="s">
        <v>477</v>
      </c>
      <c r="I260" s="131" t="s">
        <v>242</v>
      </c>
      <c r="J260" s="119" t="s">
        <v>243</v>
      </c>
      <c r="K260" s="119" t="s">
        <v>244</v>
      </c>
      <c r="L260" s="119" t="s">
        <v>477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hidden="1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359</v>
      </c>
      <c r="G261" s="119" t="s">
        <v>359</v>
      </c>
      <c r="H261" s="119" t="s">
        <v>359</v>
      </c>
      <c r="I261" s="131" t="s">
        <v>242</v>
      </c>
      <c r="J261" s="119" t="s">
        <v>243</v>
      </c>
      <c r="K261" s="119" t="s">
        <v>244</v>
      </c>
      <c r="L261" s="119" t="s">
        <v>360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hidden="1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478</v>
      </c>
      <c r="G262" s="119" t="s">
        <v>478</v>
      </c>
      <c r="H262" s="119" t="s">
        <v>478</v>
      </c>
      <c r="I262" s="131" t="s">
        <v>242</v>
      </c>
      <c r="J262" s="119" t="s">
        <v>243</v>
      </c>
      <c r="K262" s="119" t="s">
        <v>244</v>
      </c>
      <c r="L262" s="119" t="s">
        <v>479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hidden="1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480</v>
      </c>
      <c r="G263" s="119" t="s">
        <v>480</v>
      </c>
      <c r="H263" s="119" t="s">
        <v>480</v>
      </c>
      <c r="I263" s="131" t="s">
        <v>242</v>
      </c>
      <c r="J263" s="119" t="s">
        <v>243</v>
      </c>
      <c r="K263" s="119" t="s">
        <v>244</v>
      </c>
      <c r="L263" s="119" t="s">
        <v>480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hidden="1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273</v>
      </c>
      <c r="G264" s="119" t="s">
        <v>273</v>
      </c>
      <c r="H264" s="119" t="s">
        <v>273</v>
      </c>
      <c r="I264" s="131" t="s">
        <v>242</v>
      </c>
      <c r="J264" s="119" t="s">
        <v>243</v>
      </c>
      <c r="K264" s="119" t="s">
        <v>244</v>
      </c>
      <c r="L264" s="119" t="s">
        <v>273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119</v>
      </c>
      <c r="AM264" s="131"/>
    </row>
    <row r="265" spans="1:39" s="119" customFormat="1" ht="15" hidden="1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481</v>
      </c>
      <c r="G265" s="119" t="s">
        <v>481</v>
      </c>
      <c r="H265" s="119" t="s">
        <v>481</v>
      </c>
      <c r="I265" s="131" t="s">
        <v>242</v>
      </c>
      <c r="J265" s="119" t="s">
        <v>243</v>
      </c>
      <c r="K265" s="119" t="s">
        <v>244</v>
      </c>
      <c r="L265" s="119" t="s">
        <v>481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hidden="1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191</v>
      </c>
      <c r="F266" s="119" t="s">
        <v>482</v>
      </c>
      <c r="G266" s="119" t="s">
        <v>482</v>
      </c>
      <c r="H266" s="119" t="s">
        <v>482</v>
      </c>
      <c r="I266" s="131" t="s">
        <v>242</v>
      </c>
      <c r="J266" s="119" t="s">
        <v>243</v>
      </c>
      <c r="K266" s="119" t="s">
        <v>244</v>
      </c>
      <c r="L266" s="119" t="s">
        <v>482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hidden="1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191</v>
      </c>
      <c r="F267" s="119" t="s">
        <v>483</v>
      </c>
      <c r="G267" s="119" t="s">
        <v>483</v>
      </c>
      <c r="H267" s="119" t="s">
        <v>483</v>
      </c>
      <c r="I267" s="131" t="s">
        <v>242</v>
      </c>
      <c r="J267" s="119" t="s">
        <v>243</v>
      </c>
      <c r="K267" s="119" t="s">
        <v>244</v>
      </c>
      <c r="L267" s="119" t="s">
        <v>483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hidden="1" customHeight="1" x14ac:dyDescent="0.3">
      <c r="A268" s="119">
        <v>2017</v>
      </c>
      <c r="B268" s="119" t="s">
        <v>38</v>
      </c>
      <c r="C268" s="119" t="s">
        <v>59</v>
      </c>
      <c r="D268" s="119" t="s">
        <v>209</v>
      </c>
      <c r="E268" s="119" t="s">
        <v>189</v>
      </c>
      <c r="F268" s="119" t="s">
        <v>362</v>
      </c>
      <c r="G268" s="119" t="s">
        <v>362</v>
      </c>
      <c r="H268" s="119" t="s">
        <v>362</v>
      </c>
      <c r="I268" s="131" t="s">
        <v>242</v>
      </c>
      <c r="J268" s="119" t="s">
        <v>243</v>
      </c>
      <c r="K268" s="119" t="s">
        <v>244</v>
      </c>
      <c r="L268" s="119" t="s">
        <v>362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hidden="1" customHeight="1" x14ac:dyDescent="0.3">
      <c r="A269" s="119">
        <v>2017</v>
      </c>
      <c r="B269" s="119" t="s">
        <v>38</v>
      </c>
      <c r="C269" s="119" t="s">
        <v>59</v>
      </c>
      <c r="D269" s="119" t="s">
        <v>209</v>
      </c>
      <c r="E269" s="119" t="s">
        <v>130</v>
      </c>
      <c r="F269" s="119" t="s">
        <v>484</v>
      </c>
      <c r="G269" s="119" t="s">
        <v>484</v>
      </c>
      <c r="H269" s="119" t="s">
        <v>484</v>
      </c>
      <c r="I269" s="131" t="s">
        <v>242</v>
      </c>
      <c r="J269" s="119" t="s">
        <v>243</v>
      </c>
      <c r="K269" s="119" t="s">
        <v>244</v>
      </c>
      <c r="L269" s="119" t="s">
        <v>1642</v>
      </c>
      <c r="M269" s="119" t="s">
        <v>46</v>
      </c>
      <c r="N269" s="135">
        <v>0.02</v>
      </c>
      <c r="O269" s="135" t="s">
        <v>1641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hidden="1" customHeight="1" x14ac:dyDescent="0.3">
      <c r="A270" s="119">
        <v>2017</v>
      </c>
      <c r="B270" s="119" t="s">
        <v>38</v>
      </c>
      <c r="C270" s="119" t="s">
        <v>59</v>
      </c>
      <c r="D270" s="119" t="s">
        <v>209</v>
      </c>
      <c r="E270" s="119" t="s">
        <v>130</v>
      </c>
      <c r="F270" s="119" t="s">
        <v>363</v>
      </c>
      <c r="G270" s="119" t="s">
        <v>363</v>
      </c>
      <c r="H270" s="119" t="s">
        <v>363</v>
      </c>
      <c r="I270" s="131" t="s">
        <v>242</v>
      </c>
      <c r="J270" s="119" t="s">
        <v>243</v>
      </c>
      <c r="K270" s="119" t="s">
        <v>244</v>
      </c>
      <c r="L270" s="119" t="s">
        <v>485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172</v>
      </c>
      <c r="AK270" s="119" t="s">
        <v>172</v>
      </c>
      <c r="AM270" s="131"/>
    </row>
    <row r="271" spans="1:39" s="119" customFormat="1" ht="15" hidden="1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365</v>
      </c>
      <c r="G271" s="119" t="s">
        <v>365</v>
      </c>
      <c r="H271" s="119" t="s">
        <v>365</v>
      </c>
      <c r="I271" s="131" t="s">
        <v>242</v>
      </c>
      <c r="J271" s="119" t="s">
        <v>243</v>
      </c>
      <c r="K271" s="119" t="s">
        <v>244</v>
      </c>
      <c r="L271" s="119" t="s">
        <v>365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hidden="1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367</v>
      </c>
      <c r="F272" s="119" t="s">
        <v>486</v>
      </c>
      <c r="G272" s="119" t="s">
        <v>486</v>
      </c>
      <c r="H272" s="119" t="s">
        <v>486</v>
      </c>
      <c r="I272" s="131" t="s">
        <v>242</v>
      </c>
      <c r="J272" s="119" t="s">
        <v>243</v>
      </c>
      <c r="K272" s="119" t="s">
        <v>244</v>
      </c>
      <c r="L272" s="119" t="s">
        <v>486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hidden="1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367</v>
      </c>
      <c r="F273" s="119" t="s">
        <v>368</v>
      </c>
      <c r="G273" s="119" t="s">
        <v>368</v>
      </c>
      <c r="H273" s="119" t="s">
        <v>368</v>
      </c>
      <c r="I273" s="131" t="s">
        <v>242</v>
      </c>
      <c r="J273" s="119" t="s">
        <v>243</v>
      </c>
      <c r="K273" s="119" t="s">
        <v>244</v>
      </c>
      <c r="L273" s="119" t="s">
        <v>368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119</v>
      </c>
      <c r="AM273" s="131"/>
    </row>
    <row r="274" spans="1:39" s="119" customFormat="1" ht="15" hidden="1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367</v>
      </c>
      <c r="F274" s="119" t="s">
        <v>487</v>
      </c>
      <c r="G274" s="119" t="s">
        <v>487</v>
      </c>
      <c r="H274" s="119" t="s">
        <v>487</v>
      </c>
      <c r="I274" s="131" t="s">
        <v>242</v>
      </c>
      <c r="J274" s="119" t="s">
        <v>243</v>
      </c>
      <c r="K274" s="119" t="s">
        <v>244</v>
      </c>
      <c r="L274" s="119" t="s">
        <v>487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hidden="1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367</v>
      </c>
      <c r="F275" s="119" t="s">
        <v>65</v>
      </c>
      <c r="G275" s="119" t="s">
        <v>66</v>
      </c>
      <c r="H275" s="119" t="s">
        <v>65</v>
      </c>
      <c r="I275" s="131" t="s">
        <v>242</v>
      </c>
      <c r="J275" s="119" t="s">
        <v>243</v>
      </c>
      <c r="K275" s="119" t="s">
        <v>244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30560.5</v>
      </c>
      <c r="AA275" s="137">
        <f t="shared" si="50"/>
        <v>4440.5</v>
      </c>
      <c r="AB275" s="146">
        <f>IF(O275="返货",Z275/(1+N275),IF(O275="返现",Z275,IF(O275="折扣",Z275*N275,IF(O275="无",Z275))))+4439.5</f>
        <v>35000</v>
      </c>
      <c r="AC275" s="147">
        <f t="shared" si="51"/>
        <v>-4439.5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9617.3307340718893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hidden="1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367</v>
      </c>
      <c r="F276" s="119" t="s">
        <v>488</v>
      </c>
      <c r="G276" s="119" t="s">
        <v>488</v>
      </c>
      <c r="H276" s="119" t="s">
        <v>488</v>
      </c>
      <c r="I276" s="131" t="s">
        <v>242</v>
      </c>
      <c r="J276" s="119" t="s">
        <v>243</v>
      </c>
      <c r="K276" s="119" t="s">
        <v>244</v>
      </c>
      <c r="L276" s="119" t="s">
        <v>489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332</v>
      </c>
      <c r="C277" s="119" t="s">
        <v>54</v>
      </c>
      <c r="D277" s="119" t="s">
        <v>55</v>
      </c>
      <c r="E277" s="119" t="s">
        <v>367</v>
      </c>
      <c r="F277" s="119" t="s">
        <v>490</v>
      </c>
      <c r="G277" s="119" t="s">
        <v>491</v>
      </c>
      <c r="H277" s="119" t="s">
        <v>491</v>
      </c>
      <c r="I277" s="131" t="s">
        <v>242</v>
      </c>
      <c r="J277" s="119" t="s">
        <v>243</v>
      </c>
      <c r="K277" s="119" t="s">
        <v>244</v>
      </c>
      <c r="L277" s="119" t="s">
        <v>490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hidden="1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367</v>
      </c>
      <c r="F278" s="119" t="s">
        <v>492</v>
      </c>
      <c r="G278" s="119" t="s">
        <v>492</v>
      </c>
      <c r="H278" s="119" t="s">
        <v>492</v>
      </c>
      <c r="I278" s="131" t="s">
        <v>242</v>
      </c>
      <c r="J278" s="119" t="s">
        <v>243</v>
      </c>
      <c r="K278" s="119" t="s">
        <v>244</v>
      </c>
      <c r="L278" s="119" t="s">
        <v>493</v>
      </c>
      <c r="M278" s="119" t="s">
        <v>46</v>
      </c>
      <c r="N278" s="136">
        <v>0.02</v>
      </c>
      <c r="O278" s="135" t="s">
        <v>494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172</v>
      </c>
      <c r="AM278" s="131"/>
    </row>
    <row r="279" spans="1:39" s="119" customFormat="1" ht="15" hidden="1" customHeight="1" x14ac:dyDescent="0.3">
      <c r="A279" s="119">
        <v>2017</v>
      </c>
      <c r="B279" s="119" t="s">
        <v>38</v>
      </c>
      <c r="C279" s="119" t="s">
        <v>59</v>
      </c>
      <c r="D279" s="119" t="s">
        <v>105</v>
      </c>
      <c r="E279" s="119" t="s">
        <v>189</v>
      </c>
      <c r="F279" s="119" t="s">
        <v>190</v>
      </c>
      <c r="G279" s="119" t="s">
        <v>190</v>
      </c>
      <c r="H279" s="119" t="s">
        <v>190</v>
      </c>
      <c r="I279" s="119" t="s">
        <v>169</v>
      </c>
      <c r="J279" s="119" t="s">
        <v>170</v>
      </c>
      <c r="K279" s="119" t="s">
        <v>171</v>
      </c>
      <c r="L279" s="119" t="s">
        <v>190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172</v>
      </c>
      <c r="AK279" s="119" t="s">
        <v>172</v>
      </c>
    </row>
    <row r="280" spans="1:39" s="119" customFormat="1" ht="15" hidden="1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373</v>
      </c>
      <c r="G280" s="119" t="s">
        <v>373</v>
      </c>
      <c r="H280" s="119" t="s">
        <v>373</v>
      </c>
      <c r="I280" s="131" t="s">
        <v>242</v>
      </c>
      <c r="J280" s="119" t="s">
        <v>243</v>
      </c>
      <c r="K280" s="119" t="s">
        <v>244</v>
      </c>
      <c r="L280" s="119" t="s">
        <v>374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hidden="1" customHeight="1" x14ac:dyDescent="0.3">
      <c r="A281" s="119">
        <v>2017</v>
      </c>
      <c r="B281" s="119" t="s">
        <v>198</v>
      </c>
      <c r="C281" s="119" t="s">
        <v>54</v>
      </c>
      <c r="D281" s="119" t="s">
        <v>55</v>
      </c>
      <c r="E281" s="119" t="s">
        <v>64</v>
      </c>
      <c r="F281" s="119" t="s">
        <v>495</v>
      </c>
      <c r="G281" s="119" t="s">
        <v>496</v>
      </c>
      <c r="H281" s="157" t="s">
        <v>497</v>
      </c>
      <c r="I281" s="131" t="s">
        <v>242</v>
      </c>
      <c r="J281" s="119" t="s">
        <v>243</v>
      </c>
      <c r="K281" s="119" t="s">
        <v>244</v>
      </c>
      <c r="L281" s="119" t="s">
        <v>498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hidden="1" customHeight="1" x14ac:dyDescent="0.3">
      <c r="A282" s="119">
        <v>2017</v>
      </c>
      <c r="B282" s="119" t="s">
        <v>1658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242</v>
      </c>
      <c r="J282" s="119" t="s">
        <v>243</v>
      </c>
      <c r="K282" s="119" t="s">
        <v>265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5581.77</v>
      </c>
      <c r="W282" s="137">
        <f t="shared" si="53"/>
        <v>29418.23</v>
      </c>
      <c r="X282" s="137">
        <f t="shared" si="49"/>
        <v>29418.23</v>
      </c>
      <c r="Y282" s="137">
        <f t="shared" si="54"/>
        <v>0</v>
      </c>
      <c r="Z282" s="137">
        <v>5581.77</v>
      </c>
      <c r="AA282" s="137">
        <f t="shared" si="50"/>
        <v>0</v>
      </c>
      <c r="AB282" s="146">
        <f t="shared" si="44"/>
        <v>5581.77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448</v>
      </c>
    </row>
    <row r="283" spans="1:39" s="119" customFormat="1" ht="15" hidden="1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499</v>
      </c>
      <c r="G283" s="119" t="s">
        <v>499</v>
      </c>
      <c r="H283" s="119" t="s">
        <v>499</v>
      </c>
      <c r="I283" s="131" t="s">
        <v>242</v>
      </c>
      <c r="J283" s="119" t="s">
        <v>243</v>
      </c>
      <c r="K283" s="119" t="s">
        <v>244</v>
      </c>
      <c r="L283" s="119" t="s">
        <v>499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hidden="1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223</v>
      </c>
      <c r="G284" s="119" t="s">
        <v>223</v>
      </c>
      <c r="H284" s="119" t="s">
        <v>223</v>
      </c>
      <c r="I284" s="131" t="s">
        <v>242</v>
      </c>
      <c r="J284" s="119" t="s">
        <v>243</v>
      </c>
      <c r="K284" s="119" t="s">
        <v>244</v>
      </c>
      <c r="L284" s="119" t="s">
        <v>223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hidden="1" customHeight="1" x14ac:dyDescent="0.3">
      <c r="A285" s="119">
        <v>2017</v>
      </c>
      <c r="B285" s="119" t="s">
        <v>38</v>
      </c>
      <c r="C285" s="119" t="s">
        <v>54</v>
      </c>
      <c r="D285" s="119" t="s">
        <v>101</v>
      </c>
      <c r="E285" s="119" t="s">
        <v>114</v>
      </c>
      <c r="F285" s="119" t="s">
        <v>378</v>
      </c>
      <c r="G285" s="119" t="s">
        <v>378</v>
      </c>
      <c r="H285" s="119" t="s">
        <v>378</v>
      </c>
      <c r="I285" s="131" t="s">
        <v>242</v>
      </c>
      <c r="J285" s="119" t="s">
        <v>243</v>
      </c>
      <c r="K285" s="119" t="s">
        <v>244</v>
      </c>
      <c r="L285" s="119" t="s">
        <v>378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hidden="1" customHeight="1" x14ac:dyDescent="0.3">
      <c r="A286" s="119">
        <v>2017</v>
      </c>
      <c r="B286" s="119" t="s">
        <v>38</v>
      </c>
      <c r="C286" s="119" t="s">
        <v>54</v>
      </c>
      <c r="D286" s="119" t="s">
        <v>101</v>
      </c>
      <c r="E286" s="119" t="s">
        <v>114</v>
      </c>
      <c r="F286" s="119" t="s">
        <v>379</v>
      </c>
      <c r="G286" s="119" t="s">
        <v>379</v>
      </c>
      <c r="H286" s="119" t="s">
        <v>379</v>
      </c>
      <c r="I286" s="131" t="s">
        <v>242</v>
      </c>
      <c r="J286" s="119" t="s">
        <v>243</v>
      </c>
      <c r="K286" s="119" t="s">
        <v>244</v>
      </c>
      <c r="L286" s="119" t="s">
        <v>379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hidden="1" customHeight="1" x14ac:dyDescent="0.3">
      <c r="A287" s="119">
        <v>2017</v>
      </c>
      <c r="B287" s="119" t="s">
        <v>38</v>
      </c>
      <c r="C287" s="119" t="s">
        <v>54</v>
      </c>
      <c r="D287" s="119" t="s">
        <v>101</v>
      </c>
      <c r="E287" s="119" t="s">
        <v>114</v>
      </c>
      <c r="F287" s="119" t="s">
        <v>500</v>
      </c>
      <c r="G287" s="119" t="s">
        <v>500</v>
      </c>
      <c r="H287" s="119" t="s">
        <v>500</v>
      </c>
      <c r="I287" s="131" t="s">
        <v>242</v>
      </c>
      <c r="J287" s="119" t="s">
        <v>243</v>
      </c>
      <c r="K287" s="119" t="s">
        <v>244</v>
      </c>
      <c r="L287" s="119" t="s">
        <v>500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hidden="1" customHeight="1" x14ac:dyDescent="0.3">
      <c r="A288" s="119">
        <v>2017</v>
      </c>
      <c r="B288" s="119" t="s">
        <v>38</v>
      </c>
      <c r="C288" s="119" t="s">
        <v>54</v>
      </c>
      <c r="D288" s="119" t="s">
        <v>101</v>
      </c>
      <c r="E288" s="119" t="s">
        <v>114</v>
      </c>
      <c r="F288" s="119" t="s">
        <v>501</v>
      </c>
      <c r="G288" s="119" t="s">
        <v>501</v>
      </c>
      <c r="H288" s="119" t="s">
        <v>501</v>
      </c>
      <c r="I288" s="131" t="s">
        <v>242</v>
      </c>
      <c r="J288" s="119" t="s">
        <v>243</v>
      </c>
      <c r="K288" s="119" t="s">
        <v>244</v>
      </c>
      <c r="L288" s="119" t="s">
        <v>502</v>
      </c>
      <c r="M288" s="119" t="s">
        <v>46</v>
      </c>
      <c r="N288" s="136">
        <v>0.02</v>
      </c>
      <c r="O288" s="135" t="s">
        <v>494</v>
      </c>
      <c r="P288" s="135" t="s">
        <v>439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38</v>
      </c>
      <c r="C289" s="119" t="s">
        <v>54</v>
      </c>
      <c r="D289" s="119" t="s">
        <v>101</v>
      </c>
      <c r="E289" s="119" t="s">
        <v>114</v>
      </c>
      <c r="F289" s="119" t="s">
        <v>115</v>
      </c>
      <c r="G289" s="119" t="s">
        <v>115</v>
      </c>
      <c r="H289" s="119" t="s">
        <v>115</v>
      </c>
      <c r="I289" s="131" t="s">
        <v>242</v>
      </c>
      <c r="J289" s="119" t="s">
        <v>243</v>
      </c>
      <c r="K289" s="119" t="s">
        <v>244</v>
      </c>
      <c r="L289" s="119" t="s">
        <v>503</v>
      </c>
      <c r="M289" s="119" t="s">
        <v>46</v>
      </c>
      <c r="N289" s="136">
        <v>0.02</v>
      </c>
      <c r="O289" s="135" t="s">
        <v>494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172</v>
      </c>
      <c r="AK289" s="119" t="s">
        <v>172</v>
      </c>
      <c r="AM289" s="131"/>
    </row>
    <row r="290" spans="1:39" s="119" customFormat="1" ht="15" hidden="1" customHeight="1" x14ac:dyDescent="0.3">
      <c r="A290" s="119">
        <v>2017</v>
      </c>
      <c r="B290" s="119" t="s">
        <v>38</v>
      </c>
      <c r="C290" s="119" t="s">
        <v>54</v>
      </c>
      <c r="D290" s="119" t="s">
        <v>101</v>
      </c>
      <c r="E290" s="119" t="s">
        <v>114</v>
      </c>
      <c r="F290" s="119" t="s">
        <v>381</v>
      </c>
      <c r="G290" s="119" t="s">
        <v>381</v>
      </c>
      <c r="H290" s="119" t="s">
        <v>381</v>
      </c>
      <c r="I290" s="131" t="s">
        <v>242</v>
      </c>
      <c r="J290" s="119" t="s">
        <v>243</v>
      </c>
      <c r="K290" s="119" t="s">
        <v>244</v>
      </c>
      <c r="L290" s="119" t="s">
        <v>381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hidden="1" customHeight="1" x14ac:dyDescent="0.3">
      <c r="A291" s="119">
        <v>2017</v>
      </c>
      <c r="B291" s="119" t="s">
        <v>38</v>
      </c>
      <c r="C291" s="119" t="s">
        <v>54</v>
      </c>
      <c r="D291" s="119" t="s">
        <v>101</v>
      </c>
      <c r="E291" s="119" t="s">
        <v>114</v>
      </c>
      <c r="F291" s="119" t="s">
        <v>382</v>
      </c>
      <c r="G291" s="119" t="s">
        <v>382</v>
      </c>
      <c r="H291" s="119" t="s">
        <v>382</v>
      </c>
      <c r="I291" s="131" t="s">
        <v>242</v>
      </c>
      <c r="J291" s="119" t="s">
        <v>243</v>
      </c>
      <c r="K291" s="119" t="s">
        <v>244</v>
      </c>
      <c r="L291" s="119" t="s">
        <v>383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hidden="1" customHeight="1" x14ac:dyDescent="0.3">
      <c r="A292" s="119">
        <v>2017</v>
      </c>
      <c r="B292" s="119" t="s">
        <v>38</v>
      </c>
      <c r="C292" s="119" t="s">
        <v>54</v>
      </c>
      <c r="D292" s="119" t="s">
        <v>101</v>
      </c>
      <c r="E292" s="119" t="s">
        <v>504</v>
      </c>
      <c r="F292" s="119" t="s">
        <v>505</v>
      </c>
      <c r="G292" s="119" t="s">
        <v>505</v>
      </c>
      <c r="H292" s="119" t="s">
        <v>505</v>
      </c>
      <c r="I292" s="131" t="s">
        <v>242</v>
      </c>
      <c r="J292" s="119" t="s">
        <v>243</v>
      </c>
      <c r="K292" s="119" t="s">
        <v>244</v>
      </c>
      <c r="L292" s="119" t="s">
        <v>505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hidden="1" customHeight="1" x14ac:dyDescent="0.3">
      <c r="A293" s="119">
        <v>2017</v>
      </c>
      <c r="B293" s="119" t="s">
        <v>38</v>
      </c>
      <c r="C293" s="119" t="s">
        <v>59</v>
      </c>
      <c r="D293" s="119" t="s">
        <v>209</v>
      </c>
      <c r="E293" s="119" t="s">
        <v>189</v>
      </c>
      <c r="F293" s="119" t="s">
        <v>506</v>
      </c>
      <c r="G293" s="119" t="s">
        <v>506</v>
      </c>
      <c r="H293" s="119" t="s">
        <v>506</v>
      </c>
      <c r="I293" s="119" t="s">
        <v>169</v>
      </c>
      <c r="J293" s="119" t="s">
        <v>170</v>
      </c>
      <c r="K293" s="119" t="s">
        <v>171</v>
      </c>
      <c r="L293" s="119" t="s">
        <v>506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185</v>
      </c>
      <c r="AK293" s="119" t="s">
        <v>185</v>
      </c>
    </row>
    <row r="294" spans="1:39" s="119" customFormat="1" ht="15" hidden="1" customHeight="1" x14ac:dyDescent="0.3">
      <c r="A294" s="119">
        <v>2017</v>
      </c>
      <c r="B294" s="119" t="s">
        <v>38</v>
      </c>
      <c r="C294" s="119" t="s">
        <v>54</v>
      </c>
      <c r="D294" s="119" t="s">
        <v>101</v>
      </c>
      <c r="E294" s="119" t="s">
        <v>186</v>
      </c>
      <c r="F294" s="119" t="s">
        <v>391</v>
      </c>
      <c r="G294" s="119" t="s">
        <v>507</v>
      </c>
      <c r="H294" s="119" t="s">
        <v>507</v>
      </c>
      <c r="I294" s="131" t="s">
        <v>242</v>
      </c>
      <c r="J294" s="119" t="s">
        <v>243</v>
      </c>
      <c r="K294" s="119" t="s">
        <v>244</v>
      </c>
      <c r="L294" s="119" t="s">
        <v>391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hidden="1" customHeight="1" x14ac:dyDescent="0.3">
      <c r="A295" s="119">
        <v>2017</v>
      </c>
      <c r="B295" s="119" t="s">
        <v>38</v>
      </c>
      <c r="C295" s="119" t="s">
        <v>59</v>
      </c>
      <c r="D295" s="119" t="s">
        <v>105</v>
      </c>
      <c r="E295" s="119" t="s">
        <v>106</v>
      </c>
      <c r="F295" s="119" t="s">
        <v>107</v>
      </c>
      <c r="G295" s="119" t="s">
        <v>107</v>
      </c>
      <c r="H295" s="119" t="s">
        <v>107</v>
      </c>
      <c r="I295" s="119" t="s">
        <v>226</v>
      </c>
      <c r="J295" s="119" t="s">
        <v>227</v>
      </c>
      <c r="K295" s="119" t="s">
        <v>228</v>
      </c>
      <c r="L295" s="119" t="s">
        <v>108</v>
      </c>
      <c r="M295" s="137" t="s">
        <v>184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508</v>
      </c>
      <c r="AK295" s="153" t="s">
        <v>508</v>
      </c>
    </row>
    <row r="296" spans="1:39" s="119" customFormat="1" ht="15" hidden="1" customHeight="1" x14ac:dyDescent="0.3">
      <c r="A296" s="119">
        <v>2017</v>
      </c>
      <c r="B296" s="119" t="s">
        <v>38</v>
      </c>
      <c r="C296" s="119" t="s">
        <v>54</v>
      </c>
      <c r="D296" s="119" t="s">
        <v>101</v>
      </c>
      <c r="E296" s="119" t="s">
        <v>186</v>
      </c>
      <c r="F296" s="119" t="s">
        <v>384</v>
      </c>
      <c r="G296" s="119" t="s">
        <v>384</v>
      </c>
      <c r="H296" s="119" t="s">
        <v>384</v>
      </c>
      <c r="I296" s="131" t="s">
        <v>242</v>
      </c>
      <c r="J296" s="119" t="s">
        <v>243</v>
      </c>
      <c r="K296" s="119" t="s">
        <v>244</v>
      </c>
      <c r="L296" s="119" t="s">
        <v>385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hidden="1" customHeight="1" x14ac:dyDescent="0.3">
      <c r="A297" s="119">
        <v>2017</v>
      </c>
      <c r="B297" s="119" t="s">
        <v>38</v>
      </c>
      <c r="C297" s="119" t="s">
        <v>54</v>
      </c>
      <c r="D297" s="119" t="s">
        <v>101</v>
      </c>
      <c r="E297" s="119" t="s">
        <v>186</v>
      </c>
      <c r="F297" s="119" t="s">
        <v>509</v>
      </c>
      <c r="G297" s="119" t="s">
        <v>509</v>
      </c>
      <c r="H297" s="119" t="s">
        <v>509</v>
      </c>
      <c r="I297" s="131" t="s">
        <v>242</v>
      </c>
      <c r="J297" s="119" t="s">
        <v>243</v>
      </c>
      <c r="K297" s="119" t="s">
        <v>244</v>
      </c>
      <c r="L297" s="119" t="s">
        <v>510</v>
      </c>
      <c r="M297" s="119" t="s">
        <v>46</v>
      </c>
      <c r="N297" s="136">
        <v>0.02</v>
      </c>
      <c r="O297" s="135" t="s">
        <v>494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38</v>
      </c>
      <c r="C298" s="119" t="s">
        <v>54</v>
      </c>
      <c r="D298" s="119" t="s">
        <v>101</v>
      </c>
      <c r="E298" s="119" t="s">
        <v>186</v>
      </c>
      <c r="F298" s="119" t="s">
        <v>511</v>
      </c>
      <c r="G298" s="119" t="s">
        <v>511</v>
      </c>
      <c r="H298" s="119" t="s">
        <v>511</v>
      </c>
      <c r="I298" s="131" t="s">
        <v>242</v>
      </c>
      <c r="J298" s="119" t="s">
        <v>243</v>
      </c>
      <c r="K298" s="119" t="s">
        <v>244</v>
      </c>
      <c r="L298" s="119" t="s">
        <v>511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hidden="1" customHeight="1" x14ac:dyDescent="0.3">
      <c r="A299" s="119">
        <v>2017</v>
      </c>
      <c r="B299" s="119" t="s">
        <v>38</v>
      </c>
      <c r="C299" s="119" t="s">
        <v>54</v>
      </c>
      <c r="D299" s="119" t="s">
        <v>101</v>
      </c>
      <c r="E299" s="119" t="s">
        <v>102</v>
      </c>
      <c r="F299" s="119" t="s">
        <v>512</v>
      </c>
      <c r="G299" s="119" t="s">
        <v>512</v>
      </c>
      <c r="H299" s="119" t="s">
        <v>512</v>
      </c>
      <c r="I299" s="131" t="s">
        <v>242</v>
      </c>
      <c r="J299" s="119" t="s">
        <v>243</v>
      </c>
      <c r="K299" s="119" t="s">
        <v>244</v>
      </c>
      <c r="L299" s="119" t="s">
        <v>512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hidden="1" customHeight="1" x14ac:dyDescent="0.3">
      <c r="A300" s="119">
        <v>2017</v>
      </c>
      <c r="B300" s="119" t="s">
        <v>198</v>
      </c>
      <c r="C300" s="119" t="s">
        <v>54</v>
      </c>
      <c r="D300" s="119" t="s">
        <v>101</v>
      </c>
      <c r="E300" s="119" t="s">
        <v>102</v>
      </c>
      <c r="F300" s="119" t="s">
        <v>513</v>
      </c>
      <c r="G300" s="119" t="s">
        <v>514</v>
      </c>
      <c r="H300" s="119" t="s">
        <v>515</v>
      </c>
      <c r="I300" s="131" t="s">
        <v>242</v>
      </c>
      <c r="J300" s="119" t="s">
        <v>243</v>
      </c>
      <c r="K300" s="119" t="s">
        <v>244</v>
      </c>
      <c r="L300" s="119" t="s">
        <v>513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hidden="1" customHeight="1" x14ac:dyDescent="0.3">
      <c r="A301" s="119">
        <v>2017</v>
      </c>
      <c r="B301" s="119" t="s">
        <v>198</v>
      </c>
      <c r="C301" s="119" t="s">
        <v>54</v>
      </c>
      <c r="D301" s="119" t="s">
        <v>101</v>
      </c>
      <c r="E301" s="119" t="s">
        <v>102</v>
      </c>
      <c r="F301" s="119" t="s">
        <v>388</v>
      </c>
      <c r="G301" s="119" t="s">
        <v>389</v>
      </c>
      <c r="H301" s="119" t="s">
        <v>390</v>
      </c>
      <c r="I301" s="131" t="s">
        <v>242</v>
      </c>
      <c r="J301" s="119" t="s">
        <v>243</v>
      </c>
      <c r="K301" s="119" t="s">
        <v>244</v>
      </c>
      <c r="L301" s="119" t="s">
        <v>391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hidden="1" customHeight="1" x14ac:dyDescent="0.3">
      <c r="A302" s="119">
        <v>2017</v>
      </c>
      <c r="B302" s="119" t="s">
        <v>38</v>
      </c>
      <c r="C302" s="119" t="s">
        <v>54</v>
      </c>
      <c r="D302" s="119" t="s">
        <v>101</v>
      </c>
      <c r="E302" s="119" t="s">
        <v>102</v>
      </c>
      <c r="F302" s="119" t="s">
        <v>392</v>
      </c>
      <c r="G302" s="119" t="s">
        <v>392</v>
      </c>
      <c r="H302" s="119" t="s">
        <v>392</v>
      </c>
      <c r="I302" s="131" t="s">
        <v>242</v>
      </c>
      <c r="J302" s="119" t="s">
        <v>243</v>
      </c>
      <c r="K302" s="119" t="s">
        <v>244</v>
      </c>
      <c r="L302" s="119" t="s">
        <v>393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hidden="1" customHeight="1" x14ac:dyDescent="0.3">
      <c r="A303" s="119">
        <v>2017</v>
      </c>
      <c r="B303" s="119" t="s">
        <v>38</v>
      </c>
      <c r="C303" s="119" t="s">
        <v>54</v>
      </c>
      <c r="D303" s="119" t="s">
        <v>101</v>
      </c>
      <c r="E303" s="119" t="s">
        <v>102</v>
      </c>
      <c r="F303" s="119" t="s">
        <v>394</v>
      </c>
      <c r="G303" s="119" t="s">
        <v>394</v>
      </c>
      <c r="H303" s="119" t="s">
        <v>394</v>
      </c>
      <c r="I303" s="131" t="s">
        <v>242</v>
      </c>
      <c r="J303" s="119" t="s">
        <v>243</v>
      </c>
      <c r="K303" s="119" t="s">
        <v>244</v>
      </c>
      <c r="L303" s="119" t="s">
        <v>394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hidden="1" customHeight="1" x14ac:dyDescent="0.3">
      <c r="A304" s="119">
        <v>2017</v>
      </c>
      <c r="B304" s="119" t="s">
        <v>38</v>
      </c>
      <c r="C304" s="119" t="s">
        <v>54</v>
      </c>
      <c r="D304" s="119" t="s">
        <v>101</v>
      </c>
      <c r="E304" s="119" t="s">
        <v>102</v>
      </c>
      <c r="F304" s="119" t="s">
        <v>516</v>
      </c>
      <c r="G304" s="119" t="s">
        <v>516</v>
      </c>
      <c r="H304" s="119" t="s">
        <v>516</v>
      </c>
      <c r="I304" s="131" t="s">
        <v>242</v>
      </c>
      <c r="J304" s="119" t="s">
        <v>243</v>
      </c>
      <c r="K304" s="119" t="s">
        <v>244</v>
      </c>
      <c r="L304" s="119" t="s">
        <v>516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hidden="1" customHeight="1" x14ac:dyDescent="0.3">
      <c r="A305" s="119">
        <v>2017</v>
      </c>
      <c r="B305" s="119" t="s">
        <v>251</v>
      </c>
      <c r="C305" s="119" t="s">
        <v>75</v>
      </c>
      <c r="D305" s="119" t="s">
        <v>517</v>
      </c>
      <c r="F305" s="131" t="s">
        <v>518</v>
      </c>
      <c r="G305" s="131" t="s">
        <v>519</v>
      </c>
      <c r="H305" s="131" t="s">
        <v>520</v>
      </c>
      <c r="I305" s="131" t="s">
        <v>203</v>
      </c>
      <c r="J305" s="119" t="s">
        <v>204</v>
      </c>
      <c r="K305" s="119" t="s">
        <v>205</v>
      </c>
      <c r="L305" s="119" t="s">
        <v>518</v>
      </c>
      <c r="M305" s="119" t="s">
        <v>184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207</v>
      </c>
    </row>
    <row r="306" spans="1:39" s="119" customFormat="1" ht="15" hidden="1" customHeight="1" x14ac:dyDescent="0.3">
      <c r="A306" s="119">
        <v>2017</v>
      </c>
      <c r="B306" s="119" t="s">
        <v>38</v>
      </c>
      <c r="C306" s="119" t="s">
        <v>54</v>
      </c>
      <c r="D306" s="119" t="s">
        <v>395</v>
      </c>
      <c r="E306" s="119" t="s">
        <v>369</v>
      </c>
      <c r="F306" s="119" t="s">
        <v>241</v>
      </c>
      <c r="G306" s="119" t="s">
        <v>241</v>
      </c>
      <c r="H306" s="119" t="s">
        <v>241</v>
      </c>
      <c r="I306" s="131" t="s">
        <v>242</v>
      </c>
      <c r="J306" s="119" t="s">
        <v>243</v>
      </c>
      <c r="K306" s="119" t="s">
        <v>244</v>
      </c>
      <c r="L306" s="119" t="s">
        <v>241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hidden="1" customHeight="1" x14ac:dyDescent="0.3">
      <c r="A307" s="119">
        <v>2017</v>
      </c>
      <c r="B307" s="119" t="s">
        <v>38</v>
      </c>
      <c r="C307" s="119" t="s">
        <v>54</v>
      </c>
      <c r="D307" s="119" t="s">
        <v>395</v>
      </c>
      <c r="E307" s="119" t="s">
        <v>64</v>
      </c>
      <c r="F307" s="119" t="s">
        <v>396</v>
      </c>
      <c r="G307" s="119" t="s">
        <v>396</v>
      </c>
      <c r="H307" s="119" t="s">
        <v>396</v>
      </c>
      <c r="I307" s="131" t="s">
        <v>242</v>
      </c>
      <c r="J307" s="119" t="s">
        <v>243</v>
      </c>
      <c r="K307" s="119" t="s">
        <v>244</v>
      </c>
      <c r="L307" s="119" t="s">
        <v>397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hidden="1" customHeight="1" x14ac:dyDescent="0.3">
      <c r="A308" s="119">
        <v>2017</v>
      </c>
      <c r="B308" s="119" t="s">
        <v>38</v>
      </c>
      <c r="C308" s="119" t="s">
        <v>88</v>
      </c>
      <c r="D308" s="119" t="s">
        <v>127</v>
      </c>
      <c r="E308" s="119" t="s">
        <v>123</v>
      </c>
      <c r="F308" s="119" t="s">
        <v>168</v>
      </c>
      <c r="G308" s="119" t="s">
        <v>168</v>
      </c>
      <c r="H308" s="119" t="s">
        <v>168</v>
      </c>
      <c r="I308" s="131" t="s">
        <v>242</v>
      </c>
      <c r="J308" s="119" t="s">
        <v>243</v>
      </c>
      <c r="K308" s="119" t="s">
        <v>244</v>
      </c>
      <c r="L308" s="119" t="s">
        <v>168</v>
      </c>
      <c r="M308" s="119" t="s">
        <v>159</v>
      </c>
      <c r="N308" s="136">
        <v>0</v>
      </c>
      <c r="O308" s="135" t="s">
        <v>47</v>
      </c>
      <c r="P308" s="135" t="s">
        <v>178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521</v>
      </c>
      <c r="AK308" s="119" t="s">
        <v>521</v>
      </c>
      <c r="AL308" s="119" t="s">
        <v>522</v>
      </c>
      <c r="AM308" s="131"/>
    </row>
    <row r="309" spans="1:39" s="119" customFormat="1" ht="15" hidden="1" customHeight="1" x14ac:dyDescent="0.3">
      <c r="A309" s="119">
        <v>2017</v>
      </c>
      <c r="B309" s="119" t="s">
        <v>38</v>
      </c>
      <c r="C309" s="119" t="s">
        <v>109</v>
      </c>
      <c r="D309" s="119" t="s">
        <v>279</v>
      </c>
      <c r="E309" s="119" t="s">
        <v>280</v>
      </c>
      <c r="F309" s="119" t="s">
        <v>281</v>
      </c>
      <c r="G309" s="119" t="s">
        <v>281</v>
      </c>
      <c r="H309" s="119" t="s">
        <v>281</v>
      </c>
      <c r="I309" s="131" t="s">
        <v>242</v>
      </c>
      <c r="J309" s="119" t="s">
        <v>243</v>
      </c>
      <c r="K309" s="119" t="s">
        <v>244</v>
      </c>
      <c r="L309" s="119" t="s">
        <v>282</v>
      </c>
      <c r="M309" s="119" t="s">
        <v>159</v>
      </c>
      <c r="N309" s="135">
        <v>0</v>
      </c>
      <c r="O309" s="135" t="s">
        <v>47</v>
      </c>
      <c r="P309" s="135" t="s">
        <v>178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522</v>
      </c>
      <c r="AM309" s="131"/>
    </row>
    <row r="310" spans="1:39" s="119" customFormat="1" ht="15" hidden="1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149</v>
      </c>
      <c r="F310" s="119" t="s">
        <v>299</v>
      </c>
      <c r="G310" s="119" t="s">
        <v>300</v>
      </c>
      <c r="H310" s="119" t="s">
        <v>300</v>
      </c>
      <c r="I310" s="131" t="s">
        <v>242</v>
      </c>
      <c r="J310" s="119" t="s">
        <v>243</v>
      </c>
      <c r="K310" s="119" t="s">
        <v>244</v>
      </c>
      <c r="L310" s="119" t="s">
        <v>299</v>
      </c>
      <c r="M310" s="119" t="s">
        <v>159</v>
      </c>
      <c r="N310" s="135">
        <v>0</v>
      </c>
      <c r="O310" s="135" t="s">
        <v>47</v>
      </c>
      <c r="P310" s="135" t="s">
        <v>178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522</v>
      </c>
      <c r="AM310" s="131"/>
    </row>
    <row r="311" spans="1:39" s="119" customFormat="1" ht="15" hidden="1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303</v>
      </c>
      <c r="F311" s="119" t="s">
        <v>236</v>
      </c>
      <c r="G311" s="119" t="s">
        <v>236</v>
      </c>
      <c r="H311" s="119" t="s">
        <v>236</v>
      </c>
      <c r="I311" s="131" t="s">
        <v>242</v>
      </c>
      <c r="J311" s="119" t="s">
        <v>243</v>
      </c>
      <c r="K311" s="119" t="s">
        <v>244</v>
      </c>
      <c r="L311" s="119" t="s">
        <v>441</v>
      </c>
      <c r="M311" s="119" t="s">
        <v>159</v>
      </c>
      <c r="N311" s="135">
        <v>0</v>
      </c>
      <c r="O311" s="135" t="s">
        <v>47</v>
      </c>
      <c r="P311" s="135" t="s">
        <v>178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522</v>
      </c>
      <c r="AM311" s="131"/>
    </row>
    <row r="312" spans="1:39" s="119" customFormat="1" ht="15" hidden="1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303</v>
      </c>
      <c r="F312" s="119" t="s">
        <v>158</v>
      </c>
      <c r="G312" s="119" t="s">
        <v>158</v>
      </c>
      <c r="H312" s="119" t="s">
        <v>158</v>
      </c>
      <c r="I312" s="131" t="s">
        <v>242</v>
      </c>
      <c r="J312" s="119" t="s">
        <v>243</v>
      </c>
      <c r="K312" s="119" t="s">
        <v>244</v>
      </c>
      <c r="L312" s="119" t="s">
        <v>158</v>
      </c>
      <c r="M312" s="119" t="s">
        <v>159</v>
      </c>
      <c r="N312" s="135">
        <v>0</v>
      </c>
      <c r="O312" s="135" t="s">
        <v>47</v>
      </c>
      <c r="P312" s="135" t="s">
        <v>178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522</v>
      </c>
      <c r="AM312" s="131"/>
    </row>
    <row r="313" spans="1:39" s="119" customFormat="1" ht="15" hidden="1" customHeight="1" x14ac:dyDescent="0.3">
      <c r="A313" s="119">
        <v>2017</v>
      </c>
      <c r="B313" s="119" t="s">
        <v>38</v>
      </c>
      <c r="C313" s="119" t="s">
        <v>59</v>
      </c>
      <c r="D313" s="119" t="s">
        <v>153</v>
      </c>
      <c r="E313" s="119" t="s">
        <v>67</v>
      </c>
      <c r="F313" s="119" t="s">
        <v>344</v>
      </c>
      <c r="G313" s="119" t="s">
        <v>523</v>
      </c>
      <c r="H313" s="119" t="s">
        <v>523</v>
      </c>
      <c r="I313" s="131" t="s">
        <v>242</v>
      </c>
      <c r="J313" s="119" t="s">
        <v>243</v>
      </c>
      <c r="K313" s="119" t="s">
        <v>244</v>
      </c>
      <c r="L313" s="119" t="s">
        <v>344</v>
      </c>
      <c r="M313" s="119" t="s">
        <v>159</v>
      </c>
      <c r="N313" s="136">
        <v>0</v>
      </c>
      <c r="O313" s="135" t="s">
        <v>47</v>
      </c>
      <c r="P313" s="135" t="s">
        <v>178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522</v>
      </c>
      <c r="AM313" s="131"/>
    </row>
    <row r="314" spans="1:39" s="119" customFormat="1" ht="15" hidden="1" customHeight="1" x14ac:dyDescent="0.3">
      <c r="A314" s="119">
        <v>2017</v>
      </c>
      <c r="B314" s="119" t="s">
        <v>38</v>
      </c>
      <c r="C314" s="119" t="s">
        <v>59</v>
      </c>
      <c r="D314" s="119" t="s">
        <v>105</v>
      </c>
      <c r="E314" s="119" t="s">
        <v>238</v>
      </c>
      <c r="F314" s="119" t="s">
        <v>239</v>
      </c>
      <c r="G314" s="119" t="s">
        <v>239</v>
      </c>
      <c r="H314" s="119" t="s">
        <v>239</v>
      </c>
      <c r="I314" s="131" t="s">
        <v>242</v>
      </c>
      <c r="J314" s="119" t="s">
        <v>243</v>
      </c>
      <c r="K314" s="119" t="s">
        <v>244</v>
      </c>
      <c r="L314" s="119" t="s">
        <v>239</v>
      </c>
      <c r="M314" s="119" t="s">
        <v>159</v>
      </c>
      <c r="N314" s="136">
        <v>0</v>
      </c>
      <c r="O314" s="135" t="s">
        <v>47</v>
      </c>
      <c r="P314" s="135" t="s">
        <v>178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524</v>
      </c>
      <c r="AK314" s="119" t="s">
        <v>524</v>
      </c>
      <c r="AL314" s="119" t="s">
        <v>522</v>
      </c>
      <c r="AM314" s="131"/>
    </row>
    <row r="315" spans="1:39" s="119" customFormat="1" ht="15" hidden="1" customHeight="1" x14ac:dyDescent="0.3">
      <c r="A315" s="119">
        <v>2017</v>
      </c>
      <c r="B315" s="119" t="s">
        <v>251</v>
      </c>
      <c r="C315" s="119" t="s">
        <v>59</v>
      </c>
      <c r="D315" s="119" t="s">
        <v>105</v>
      </c>
      <c r="E315" s="119" t="s">
        <v>61</v>
      </c>
      <c r="F315" s="119" t="s">
        <v>296</v>
      </c>
      <c r="G315" s="119" t="s">
        <v>473</v>
      </c>
      <c r="H315" s="119" t="s">
        <v>298</v>
      </c>
      <c r="I315" s="131" t="s">
        <v>242</v>
      </c>
      <c r="J315" s="119" t="s">
        <v>243</v>
      </c>
      <c r="K315" s="119" t="s">
        <v>244</v>
      </c>
      <c r="L315" s="119" t="s">
        <v>299</v>
      </c>
      <c r="M315" s="119" t="s">
        <v>159</v>
      </c>
      <c r="N315" s="136">
        <v>0</v>
      </c>
      <c r="O315" s="135" t="s">
        <v>47</v>
      </c>
      <c r="P315" s="135" t="s">
        <v>178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522</v>
      </c>
      <c r="AM315" s="131"/>
    </row>
    <row r="316" spans="1:39" s="119" customFormat="1" ht="15" hidden="1" customHeight="1" x14ac:dyDescent="0.3">
      <c r="A316" s="119">
        <v>2017</v>
      </c>
      <c r="B316" s="119" t="s">
        <v>38</v>
      </c>
      <c r="C316" s="119" t="s">
        <v>59</v>
      </c>
      <c r="D316" s="119" t="s">
        <v>105</v>
      </c>
      <c r="E316" s="119" t="s">
        <v>61</v>
      </c>
      <c r="F316" s="119" t="s">
        <v>352</v>
      </c>
      <c r="G316" s="119" t="s">
        <v>352</v>
      </c>
      <c r="H316" s="119" t="s">
        <v>352</v>
      </c>
      <c r="I316" s="131" t="s">
        <v>242</v>
      </c>
      <c r="J316" s="119" t="s">
        <v>243</v>
      </c>
      <c r="K316" s="119" t="s">
        <v>244</v>
      </c>
      <c r="L316" s="119" t="s">
        <v>353</v>
      </c>
      <c r="M316" s="119" t="s">
        <v>159</v>
      </c>
      <c r="N316" s="135">
        <v>0</v>
      </c>
      <c r="O316" s="135" t="s">
        <v>47</v>
      </c>
      <c r="P316" s="135" t="s">
        <v>178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522</v>
      </c>
      <c r="AM316" s="131"/>
    </row>
    <row r="317" spans="1:39" s="119" customFormat="1" ht="15" hidden="1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367</v>
      </c>
      <c r="F317" s="119" t="s">
        <v>525</v>
      </c>
      <c r="G317" s="119" t="s">
        <v>525</v>
      </c>
      <c r="H317" s="119" t="s">
        <v>525</v>
      </c>
      <c r="I317" s="131" t="s">
        <v>242</v>
      </c>
      <c r="J317" s="119" t="s">
        <v>243</v>
      </c>
      <c r="K317" s="119" t="s">
        <v>244</v>
      </c>
      <c r="L317" s="119" t="s">
        <v>525</v>
      </c>
      <c r="M317" s="119" t="s">
        <v>159</v>
      </c>
      <c r="N317" s="136">
        <v>0</v>
      </c>
      <c r="O317" s="135" t="s">
        <v>47</v>
      </c>
      <c r="P317" s="135" t="s">
        <v>178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522</v>
      </c>
      <c r="AM317" s="131"/>
    </row>
    <row r="318" spans="1:39" s="119" customFormat="1" ht="15" hidden="1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373</v>
      </c>
      <c r="G318" s="119" t="s">
        <v>373</v>
      </c>
      <c r="H318" s="119" t="s">
        <v>373</v>
      </c>
      <c r="I318" s="131" t="s">
        <v>242</v>
      </c>
      <c r="J318" s="119" t="s">
        <v>243</v>
      </c>
      <c r="K318" s="119" t="s">
        <v>244</v>
      </c>
      <c r="L318" s="119" t="s">
        <v>374</v>
      </c>
      <c r="M318" s="119" t="s">
        <v>159</v>
      </c>
      <c r="N318" s="135">
        <v>0</v>
      </c>
      <c r="O318" s="135" t="s">
        <v>47</v>
      </c>
      <c r="P318" s="135" t="s">
        <v>178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522</v>
      </c>
      <c r="AM318" s="131"/>
    </row>
    <row r="319" spans="1:39" s="119" customFormat="1" ht="15" hidden="1" customHeight="1" x14ac:dyDescent="0.3">
      <c r="A319" s="119">
        <v>2017</v>
      </c>
      <c r="B319" s="119" t="s">
        <v>38</v>
      </c>
      <c r="C319" s="119" t="s">
        <v>54</v>
      </c>
      <c r="D319" s="119" t="s">
        <v>101</v>
      </c>
      <c r="E319" s="119" t="s">
        <v>186</v>
      </c>
      <c r="F319" s="119" t="s">
        <v>526</v>
      </c>
      <c r="G319" s="119" t="s">
        <v>526</v>
      </c>
      <c r="H319" s="119" t="s">
        <v>526</v>
      </c>
      <c r="I319" s="131" t="s">
        <v>242</v>
      </c>
      <c r="J319" s="119" t="s">
        <v>243</v>
      </c>
      <c r="K319" s="119" t="s">
        <v>244</v>
      </c>
      <c r="L319" s="119" t="s">
        <v>527</v>
      </c>
      <c r="M319" s="119" t="s">
        <v>159</v>
      </c>
      <c r="N319" s="135">
        <v>0</v>
      </c>
      <c r="O319" s="135" t="s">
        <v>47</v>
      </c>
      <c r="P319" s="135" t="s">
        <v>178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522</v>
      </c>
      <c r="AM319" s="131"/>
    </row>
    <row r="320" spans="1:39" s="119" customFormat="1" ht="15" hidden="1" customHeight="1" x14ac:dyDescent="0.3">
      <c r="A320" s="119">
        <v>2017</v>
      </c>
      <c r="B320" s="119" t="s">
        <v>38</v>
      </c>
      <c r="C320" s="119" t="s">
        <v>54</v>
      </c>
      <c r="D320" s="119" t="s">
        <v>101</v>
      </c>
      <c r="E320" s="119" t="s">
        <v>186</v>
      </c>
      <c r="F320" s="119" t="s">
        <v>391</v>
      </c>
      <c r="G320" s="119" t="s">
        <v>507</v>
      </c>
      <c r="H320" s="119" t="s">
        <v>507</v>
      </c>
      <c r="I320" s="131" t="s">
        <v>242</v>
      </c>
      <c r="J320" s="119" t="s">
        <v>243</v>
      </c>
      <c r="K320" s="119" t="s">
        <v>244</v>
      </c>
      <c r="L320" s="119" t="s">
        <v>391</v>
      </c>
      <c r="M320" s="119" t="s">
        <v>159</v>
      </c>
      <c r="N320" s="135">
        <v>0</v>
      </c>
      <c r="O320" s="135" t="s">
        <v>47</v>
      </c>
      <c r="P320" s="135" t="s">
        <v>178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522</v>
      </c>
      <c r="AM320" s="131"/>
    </row>
    <row r="321" spans="1:40" s="119" customFormat="1" ht="15" hidden="1" customHeight="1" x14ac:dyDescent="0.3">
      <c r="A321" s="119">
        <v>2017</v>
      </c>
      <c r="B321" s="119" t="s">
        <v>38</v>
      </c>
      <c r="C321" s="119" t="s">
        <v>54</v>
      </c>
      <c r="D321" s="119" t="s">
        <v>101</v>
      </c>
      <c r="E321" s="119" t="s">
        <v>102</v>
      </c>
      <c r="F321" s="119" t="s">
        <v>512</v>
      </c>
      <c r="G321" s="119" t="s">
        <v>512</v>
      </c>
      <c r="H321" s="119" t="s">
        <v>512</v>
      </c>
      <c r="I321" s="131" t="s">
        <v>242</v>
      </c>
      <c r="J321" s="119" t="s">
        <v>243</v>
      </c>
      <c r="K321" s="119" t="s">
        <v>244</v>
      </c>
      <c r="L321" s="119" t="s">
        <v>528</v>
      </c>
      <c r="M321" s="119" t="s">
        <v>159</v>
      </c>
      <c r="N321" s="136">
        <v>0</v>
      </c>
      <c r="O321" s="135" t="s">
        <v>47</v>
      </c>
      <c r="P321" s="135" t="s">
        <v>178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522</v>
      </c>
      <c r="AM321" s="131"/>
    </row>
    <row r="322" spans="1:40" s="119" customFormat="1" ht="15" hidden="1" customHeight="1" x14ac:dyDescent="0.3">
      <c r="A322" s="119">
        <v>2017</v>
      </c>
      <c r="B322" s="119" t="s">
        <v>38</v>
      </c>
      <c r="C322" s="119" t="s">
        <v>54</v>
      </c>
      <c r="D322" s="119" t="s">
        <v>101</v>
      </c>
      <c r="E322" s="119" t="s">
        <v>102</v>
      </c>
      <c r="F322" s="119" t="s">
        <v>516</v>
      </c>
      <c r="G322" s="119" t="s">
        <v>516</v>
      </c>
      <c r="H322" s="119" t="s">
        <v>516</v>
      </c>
      <c r="I322" s="131" t="s">
        <v>242</v>
      </c>
      <c r="J322" s="119" t="s">
        <v>243</v>
      </c>
      <c r="K322" s="119" t="s">
        <v>244</v>
      </c>
      <c r="L322" s="119" t="s">
        <v>529</v>
      </c>
      <c r="M322" s="119" t="s">
        <v>159</v>
      </c>
      <c r="N322" s="135">
        <v>0</v>
      </c>
      <c r="O322" s="135" t="s">
        <v>47</v>
      </c>
      <c r="P322" s="135" t="s">
        <v>178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522</v>
      </c>
      <c r="AM322" s="131"/>
    </row>
    <row r="323" spans="1:40" s="119" customFormat="1" ht="15" hidden="1" customHeight="1" x14ac:dyDescent="0.3">
      <c r="A323" s="119">
        <v>2017</v>
      </c>
      <c r="B323" s="119" t="s">
        <v>38</v>
      </c>
      <c r="C323" s="119" t="s">
        <v>54</v>
      </c>
      <c r="D323" s="119" t="s">
        <v>101</v>
      </c>
      <c r="E323" s="119" t="s">
        <v>102</v>
      </c>
      <c r="F323" s="119" t="s">
        <v>530</v>
      </c>
      <c r="G323" s="119" t="s">
        <v>531</v>
      </c>
      <c r="H323" s="119" t="s">
        <v>531</v>
      </c>
      <c r="I323" s="131" t="s">
        <v>242</v>
      </c>
      <c r="J323" s="119" t="s">
        <v>243</v>
      </c>
      <c r="K323" s="119" t="s">
        <v>244</v>
      </c>
      <c r="L323" s="119" t="s">
        <v>530</v>
      </c>
      <c r="M323" s="119" t="s">
        <v>159</v>
      </c>
      <c r="N323" s="135">
        <v>0</v>
      </c>
      <c r="O323" s="135" t="s">
        <v>47</v>
      </c>
      <c r="P323" s="135" t="s">
        <v>178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522</v>
      </c>
      <c r="AM323" s="131"/>
    </row>
    <row r="324" spans="1:40" s="119" customFormat="1" ht="15" hidden="1" customHeight="1" x14ac:dyDescent="0.3">
      <c r="A324" s="119">
        <v>2017</v>
      </c>
      <c r="B324" s="119" t="s">
        <v>38</v>
      </c>
      <c r="C324" s="119" t="s">
        <v>54</v>
      </c>
      <c r="D324" s="119" t="s">
        <v>395</v>
      </c>
      <c r="E324" s="119" t="s">
        <v>369</v>
      </c>
      <c r="F324" s="119" t="s">
        <v>241</v>
      </c>
      <c r="G324" s="119" t="s">
        <v>241</v>
      </c>
      <c r="H324" s="119" t="s">
        <v>241</v>
      </c>
      <c r="I324" s="131" t="s">
        <v>242</v>
      </c>
      <c r="J324" s="119" t="s">
        <v>243</v>
      </c>
      <c r="K324" s="119" t="s">
        <v>244</v>
      </c>
      <c r="L324" s="119" t="s">
        <v>241</v>
      </c>
      <c r="M324" s="119" t="s">
        <v>159</v>
      </c>
      <c r="N324" s="136">
        <v>0</v>
      </c>
      <c r="O324" s="135" t="s">
        <v>47</v>
      </c>
      <c r="P324" s="135" t="s">
        <v>178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522</v>
      </c>
      <c r="AM324" s="131"/>
    </row>
    <row r="325" spans="1:40" s="119" customFormat="1" ht="15" hidden="1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359</v>
      </c>
      <c r="G325" s="131" t="s">
        <v>359</v>
      </c>
      <c r="H325" s="131" t="s">
        <v>359</v>
      </c>
      <c r="I325" s="131" t="s">
        <v>242</v>
      </c>
      <c r="J325" s="119" t="s">
        <v>243</v>
      </c>
      <c r="K325" s="119" t="s">
        <v>265</v>
      </c>
      <c r="L325" s="119" t="s">
        <v>359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268</v>
      </c>
      <c r="AM325" s="131" t="s">
        <v>207</v>
      </c>
    </row>
    <row r="326" spans="1:40" s="119" customFormat="1" ht="15" hidden="1" customHeight="1" x14ac:dyDescent="0.3">
      <c r="A326" s="119">
        <v>2017</v>
      </c>
      <c r="B326" s="131" t="s">
        <v>38</v>
      </c>
      <c r="C326" s="119" t="s">
        <v>432</v>
      </c>
      <c r="D326" s="131"/>
      <c r="E326" s="131"/>
      <c r="F326" s="131" t="s">
        <v>263</v>
      </c>
      <c r="G326" s="131" t="s">
        <v>264</v>
      </c>
      <c r="H326" s="131" t="s">
        <v>264</v>
      </c>
      <c r="I326" s="131" t="s">
        <v>242</v>
      </c>
      <c r="J326" s="119" t="s">
        <v>243</v>
      </c>
      <c r="K326" s="119" t="s">
        <v>265</v>
      </c>
      <c r="L326" s="119" t="s">
        <v>532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267</v>
      </c>
      <c r="AK326" s="131"/>
      <c r="AL326" s="119" t="s">
        <v>268</v>
      </c>
      <c r="AM326" s="131" t="s">
        <v>207</v>
      </c>
    </row>
    <row r="327" spans="1:40" s="119" customFormat="1" ht="15" hidden="1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326</v>
      </c>
      <c r="G327" s="131" t="s">
        <v>326</v>
      </c>
      <c r="H327" s="131" t="s">
        <v>326</v>
      </c>
      <c r="I327" s="131" t="s">
        <v>242</v>
      </c>
      <c r="J327" s="119" t="s">
        <v>243</v>
      </c>
      <c r="K327" s="119" t="s">
        <v>265</v>
      </c>
      <c r="L327" s="119" t="s">
        <v>533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/>
      <c r="W327" s="137">
        <f t="shared" si="66"/>
        <v>20000</v>
      </c>
      <c r="X327" s="137">
        <f t="shared" si="62"/>
        <v>20000</v>
      </c>
      <c r="Y327" s="137">
        <f t="shared" si="67"/>
        <v>0</v>
      </c>
      <c r="Z327" s="137">
        <v>6698.5</v>
      </c>
      <c r="AA327" s="137">
        <f t="shared" si="63"/>
        <v>-6698.5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268</v>
      </c>
      <c r="AM327" s="131" t="s">
        <v>207</v>
      </c>
    </row>
    <row r="328" spans="1:40" s="119" customFormat="1" ht="15" hidden="1" customHeight="1" x14ac:dyDescent="0.3">
      <c r="A328" s="119">
        <v>2017</v>
      </c>
      <c r="B328" s="131" t="s">
        <v>38</v>
      </c>
      <c r="C328" s="119" t="s">
        <v>59</v>
      </c>
      <c r="D328" s="119" t="s">
        <v>209</v>
      </c>
      <c r="E328" s="119" t="s">
        <v>130</v>
      </c>
      <c r="F328" s="119" t="s">
        <v>484</v>
      </c>
      <c r="G328" s="119" t="s">
        <v>484</v>
      </c>
      <c r="H328" s="119" t="s">
        <v>484</v>
      </c>
      <c r="I328" s="131" t="s">
        <v>242</v>
      </c>
      <c r="J328" s="119" t="s">
        <v>243</v>
      </c>
      <c r="K328" s="119" t="s">
        <v>244</v>
      </c>
      <c r="L328" s="119" t="s">
        <v>1642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268</v>
      </c>
      <c r="AM328" s="131" t="s">
        <v>207</v>
      </c>
    </row>
    <row r="329" spans="1:40" s="119" customFormat="1" ht="15" hidden="1" customHeight="1" x14ac:dyDescent="0.3">
      <c r="A329" s="119">
        <v>2017</v>
      </c>
      <c r="B329" s="131" t="s">
        <v>38</v>
      </c>
      <c r="C329" s="119" t="s">
        <v>432</v>
      </c>
      <c r="D329" s="131"/>
      <c r="E329" s="131"/>
      <c r="F329" s="131" t="s">
        <v>270</v>
      </c>
      <c r="G329" s="119" t="s">
        <v>271</v>
      </c>
      <c r="H329" s="119" t="s">
        <v>271</v>
      </c>
      <c r="I329" s="131" t="s">
        <v>242</v>
      </c>
      <c r="J329" s="119" t="s">
        <v>243</v>
      </c>
      <c r="K329" s="119" t="s">
        <v>265</v>
      </c>
      <c r="L329" s="119" t="s">
        <v>403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268</v>
      </c>
      <c r="AM329" s="131" t="s">
        <v>207</v>
      </c>
    </row>
    <row r="330" spans="1:40" s="119" customFormat="1" ht="15" hidden="1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242</v>
      </c>
      <c r="J330" s="119" t="s">
        <v>243</v>
      </c>
      <c r="K330" s="119" t="s">
        <v>265</v>
      </c>
      <c r="L330" s="119" t="s">
        <v>534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37352.230000000003</v>
      </c>
      <c r="AA330" s="137">
        <f t="shared" si="63"/>
        <v>1127.2699999999968</v>
      </c>
      <c r="AB330" s="146">
        <f t="shared" si="56"/>
        <v>37352.230000000003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268</v>
      </c>
      <c r="AM330" s="131" t="s">
        <v>207</v>
      </c>
    </row>
    <row r="331" spans="1:40" s="119" customFormat="1" ht="15" hidden="1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305</v>
      </c>
      <c r="G331" s="131" t="s">
        <v>305</v>
      </c>
      <c r="H331" s="131" t="s">
        <v>305</v>
      </c>
      <c r="I331" s="131" t="s">
        <v>242</v>
      </c>
      <c r="J331" s="119" t="s">
        <v>243</v>
      </c>
      <c r="K331" s="119" t="s">
        <v>265</v>
      </c>
      <c r="L331" s="119" t="s">
        <v>305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268</v>
      </c>
      <c r="AM331" s="131" t="s">
        <v>207</v>
      </c>
    </row>
    <row r="332" spans="1:40" s="119" customFormat="1" ht="15" hidden="1" customHeight="1" x14ac:dyDescent="0.3">
      <c r="A332" s="119">
        <v>2017</v>
      </c>
      <c r="B332" s="131" t="s">
        <v>38</v>
      </c>
      <c r="C332" s="119" t="s">
        <v>59</v>
      </c>
      <c r="D332" s="131" t="s">
        <v>105</v>
      </c>
      <c r="E332" s="131" t="s">
        <v>106</v>
      </c>
      <c r="F332" s="131" t="s">
        <v>535</v>
      </c>
      <c r="G332" s="131"/>
      <c r="H332" s="131"/>
      <c r="I332" s="131" t="s">
        <v>242</v>
      </c>
      <c r="J332" s="119" t="s">
        <v>243</v>
      </c>
      <c r="K332" s="119" t="s">
        <v>265</v>
      </c>
      <c r="L332" s="119" t="s">
        <v>535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268</v>
      </c>
      <c r="AM332" s="131" t="s">
        <v>207</v>
      </c>
      <c r="AN332" s="119" t="s">
        <v>536</v>
      </c>
    </row>
    <row r="333" spans="1:40" s="119" customFormat="1" ht="15" hidden="1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537</v>
      </c>
      <c r="G333" s="131"/>
      <c r="H333" s="131"/>
      <c r="I333" s="131" t="s">
        <v>242</v>
      </c>
      <c r="J333" s="119" t="s">
        <v>243</v>
      </c>
      <c r="K333" s="119" t="s">
        <v>265</v>
      </c>
      <c r="L333" s="119" t="s">
        <v>538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268</v>
      </c>
      <c r="AM333" s="131" t="s">
        <v>207</v>
      </c>
      <c r="AN333" s="119" t="s">
        <v>536</v>
      </c>
    </row>
    <row r="334" spans="1:40" s="119" customFormat="1" ht="15" hidden="1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236</v>
      </c>
      <c r="G334" s="131" t="s">
        <v>236</v>
      </c>
      <c r="H334" s="131" t="s">
        <v>236</v>
      </c>
      <c r="I334" s="131" t="s">
        <v>242</v>
      </c>
      <c r="J334" s="119" t="s">
        <v>243</v>
      </c>
      <c r="K334" s="119" t="s">
        <v>265</v>
      </c>
      <c r="L334" s="119" t="s">
        <v>441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268</v>
      </c>
      <c r="AM334" s="131" t="s">
        <v>207</v>
      </c>
    </row>
    <row r="335" spans="1:40" s="119" customFormat="1" ht="15" hidden="1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461</v>
      </c>
      <c r="G335" s="131" t="s">
        <v>461</v>
      </c>
      <c r="H335" s="131" t="s">
        <v>461</v>
      </c>
      <c r="I335" s="131" t="s">
        <v>242</v>
      </c>
      <c r="J335" s="119" t="s">
        <v>243</v>
      </c>
      <c r="K335" s="119" t="s">
        <v>265</v>
      </c>
      <c r="L335" s="119" t="s">
        <v>461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268</v>
      </c>
      <c r="AM335" s="131" t="s">
        <v>207</v>
      </c>
    </row>
    <row r="336" spans="1:40" s="119" customFormat="1" ht="15" hidden="1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354</v>
      </c>
      <c r="G336" s="131" t="s">
        <v>354</v>
      </c>
      <c r="H336" s="131" t="s">
        <v>354</v>
      </c>
      <c r="I336" s="131" t="s">
        <v>242</v>
      </c>
      <c r="J336" s="119" t="s">
        <v>243</v>
      </c>
      <c r="K336" s="119" t="s">
        <v>265</v>
      </c>
      <c r="L336" s="119" t="s">
        <v>354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268</v>
      </c>
      <c r="AM336" s="131" t="s">
        <v>207</v>
      </c>
    </row>
    <row r="337" spans="1:40" s="119" customFormat="1" ht="15" hidden="1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327</v>
      </c>
      <c r="G337" s="131" t="s">
        <v>327</v>
      </c>
      <c r="H337" s="131" t="s">
        <v>327</v>
      </c>
      <c r="I337" s="131" t="s">
        <v>242</v>
      </c>
      <c r="J337" s="119" t="s">
        <v>243</v>
      </c>
      <c r="K337" s="119" t="s">
        <v>265</v>
      </c>
      <c r="L337" s="119" t="s">
        <v>327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268</v>
      </c>
      <c r="AM337" s="131" t="s">
        <v>207</v>
      </c>
    </row>
    <row r="338" spans="1:40" s="119" customFormat="1" ht="15" hidden="1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327</v>
      </c>
      <c r="G338" s="131" t="s">
        <v>327</v>
      </c>
      <c r="H338" s="131" t="s">
        <v>327</v>
      </c>
      <c r="I338" s="131" t="s">
        <v>242</v>
      </c>
      <c r="J338" s="119" t="s">
        <v>243</v>
      </c>
      <c r="K338" s="119" t="s">
        <v>265</v>
      </c>
      <c r="L338" s="119" t="s">
        <v>327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268</v>
      </c>
      <c r="AM338" s="131" t="s">
        <v>207</v>
      </c>
    </row>
    <row r="339" spans="1:40" s="119" customFormat="1" ht="15" hidden="1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242</v>
      </c>
      <c r="J339" s="119" t="s">
        <v>243</v>
      </c>
      <c r="K339" s="119" t="s">
        <v>265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268</v>
      </c>
      <c r="AM339" s="131" t="s">
        <v>207</v>
      </c>
    </row>
    <row r="340" spans="1:40" s="119" customFormat="1" ht="15" hidden="1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539</v>
      </c>
      <c r="G340" s="131" t="s">
        <v>539</v>
      </c>
      <c r="H340" s="131" t="s">
        <v>539</v>
      </c>
      <c r="I340" s="131" t="s">
        <v>242</v>
      </c>
      <c r="J340" s="119" t="s">
        <v>243</v>
      </c>
      <c r="K340" s="119" t="s">
        <v>265</v>
      </c>
      <c r="L340" s="119" t="s">
        <v>539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268</v>
      </c>
      <c r="AM340" s="131" t="s">
        <v>207</v>
      </c>
      <c r="AN340" s="119" t="s">
        <v>540</v>
      </c>
    </row>
    <row r="341" spans="1:40" s="119" customFormat="1" ht="15" hidden="1" customHeight="1" x14ac:dyDescent="0.3">
      <c r="A341" s="119">
        <v>2017</v>
      </c>
      <c r="B341" s="131" t="s">
        <v>332</v>
      </c>
      <c r="C341" s="119" t="s">
        <v>39</v>
      </c>
      <c r="D341" s="131"/>
      <c r="E341" s="131"/>
      <c r="F341" s="131" t="s">
        <v>333</v>
      </c>
      <c r="G341" s="131" t="s">
        <v>334</v>
      </c>
      <c r="H341" s="131" t="s">
        <v>334</v>
      </c>
      <c r="I341" s="131" t="s">
        <v>242</v>
      </c>
      <c r="J341" s="119" t="s">
        <v>243</v>
      </c>
      <c r="K341" s="119" t="s">
        <v>265</v>
      </c>
      <c r="L341" s="119" t="s">
        <v>518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268</v>
      </c>
      <c r="AM341" s="131" t="s">
        <v>207</v>
      </c>
    </row>
    <row r="342" spans="1:40" s="119" customFormat="1" ht="15" hidden="1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530</v>
      </c>
      <c r="G342" s="131" t="s">
        <v>531</v>
      </c>
      <c r="H342" s="131" t="s">
        <v>531</v>
      </c>
      <c r="I342" s="131" t="s">
        <v>242</v>
      </c>
      <c r="J342" s="119" t="s">
        <v>243</v>
      </c>
      <c r="K342" s="119" t="s">
        <v>265</v>
      </c>
      <c r="L342" s="119" t="s">
        <v>530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268</v>
      </c>
      <c r="AM342" s="131" t="s">
        <v>207</v>
      </c>
    </row>
    <row r="343" spans="1:40" s="119" customFormat="1" ht="15" hidden="1" customHeight="1" x14ac:dyDescent="0.3">
      <c r="A343" s="119">
        <v>2017</v>
      </c>
      <c r="B343" s="131" t="s">
        <v>38</v>
      </c>
      <c r="C343" s="119" t="s">
        <v>59</v>
      </c>
      <c r="D343" s="131" t="s">
        <v>105</v>
      </c>
      <c r="E343" s="131" t="s">
        <v>106</v>
      </c>
      <c r="F343" s="131" t="s">
        <v>541</v>
      </c>
      <c r="G343" s="131"/>
      <c r="H343" s="131"/>
      <c r="I343" s="131" t="s">
        <v>242</v>
      </c>
      <c r="J343" s="119" t="s">
        <v>243</v>
      </c>
      <c r="K343" s="119" t="s">
        <v>265</v>
      </c>
      <c r="L343" s="119" t="s">
        <v>541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268</v>
      </c>
      <c r="AM343" s="131" t="s">
        <v>207</v>
      </c>
      <c r="AN343" s="119" t="s">
        <v>536</v>
      </c>
    </row>
    <row r="344" spans="1:40" s="119" customFormat="1" ht="15" hidden="1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328</v>
      </c>
      <c r="G344" s="131" t="s">
        <v>328</v>
      </c>
      <c r="H344" s="131" t="s">
        <v>328</v>
      </c>
      <c r="I344" s="131" t="s">
        <v>242</v>
      </c>
      <c r="J344" s="119" t="s">
        <v>243</v>
      </c>
      <c r="K344" s="119" t="s">
        <v>265</v>
      </c>
      <c r="L344" s="119" t="s">
        <v>328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268</v>
      </c>
      <c r="AM344" s="131" t="s">
        <v>207</v>
      </c>
    </row>
    <row r="345" spans="1:40" s="119" customFormat="1" ht="15" hidden="1" customHeight="1" x14ac:dyDescent="0.3">
      <c r="A345" s="119">
        <v>2017</v>
      </c>
      <c r="B345" s="131" t="s">
        <v>198</v>
      </c>
      <c r="C345" s="119" t="s">
        <v>54</v>
      </c>
      <c r="D345" s="131"/>
      <c r="E345" s="131"/>
      <c r="F345" s="131" t="s">
        <v>241</v>
      </c>
      <c r="G345" s="131" t="s">
        <v>370</v>
      </c>
      <c r="H345" s="158" t="s">
        <v>371</v>
      </c>
      <c r="I345" s="131" t="s">
        <v>242</v>
      </c>
      <c r="J345" s="119" t="s">
        <v>243</v>
      </c>
      <c r="K345" s="119" t="s">
        <v>265</v>
      </c>
      <c r="L345" s="119" t="s">
        <v>241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268</v>
      </c>
      <c r="AM345" s="131" t="s">
        <v>207</v>
      </c>
    </row>
    <row r="346" spans="1:40" s="119" customFormat="1" ht="15" hidden="1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326</v>
      </c>
      <c r="G346" s="131" t="s">
        <v>326</v>
      </c>
      <c r="H346" s="131" t="s">
        <v>326</v>
      </c>
      <c r="I346" s="131" t="s">
        <v>242</v>
      </c>
      <c r="J346" s="119" t="s">
        <v>243</v>
      </c>
      <c r="K346" s="119" t="s">
        <v>265</v>
      </c>
      <c r="L346" s="119" t="s">
        <v>542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/>
      <c r="W346" s="137">
        <f t="shared" si="66"/>
        <v>0</v>
      </c>
      <c r="X346" s="137">
        <f t="shared" si="62"/>
        <v>0</v>
      </c>
      <c r="Y346" s="137">
        <f t="shared" si="67"/>
        <v>0</v>
      </c>
      <c r="Z346" s="137">
        <v>5061.5</v>
      </c>
      <c r="AA346" s="137">
        <f t="shared" si="63"/>
        <v>-5061.5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268</v>
      </c>
      <c r="AM346" s="131" t="s">
        <v>207</v>
      </c>
    </row>
    <row r="347" spans="1:40" s="119" customFormat="1" ht="15" hidden="1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250</v>
      </c>
      <c r="G347" s="131" t="s">
        <v>250</v>
      </c>
      <c r="H347" s="131" t="s">
        <v>250</v>
      </c>
      <c r="I347" s="131" t="s">
        <v>242</v>
      </c>
      <c r="J347" s="119" t="s">
        <v>243</v>
      </c>
      <c r="K347" s="119" t="s">
        <v>265</v>
      </c>
      <c r="L347" s="119" t="s">
        <v>250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268</v>
      </c>
      <c r="AM347" s="131" t="s">
        <v>207</v>
      </c>
    </row>
    <row r="348" spans="1:40" s="119" customFormat="1" ht="15" hidden="1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273</v>
      </c>
      <c r="G348" s="131" t="s">
        <v>273</v>
      </c>
      <c r="H348" s="131" t="s">
        <v>273</v>
      </c>
      <c r="I348" s="131" t="s">
        <v>242</v>
      </c>
      <c r="J348" s="119" t="s">
        <v>243</v>
      </c>
      <c r="K348" s="119" t="s">
        <v>265</v>
      </c>
      <c r="L348" s="119" t="s">
        <v>273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268</v>
      </c>
      <c r="AM348" s="131" t="s">
        <v>207</v>
      </c>
    </row>
    <row r="349" spans="1:40" s="119" customFormat="1" ht="15" hidden="1" customHeight="1" x14ac:dyDescent="0.3">
      <c r="A349" s="119">
        <v>2017</v>
      </c>
      <c r="B349" s="131" t="s">
        <v>198</v>
      </c>
      <c r="C349" s="119" t="s">
        <v>54</v>
      </c>
      <c r="D349" s="131"/>
      <c r="E349" s="131"/>
      <c r="F349" s="131" t="s">
        <v>241</v>
      </c>
      <c r="G349" s="131" t="s">
        <v>370</v>
      </c>
      <c r="H349" s="158" t="s">
        <v>371</v>
      </c>
      <c r="I349" s="131" t="s">
        <v>242</v>
      </c>
      <c r="J349" s="119" t="s">
        <v>243</v>
      </c>
      <c r="K349" s="119" t="s">
        <v>265</v>
      </c>
      <c r="L349" s="119" t="s">
        <v>241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268</v>
      </c>
      <c r="AM349" s="131" t="s">
        <v>207</v>
      </c>
    </row>
    <row r="350" spans="1:40" s="119" customFormat="1" ht="15" hidden="1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354</v>
      </c>
      <c r="G350" s="131" t="s">
        <v>354</v>
      </c>
      <c r="H350" s="131" t="s">
        <v>354</v>
      </c>
      <c r="I350" s="131" t="s">
        <v>242</v>
      </c>
      <c r="J350" s="119" t="s">
        <v>243</v>
      </c>
      <c r="K350" s="119" t="s">
        <v>265</v>
      </c>
      <c r="L350" s="119" t="s">
        <v>543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268</v>
      </c>
      <c r="AM350" s="131" t="s">
        <v>207</v>
      </c>
    </row>
    <row r="351" spans="1:40" s="119" customFormat="1" ht="15" hidden="1" customHeight="1" x14ac:dyDescent="0.3">
      <c r="A351" s="119">
        <v>2017</v>
      </c>
      <c r="B351" s="131" t="s">
        <v>198</v>
      </c>
      <c r="C351" s="119" t="s">
        <v>54</v>
      </c>
      <c r="D351" s="131"/>
      <c r="E351" s="131"/>
      <c r="F351" s="131" t="s">
        <v>388</v>
      </c>
      <c r="G351" s="131" t="s">
        <v>389</v>
      </c>
      <c r="H351" s="158" t="s">
        <v>390</v>
      </c>
      <c r="I351" s="131" t="s">
        <v>242</v>
      </c>
      <c r="J351" s="119" t="s">
        <v>243</v>
      </c>
      <c r="K351" s="119" t="s">
        <v>265</v>
      </c>
      <c r="L351" s="119" t="s">
        <v>388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268</v>
      </c>
      <c r="AM351" s="131" t="s">
        <v>207</v>
      </c>
    </row>
    <row r="352" spans="1:40" s="119" customFormat="1" ht="15" hidden="1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375</v>
      </c>
      <c r="G352" s="131" t="s">
        <v>375</v>
      </c>
      <c r="H352" s="131" t="s">
        <v>375</v>
      </c>
      <c r="I352" s="131" t="s">
        <v>242</v>
      </c>
      <c r="J352" s="119" t="s">
        <v>243</v>
      </c>
      <c r="K352" s="119" t="s">
        <v>244</v>
      </c>
      <c r="L352" s="119" t="s">
        <v>376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207</v>
      </c>
    </row>
    <row r="353" spans="1:39" s="119" customFormat="1" ht="15" hidden="1" customHeight="1" x14ac:dyDescent="0.3">
      <c r="A353" s="119">
        <v>2017</v>
      </c>
      <c r="B353" s="131" t="s">
        <v>38</v>
      </c>
      <c r="C353" s="119" t="s">
        <v>432</v>
      </c>
      <c r="D353" s="131"/>
      <c r="E353" s="131"/>
      <c r="F353" s="131" t="s">
        <v>263</v>
      </c>
      <c r="G353" s="131" t="s">
        <v>264</v>
      </c>
      <c r="H353" s="131" t="s">
        <v>264</v>
      </c>
      <c r="I353" s="131" t="s">
        <v>242</v>
      </c>
      <c r="J353" s="119" t="s">
        <v>243</v>
      </c>
      <c r="K353" s="119" t="s">
        <v>244</v>
      </c>
      <c r="L353" s="119" t="s">
        <v>532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172</v>
      </c>
      <c r="AK353" s="131"/>
      <c r="AL353" s="131"/>
      <c r="AM353" s="131" t="s">
        <v>207</v>
      </c>
    </row>
    <row r="354" spans="1:39" s="119" customFormat="1" ht="15" hidden="1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326</v>
      </c>
      <c r="G354" s="131" t="s">
        <v>326</v>
      </c>
      <c r="H354" s="131" t="s">
        <v>326</v>
      </c>
      <c r="I354" s="131" t="s">
        <v>242</v>
      </c>
      <c r="J354" s="119" t="s">
        <v>243</v>
      </c>
      <c r="K354" s="119" t="s">
        <v>244</v>
      </c>
      <c r="L354" s="119" t="s">
        <v>533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/>
      <c r="W354" s="137">
        <f t="shared" si="66"/>
        <v>0</v>
      </c>
      <c r="X354" s="137">
        <f t="shared" si="62"/>
        <v>0</v>
      </c>
      <c r="Y354" s="137">
        <f t="shared" si="67"/>
        <v>0</v>
      </c>
      <c r="Z354" s="137">
        <v>382.5</v>
      </c>
      <c r="AA354" s="137">
        <f t="shared" si="63"/>
        <v>-382.5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207</v>
      </c>
    </row>
    <row r="355" spans="1:39" s="119" customFormat="1" ht="15" hidden="1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121</v>
      </c>
      <c r="G355" s="131"/>
      <c r="H355" s="131"/>
      <c r="I355" s="131" t="s">
        <v>242</v>
      </c>
      <c r="J355" s="119" t="s">
        <v>243</v>
      </c>
      <c r="K355" s="119" t="s">
        <v>244</v>
      </c>
      <c r="L355" s="119" t="s">
        <v>122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207</v>
      </c>
    </row>
    <row r="356" spans="1:39" s="119" customFormat="1" ht="15" hidden="1" customHeight="1" x14ac:dyDescent="0.3">
      <c r="A356" s="119">
        <v>2017</v>
      </c>
      <c r="B356" s="131" t="s">
        <v>38</v>
      </c>
      <c r="C356" s="119" t="s">
        <v>136</v>
      </c>
      <c r="D356" s="131"/>
      <c r="E356" s="131"/>
      <c r="F356" s="131" t="s">
        <v>270</v>
      </c>
      <c r="G356" s="131" t="s">
        <v>402</v>
      </c>
      <c r="H356" s="131" t="s">
        <v>402</v>
      </c>
      <c r="I356" s="131" t="s">
        <v>242</v>
      </c>
      <c r="J356" s="119" t="s">
        <v>243</v>
      </c>
      <c r="K356" s="119" t="s">
        <v>244</v>
      </c>
      <c r="L356" s="119" t="s">
        <v>544</v>
      </c>
      <c r="M356" s="119" t="s">
        <v>46</v>
      </c>
      <c r="N356" s="136">
        <v>0.02</v>
      </c>
      <c r="O356" s="135" t="s">
        <v>51</v>
      </c>
      <c r="P356" s="135" t="s">
        <v>439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172</v>
      </c>
      <c r="AK356" s="131"/>
      <c r="AL356" s="131"/>
      <c r="AM356" s="131" t="s">
        <v>207</v>
      </c>
    </row>
    <row r="357" spans="1:39" s="119" customFormat="1" ht="15" hidden="1" customHeight="1" x14ac:dyDescent="0.3">
      <c r="A357" s="119">
        <v>2017</v>
      </c>
      <c r="B357" s="131" t="s">
        <v>38</v>
      </c>
      <c r="C357" s="119" t="s">
        <v>432</v>
      </c>
      <c r="D357" s="131"/>
      <c r="E357" s="131"/>
      <c r="F357" s="131" t="s">
        <v>263</v>
      </c>
      <c r="G357" s="131" t="s">
        <v>264</v>
      </c>
      <c r="H357" s="131" t="s">
        <v>264</v>
      </c>
      <c r="I357" s="131" t="s">
        <v>242</v>
      </c>
      <c r="J357" s="119" t="s">
        <v>243</v>
      </c>
      <c r="K357" s="119" t="s">
        <v>244</v>
      </c>
      <c r="L357" s="119" t="s">
        <v>266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172</v>
      </c>
      <c r="AK357" s="131"/>
      <c r="AL357" s="131"/>
      <c r="AM357" s="131" t="s">
        <v>207</v>
      </c>
    </row>
    <row r="358" spans="1:39" s="119" customFormat="1" ht="15" hidden="1" customHeight="1" x14ac:dyDescent="0.3">
      <c r="A358" s="119">
        <v>2017</v>
      </c>
      <c r="B358" s="131" t="s">
        <v>38</v>
      </c>
      <c r="C358" s="119" t="s">
        <v>136</v>
      </c>
      <c r="D358" s="131"/>
      <c r="E358" s="131"/>
      <c r="F358" s="131" t="s">
        <v>263</v>
      </c>
      <c r="G358" s="131" t="s">
        <v>264</v>
      </c>
      <c r="H358" s="131" t="s">
        <v>264</v>
      </c>
      <c r="I358" s="131" t="s">
        <v>242</v>
      </c>
      <c r="J358" s="119" t="s">
        <v>243</v>
      </c>
      <c r="K358" s="119" t="s">
        <v>244</v>
      </c>
      <c r="L358" s="119" t="s">
        <v>545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172</v>
      </c>
      <c r="AK358" s="131"/>
      <c r="AL358" s="131"/>
      <c r="AM358" s="131" t="s">
        <v>207</v>
      </c>
    </row>
    <row r="359" spans="1:39" s="119" customFormat="1" ht="15" hidden="1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242</v>
      </c>
      <c r="J359" s="119" t="s">
        <v>243</v>
      </c>
      <c r="K359" s="119" t="s">
        <v>244</v>
      </c>
      <c r="L359" s="119" t="s">
        <v>534</v>
      </c>
      <c r="M359" s="119" t="s">
        <v>46</v>
      </c>
      <c r="N359" s="135">
        <v>0</v>
      </c>
      <c r="O359" s="135" t="s">
        <v>47</v>
      </c>
      <c r="P359" s="135" t="s">
        <v>1659</v>
      </c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615129.73</v>
      </c>
      <c r="AA359" s="137">
        <f t="shared" si="63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4"/>
        <v>13000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207</v>
      </c>
    </row>
    <row r="360" spans="1:39" s="119" customFormat="1" ht="15" hidden="1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459</v>
      </c>
      <c r="G360" s="131" t="s">
        <v>459</v>
      </c>
      <c r="H360" s="131" t="s">
        <v>459</v>
      </c>
      <c r="I360" s="131" t="s">
        <v>242</v>
      </c>
      <c r="J360" s="119" t="s">
        <v>243</v>
      </c>
      <c r="K360" s="119" t="s">
        <v>244</v>
      </c>
      <c r="L360" s="119" t="s">
        <v>460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172</v>
      </c>
      <c r="AK360" s="131"/>
      <c r="AL360" s="131"/>
      <c r="AM360" s="131" t="s">
        <v>207</v>
      </c>
    </row>
    <row r="361" spans="1:39" s="119" customFormat="1" ht="15" hidden="1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305</v>
      </c>
      <c r="G361" s="131" t="s">
        <v>305</v>
      </c>
      <c r="H361" s="131" t="s">
        <v>305</v>
      </c>
      <c r="I361" s="131" t="s">
        <v>242</v>
      </c>
      <c r="J361" s="119" t="s">
        <v>243</v>
      </c>
      <c r="K361" s="119" t="s">
        <v>244</v>
      </c>
      <c r="L361" s="119" t="s">
        <v>305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207</v>
      </c>
    </row>
    <row r="362" spans="1:39" s="119" customFormat="1" ht="15" hidden="1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379</v>
      </c>
      <c r="G362" s="131" t="s">
        <v>379</v>
      </c>
      <c r="H362" s="131" t="s">
        <v>379</v>
      </c>
      <c r="I362" s="131" t="s">
        <v>242</v>
      </c>
      <c r="J362" s="119" t="s">
        <v>243</v>
      </c>
      <c r="K362" s="119" t="s">
        <v>244</v>
      </c>
      <c r="L362" s="119" t="s">
        <v>379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207</v>
      </c>
    </row>
    <row r="363" spans="1:39" s="119" customFormat="1" ht="15" hidden="1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379</v>
      </c>
      <c r="G363" s="131" t="s">
        <v>379</v>
      </c>
      <c r="H363" s="131" t="s">
        <v>379</v>
      </c>
      <c r="I363" s="131" t="s">
        <v>242</v>
      </c>
      <c r="J363" s="119" t="s">
        <v>243</v>
      </c>
      <c r="K363" s="119" t="s">
        <v>244</v>
      </c>
      <c r="L363" s="119" t="s">
        <v>379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207</v>
      </c>
    </row>
    <row r="364" spans="1:39" s="119" customFormat="1" ht="15" hidden="1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322</v>
      </c>
      <c r="G364" s="131" t="s">
        <v>322</v>
      </c>
      <c r="H364" s="131" t="s">
        <v>322</v>
      </c>
      <c r="I364" s="131" t="s">
        <v>242</v>
      </c>
      <c r="J364" s="119" t="s">
        <v>243</v>
      </c>
      <c r="K364" s="119" t="s">
        <v>244</v>
      </c>
      <c r="L364" s="119" t="s">
        <v>323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207</v>
      </c>
    </row>
    <row r="365" spans="1:39" s="119" customFormat="1" ht="15" hidden="1" customHeight="1" x14ac:dyDescent="0.3">
      <c r="A365" s="119">
        <v>2017</v>
      </c>
      <c r="B365" s="119" t="s">
        <v>198</v>
      </c>
      <c r="C365" s="119" t="s">
        <v>75</v>
      </c>
      <c r="D365" s="119" t="s">
        <v>517</v>
      </c>
      <c r="F365" s="131" t="s">
        <v>546</v>
      </c>
      <c r="G365" s="131" t="s">
        <v>547</v>
      </c>
      <c r="H365" s="131" t="s">
        <v>548</v>
      </c>
      <c r="I365" s="131" t="s">
        <v>203</v>
      </c>
      <c r="J365" s="119" t="s">
        <v>204</v>
      </c>
      <c r="K365" s="119" t="s">
        <v>205</v>
      </c>
      <c r="L365" s="119" t="s">
        <v>546</v>
      </c>
      <c r="M365" s="119" t="s">
        <v>184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172</v>
      </c>
      <c r="AM365" s="131" t="s">
        <v>207</v>
      </c>
    </row>
    <row r="366" spans="1:39" s="119" customFormat="1" ht="15" hidden="1" customHeight="1" x14ac:dyDescent="0.3">
      <c r="A366" s="119">
        <v>2017</v>
      </c>
      <c r="B366" s="131" t="s">
        <v>251</v>
      </c>
      <c r="C366" s="119" t="s">
        <v>136</v>
      </c>
      <c r="D366" s="131"/>
      <c r="E366" s="131"/>
      <c r="F366" s="131" t="s">
        <v>549</v>
      </c>
      <c r="G366" s="131" t="s">
        <v>550</v>
      </c>
      <c r="H366" s="131" t="s">
        <v>550</v>
      </c>
      <c r="I366" s="131" t="s">
        <v>242</v>
      </c>
      <c r="J366" s="119" t="s">
        <v>243</v>
      </c>
      <c r="K366" s="119" t="s">
        <v>244</v>
      </c>
      <c r="L366" s="119" t="s">
        <v>551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207</v>
      </c>
    </row>
    <row r="367" spans="1:39" s="119" customFormat="1" ht="15" hidden="1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392</v>
      </c>
      <c r="G367" s="131" t="s">
        <v>392</v>
      </c>
      <c r="H367" s="131" t="s">
        <v>392</v>
      </c>
      <c r="I367" s="131" t="s">
        <v>242</v>
      </c>
      <c r="J367" s="119" t="s">
        <v>243</v>
      </c>
      <c r="K367" s="119" t="s">
        <v>244</v>
      </c>
      <c r="L367" s="119" t="s">
        <v>516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207</v>
      </c>
    </row>
    <row r="368" spans="1:39" s="119" customFormat="1" ht="15" hidden="1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459</v>
      </c>
      <c r="G368" s="131" t="s">
        <v>459</v>
      </c>
      <c r="H368" s="131" t="s">
        <v>459</v>
      </c>
      <c r="I368" s="131" t="s">
        <v>242</v>
      </c>
      <c r="J368" s="119" t="s">
        <v>243</v>
      </c>
      <c r="K368" s="119" t="s">
        <v>244</v>
      </c>
      <c r="L368" s="119" t="s">
        <v>552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207</v>
      </c>
    </row>
    <row r="369" spans="1:39" s="119" customFormat="1" ht="15" hidden="1" customHeight="1" x14ac:dyDescent="0.3">
      <c r="A369" s="119">
        <v>2017</v>
      </c>
      <c r="B369" s="131" t="s">
        <v>332</v>
      </c>
      <c r="C369" s="119" t="s">
        <v>39</v>
      </c>
      <c r="D369" s="131"/>
      <c r="E369" s="131"/>
      <c r="F369" s="131" t="s">
        <v>333</v>
      </c>
      <c r="G369" s="131" t="s">
        <v>334</v>
      </c>
      <c r="H369" s="131" t="s">
        <v>334</v>
      </c>
      <c r="I369" s="131" t="s">
        <v>242</v>
      </c>
      <c r="J369" s="119" t="s">
        <v>243</v>
      </c>
      <c r="K369" s="119" t="s">
        <v>244</v>
      </c>
      <c r="L369" s="119" t="s">
        <v>518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172</v>
      </c>
      <c r="AK369" s="131"/>
      <c r="AL369" s="131"/>
      <c r="AM369" s="131" t="s">
        <v>207</v>
      </c>
    </row>
    <row r="370" spans="1:39" s="119" customFormat="1" ht="15" hidden="1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464</v>
      </c>
      <c r="G370" s="131" t="s">
        <v>464</v>
      </c>
      <c r="H370" s="131" t="s">
        <v>464</v>
      </c>
      <c r="I370" s="131" t="s">
        <v>242</v>
      </c>
      <c r="J370" s="119" t="s">
        <v>243</v>
      </c>
      <c r="K370" s="119" t="s">
        <v>244</v>
      </c>
      <c r="L370" s="119" t="s">
        <v>464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207</v>
      </c>
    </row>
    <row r="371" spans="1:39" s="119" customFormat="1" ht="15" hidden="1" customHeight="1" x14ac:dyDescent="0.3">
      <c r="A371" s="119">
        <v>2017</v>
      </c>
      <c r="B371" s="131" t="s">
        <v>198</v>
      </c>
      <c r="C371" s="119" t="s">
        <v>88</v>
      </c>
      <c r="D371" s="131"/>
      <c r="E371" s="131"/>
      <c r="F371" s="131" t="s">
        <v>287</v>
      </c>
      <c r="G371" s="131" t="s">
        <v>288</v>
      </c>
      <c r="H371" s="131" t="s">
        <v>288</v>
      </c>
      <c r="I371" s="131" t="s">
        <v>242</v>
      </c>
      <c r="J371" s="119" t="s">
        <v>243</v>
      </c>
      <c r="K371" s="119" t="s">
        <v>244</v>
      </c>
      <c r="L371" s="119" t="s">
        <v>287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207</v>
      </c>
    </row>
    <row r="372" spans="1:39" s="119" customFormat="1" ht="15" hidden="1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501</v>
      </c>
      <c r="G372" s="131" t="s">
        <v>501</v>
      </c>
      <c r="H372" s="131" t="s">
        <v>501</v>
      </c>
      <c r="I372" s="131" t="s">
        <v>242</v>
      </c>
      <c r="J372" s="119" t="s">
        <v>243</v>
      </c>
      <c r="K372" s="119" t="s">
        <v>244</v>
      </c>
      <c r="L372" s="119" t="s">
        <v>553</v>
      </c>
      <c r="M372" s="119" t="s">
        <v>46</v>
      </c>
      <c r="N372" s="136">
        <v>0.02</v>
      </c>
      <c r="O372" s="135" t="s">
        <v>494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207</v>
      </c>
    </row>
    <row r="373" spans="1:39" s="119" customFormat="1" ht="15" hidden="1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326</v>
      </c>
      <c r="G373" s="131" t="s">
        <v>326</v>
      </c>
      <c r="H373" s="131" t="s">
        <v>326</v>
      </c>
      <c r="I373" s="131" t="s">
        <v>242</v>
      </c>
      <c r="J373" s="119" t="s">
        <v>243</v>
      </c>
      <c r="K373" s="119" t="s">
        <v>244</v>
      </c>
      <c r="L373" s="119" t="s">
        <v>542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27414.5</v>
      </c>
      <c r="W373" s="137">
        <f t="shared" si="66"/>
        <v>-27414.5</v>
      </c>
      <c r="X373" s="137">
        <f t="shared" si="62"/>
        <v>-27414.5</v>
      </c>
      <c r="Y373" s="137">
        <f t="shared" si="67"/>
        <v>0</v>
      </c>
      <c r="Z373" s="137">
        <v>11743.5</v>
      </c>
      <c r="AA373" s="137">
        <f t="shared" si="63"/>
        <v>15671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207</v>
      </c>
    </row>
    <row r="374" spans="1:39" s="119" customFormat="1" ht="15" hidden="1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250</v>
      </c>
      <c r="G374" s="131" t="s">
        <v>250</v>
      </c>
      <c r="H374" s="131" t="s">
        <v>250</v>
      </c>
      <c r="I374" s="131" t="s">
        <v>242</v>
      </c>
      <c r="J374" s="119" t="s">
        <v>243</v>
      </c>
      <c r="K374" s="119" t="s">
        <v>244</v>
      </c>
      <c r="L374" s="119" t="s">
        <v>250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207</v>
      </c>
    </row>
    <row r="375" spans="1:39" s="119" customFormat="1" ht="15" hidden="1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273</v>
      </c>
      <c r="G375" s="131" t="s">
        <v>273</v>
      </c>
      <c r="H375" s="131" t="s">
        <v>273</v>
      </c>
      <c r="I375" s="131" t="s">
        <v>242</v>
      </c>
      <c r="J375" s="119" t="s">
        <v>243</v>
      </c>
      <c r="K375" s="119" t="s">
        <v>244</v>
      </c>
      <c r="L375" s="119" t="s">
        <v>273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207</v>
      </c>
    </row>
    <row r="376" spans="1:39" s="119" customFormat="1" ht="15" hidden="1" customHeight="1" x14ac:dyDescent="0.3">
      <c r="A376" s="119">
        <v>2017</v>
      </c>
      <c r="B376" s="131"/>
      <c r="C376" s="119" t="s">
        <v>136</v>
      </c>
      <c r="D376" s="131"/>
      <c r="E376" s="131"/>
      <c r="F376" s="131" t="s">
        <v>554</v>
      </c>
      <c r="G376" s="131"/>
      <c r="H376" s="131"/>
      <c r="I376" s="131" t="s">
        <v>242</v>
      </c>
      <c r="J376" s="119" t="s">
        <v>243</v>
      </c>
      <c r="K376" s="119" t="s">
        <v>244</v>
      </c>
      <c r="L376" s="119" t="s">
        <v>554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207</v>
      </c>
    </row>
    <row r="377" spans="1:39" s="119" customFormat="1" ht="15" hidden="1" customHeight="1" x14ac:dyDescent="0.3">
      <c r="A377" s="119">
        <v>2017</v>
      </c>
      <c r="B377" s="131" t="s">
        <v>251</v>
      </c>
      <c r="C377" s="119" t="s">
        <v>39</v>
      </c>
      <c r="D377" s="159" t="s">
        <v>555</v>
      </c>
      <c r="E377" s="131" t="s">
        <v>252</v>
      </c>
      <c r="F377" s="131" t="s">
        <v>417</v>
      </c>
      <c r="G377" s="131" t="s">
        <v>418</v>
      </c>
      <c r="H377" s="158" t="s">
        <v>419</v>
      </c>
      <c r="I377" s="131" t="s">
        <v>242</v>
      </c>
      <c r="J377" s="119" t="s">
        <v>243</v>
      </c>
      <c r="K377" s="119" t="s">
        <v>244</v>
      </c>
      <c r="L377" s="119" t="s">
        <v>556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207</v>
      </c>
    </row>
    <row r="378" spans="1:39" s="119" customFormat="1" ht="15" hidden="1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526</v>
      </c>
      <c r="G378" s="131" t="s">
        <v>526</v>
      </c>
      <c r="H378" s="131" t="s">
        <v>526</v>
      </c>
      <c r="I378" s="131" t="s">
        <v>242</v>
      </c>
      <c r="J378" s="119" t="s">
        <v>243</v>
      </c>
      <c r="K378" s="119" t="s">
        <v>244</v>
      </c>
      <c r="L378" s="119" t="s">
        <v>557</v>
      </c>
      <c r="M378" s="119" t="s">
        <v>46</v>
      </c>
      <c r="N378" s="135">
        <v>0</v>
      </c>
      <c r="O378" s="135" t="s">
        <v>1644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558</v>
      </c>
      <c r="AK378" s="131"/>
      <c r="AL378" s="131"/>
      <c r="AM378" s="131" t="s">
        <v>207</v>
      </c>
    </row>
    <row r="379" spans="1:39" s="119" customFormat="1" ht="15" hidden="1" customHeight="1" x14ac:dyDescent="0.3">
      <c r="A379" s="119">
        <v>2017</v>
      </c>
      <c r="B379" s="131"/>
      <c r="C379" s="119" t="s">
        <v>109</v>
      </c>
      <c r="D379" s="131"/>
      <c r="E379" s="131"/>
      <c r="F379" s="131" t="s">
        <v>559</v>
      </c>
      <c r="G379" s="131"/>
      <c r="H379" s="131"/>
      <c r="I379" s="131" t="s">
        <v>242</v>
      </c>
      <c r="J379" s="119" t="s">
        <v>243</v>
      </c>
      <c r="K379" s="119" t="s">
        <v>244</v>
      </c>
      <c r="L379" s="119" t="s">
        <v>559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207</v>
      </c>
    </row>
    <row r="380" spans="1:39" s="119" customFormat="1" ht="15" hidden="1" customHeight="1" x14ac:dyDescent="0.3">
      <c r="A380" s="119">
        <v>2017</v>
      </c>
      <c r="B380" s="131"/>
      <c r="C380" s="119" t="s">
        <v>136</v>
      </c>
      <c r="D380" s="131"/>
      <c r="E380" s="131"/>
      <c r="F380" s="131" t="s">
        <v>560</v>
      </c>
      <c r="G380" s="131"/>
      <c r="H380" s="131"/>
      <c r="I380" s="131" t="s">
        <v>242</v>
      </c>
      <c r="J380" s="119" t="s">
        <v>243</v>
      </c>
      <c r="K380" s="119" t="s">
        <v>244</v>
      </c>
      <c r="L380" s="119" t="s">
        <v>560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207</v>
      </c>
    </row>
    <row r="381" spans="1:39" s="119" customFormat="1" ht="15" hidden="1" customHeight="1" x14ac:dyDescent="0.3">
      <c r="A381" s="119">
        <v>2017</v>
      </c>
      <c r="B381" s="131"/>
      <c r="C381" s="119" t="s">
        <v>136</v>
      </c>
      <c r="D381" s="131"/>
      <c r="E381" s="131"/>
      <c r="F381" s="131" t="s">
        <v>560</v>
      </c>
      <c r="G381" s="131"/>
      <c r="H381" s="131"/>
      <c r="I381" s="131" t="s">
        <v>242</v>
      </c>
      <c r="J381" s="119" t="s">
        <v>243</v>
      </c>
      <c r="K381" s="119" t="s">
        <v>244</v>
      </c>
      <c r="L381" s="119" t="s">
        <v>560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207</v>
      </c>
    </row>
    <row r="382" spans="1:39" s="119" customFormat="1" ht="15" hidden="1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241</v>
      </c>
      <c r="G382" s="131" t="s">
        <v>241</v>
      </c>
      <c r="H382" s="131" t="s">
        <v>241</v>
      </c>
      <c r="I382" s="131" t="s">
        <v>242</v>
      </c>
      <c r="J382" s="119" t="s">
        <v>243</v>
      </c>
      <c r="K382" s="119" t="s">
        <v>244</v>
      </c>
      <c r="L382" s="119" t="s">
        <v>241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207</v>
      </c>
    </row>
    <row r="383" spans="1:39" s="119" customFormat="1" ht="15" hidden="1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123</v>
      </c>
      <c r="F383" s="131" t="s">
        <v>429</v>
      </c>
      <c r="G383" s="131" t="s">
        <v>430</v>
      </c>
      <c r="H383" s="131" t="s">
        <v>430</v>
      </c>
      <c r="I383" s="131" t="s">
        <v>242</v>
      </c>
      <c r="J383" s="119" t="s">
        <v>243</v>
      </c>
      <c r="K383" s="119" t="s">
        <v>244</v>
      </c>
      <c r="L383" s="119" t="s">
        <v>561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207</v>
      </c>
    </row>
    <row r="384" spans="1:39" s="119" customFormat="1" ht="15" hidden="1" customHeight="1" x14ac:dyDescent="0.3">
      <c r="A384" s="119">
        <v>2017</v>
      </c>
      <c r="B384" s="131" t="s">
        <v>332</v>
      </c>
      <c r="C384" s="119" t="s">
        <v>54</v>
      </c>
      <c r="D384" s="131"/>
      <c r="E384" s="131"/>
      <c r="F384" s="131" t="s">
        <v>490</v>
      </c>
      <c r="G384" s="131" t="s">
        <v>491</v>
      </c>
      <c r="H384" s="131" t="s">
        <v>491</v>
      </c>
      <c r="I384" s="131" t="s">
        <v>242</v>
      </c>
      <c r="J384" s="119" t="s">
        <v>243</v>
      </c>
      <c r="K384" s="119" t="s">
        <v>244</v>
      </c>
      <c r="L384" s="119" t="s">
        <v>562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207</v>
      </c>
    </row>
    <row r="385" spans="1:39" s="119" customFormat="1" ht="15" hidden="1" customHeight="1" x14ac:dyDescent="0.3">
      <c r="A385" s="119">
        <v>2017</v>
      </c>
      <c r="B385" s="131" t="s">
        <v>198</v>
      </c>
      <c r="C385" s="119" t="s">
        <v>54</v>
      </c>
      <c r="D385" s="131"/>
      <c r="E385" s="131"/>
      <c r="F385" s="131" t="s">
        <v>388</v>
      </c>
      <c r="G385" s="131" t="s">
        <v>389</v>
      </c>
      <c r="H385" s="158" t="s">
        <v>390</v>
      </c>
      <c r="I385" s="131" t="s">
        <v>242</v>
      </c>
      <c r="J385" s="119" t="s">
        <v>243</v>
      </c>
      <c r="K385" s="119" t="s">
        <v>244</v>
      </c>
      <c r="L385" s="119" t="s">
        <v>388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207</v>
      </c>
    </row>
    <row r="386" spans="1:39" s="119" customFormat="1" ht="15" hidden="1" customHeight="1" x14ac:dyDescent="0.3">
      <c r="A386" s="119">
        <v>2017</v>
      </c>
      <c r="B386" s="131" t="s">
        <v>198</v>
      </c>
      <c r="C386" s="119" t="s">
        <v>54</v>
      </c>
      <c r="D386" s="131"/>
      <c r="E386" s="131"/>
      <c r="F386" s="131" t="s">
        <v>388</v>
      </c>
      <c r="G386" s="131" t="s">
        <v>389</v>
      </c>
      <c r="H386" s="158" t="s">
        <v>390</v>
      </c>
      <c r="I386" s="131" t="s">
        <v>242</v>
      </c>
      <c r="J386" s="119" t="s">
        <v>243</v>
      </c>
      <c r="K386" s="119" t="s">
        <v>244</v>
      </c>
      <c r="L386" s="119" t="s">
        <v>563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207</v>
      </c>
    </row>
    <row r="387" spans="1:39" s="119" customFormat="1" ht="15" hidden="1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526</v>
      </c>
      <c r="G387" s="131" t="s">
        <v>526</v>
      </c>
      <c r="H387" s="131" t="s">
        <v>526</v>
      </c>
      <c r="I387" s="131" t="s">
        <v>242</v>
      </c>
      <c r="J387" s="119" t="s">
        <v>243</v>
      </c>
      <c r="K387" s="119" t="s">
        <v>244</v>
      </c>
      <c r="L387" s="119" t="s">
        <v>1643</v>
      </c>
      <c r="M387" s="119" t="s">
        <v>46</v>
      </c>
      <c r="N387" s="136">
        <v>0.98</v>
      </c>
      <c r="O387" s="135" t="s">
        <v>258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558</v>
      </c>
      <c r="AK387" s="131"/>
      <c r="AL387" s="131"/>
      <c r="AM387" s="131" t="s">
        <v>207</v>
      </c>
    </row>
    <row r="388" spans="1:39" s="119" customFormat="1" ht="15" hidden="1" customHeight="1" x14ac:dyDescent="0.3">
      <c r="A388" s="119">
        <v>2017</v>
      </c>
      <c r="B388" s="119" t="s">
        <v>38</v>
      </c>
      <c r="C388" s="119" t="s">
        <v>59</v>
      </c>
      <c r="D388" s="119" t="s">
        <v>105</v>
      </c>
      <c r="E388" s="119" t="s">
        <v>238</v>
      </c>
      <c r="F388" s="119" t="s">
        <v>239</v>
      </c>
      <c r="G388" s="119" t="s">
        <v>239</v>
      </c>
      <c r="H388" s="119" t="s">
        <v>239</v>
      </c>
      <c r="I388" s="119" t="s">
        <v>226</v>
      </c>
      <c r="J388" s="119" t="s">
        <v>227</v>
      </c>
      <c r="K388" s="119" t="s">
        <v>228</v>
      </c>
      <c r="L388" s="119" t="s">
        <v>239</v>
      </c>
      <c r="M388" s="137" t="s">
        <v>177</v>
      </c>
      <c r="N388" s="135">
        <v>0</v>
      </c>
      <c r="O388" s="135" t="s">
        <v>47</v>
      </c>
      <c r="P388" s="135" t="s">
        <v>178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38</v>
      </c>
      <c r="C389" s="119" t="s">
        <v>1632</v>
      </c>
      <c r="D389" s="119" t="s">
        <v>1633</v>
      </c>
      <c r="E389" s="119" t="s">
        <v>1634</v>
      </c>
      <c r="F389" s="119" t="s">
        <v>270</v>
      </c>
      <c r="G389" s="119" t="s">
        <v>1631</v>
      </c>
      <c r="H389" s="119" t="s">
        <v>402</v>
      </c>
      <c r="I389" s="131" t="s">
        <v>242</v>
      </c>
      <c r="J389" s="119" t="s">
        <v>243</v>
      </c>
      <c r="K389" s="119" t="s">
        <v>244</v>
      </c>
      <c r="L389" s="119" t="s">
        <v>564</v>
      </c>
      <c r="M389" s="119" t="s">
        <v>46</v>
      </c>
      <c r="N389" s="135">
        <v>0.02</v>
      </c>
      <c r="O389" s="135" t="s">
        <v>1635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207</v>
      </c>
    </row>
    <row r="390" spans="1:39" s="119" customFormat="1" ht="15" hidden="1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123</v>
      </c>
      <c r="F390" s="131" t="s">
        <v>429</v>
      </c>
      <c r="G390" s="131" t="s">
        <v>429</v>
      </c>
      <c r="H390" s="131" t="s">
        <v>429</v>
      </c>
      <c r="I390" s="131" t="s">
        <v>242</v>
      </c>
      <c r="J390" s="119" t="s">
        <v>243</v>
      </c>
      <c r="K390" s="119" t="s">
        <v>244</v>
      </c>
      <c r="L390" s="119" t="s">
        <v>565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207</v>
      </c>
    </row>
    <row r="391" spans="1:39" s="119" customFormat="1" ht="15" hidden="1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295</v>
      </c>
      <c r="F391" s="119" t="s">
        <v>566</v>
      </c>
      <c r="G391" s="119" t="s">
        <v>567</v>
      </c>
      <c r="H391" s="119" t="s">
        <v>567</v>
      </c>
      <c r="I391" s="119" t="s">
        <v>169</v>
      </c>
      <c r="J391" s="119" t="s">
        <v>170</v>
      </c>
      <c r="K391" s="119" t="s">
        <v>171</v>
      </c>
      <c r="L391" s="119" t="s">
        <v>568</v>
      </c>
      <c r="M391" s="119" t="s">
        <v>184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204</v>
      </c>
      <c r="G392" s="131" t="s">
        <v>204</v>
      </c>
      <c r="H392" s="131" t="s">
        <v>204</v>
      </c>
      <c r="I392" s="131" t="s">
        <v>242</v>
      </c>
      <c r="J392" s="119" t="s">
        <v>243</v>
      </c>
      <c r="K392" s="119" t="s">
        <v>244</v>
      </c>
      <c r="L392" s="119" t="s">
        <v>569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207</v>
      </c>
    </row>
    <row r="393" spans="1:39" s="119" customFormat="1" ht="15" hidden="1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500</v>
      </c>
      <c r="G393" s="131" t="s">
        <v>500</v>
      </c>
      <c r="H393" s="131" t="s">
        <v>500</v>
      </c>
      <c r="I393" s="131" t="s">
        <v>242</v>
      </c>
      <c r="J393" s="119" t="s">
        <v>243</v>
      </c>
      <c r="K393" s="119" t="s">
        <v>244</v>
      </c>
      <c r="L393" s="119" t="s">
        <v>570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207</v>
      </c>
    </row>
    <row r="394" spans="1:39" s="119" customFormat="1" ht="15" hidden="1" customHeight="1" x14ac:dyDescent="0.3">
      <c r="A394" s="119">
        <v>2017</v>
      </c>
      <c r="B394" s="131" t="s">
        <v>198</v>
      </c>
      <c r="C394" s="119" t="s">
        <v>59</v>
      </c>
      <c r="D394" s="131"/>
      <c r="E394" s="131"/>
      <c r="F394" s="131" t="s">
        <v>347</v>
      </c>
      <c r="G394" s="131" t="s">
        <v>348</v>
      </c>
      <c r="H394" s="131" t="s">
        <v>348</v>
      </c>
      <c r="I394" s="131" t="s">
        <v>242</v>
      </c>
      <c r="J394" s="119" t="s">
        <v>243</v>
      </c>
      <c r="K394" s="119" t="s">
        <v>244</v>
      </c>
      <c r="L394" s="119" t="s">
        <v>347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207</v>
      </c>
    </row>
    <row r="395" spans="1:39" s="119" customFormat="1" ht="15" hidden="1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361</v>
      </c>
      <c r="G395" s="131" t="s">
        <v>361</v>
      </c>
      <c r="H395" s="131" t="s">
        <v>361</v>
      </c>
      <c r="I395" s="131" t="s">
        <v>242</v>
      </c>
      <c r="J395" s="119" t="s">
        <v>243</v>
      </c>
      <c r="K395" s="119" t="s">
        <v>244</v>
      </c>
      <c r="L395" s="119" t="s">
        <v>361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207</v>
      </c>
    </row>
    <row r="396" spans="1:39" s="119" customFormat="1" ht="15" hidden="1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126</v>
      </c>
      <c r="G396" s="131" t="s">
        <v>126</v>
      </c>
      <c r="H396" s="131" t="s">
        <v>126</v>
      </c>
      <c r="I396" s="131" t="s">
        <v>242</v>
      </c>
      <c r="J396" s="119" t="s">
        <v>243</v>
      </c>
      <c r="K396" s="119" t="s">
        <v>244</v>
      </c>
      <c r="L396" s="119" t="s">
        <v>126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207</v>
      </c>
    </row>
    <row r="397" spans="1:39" s="119" customFormat="1" ht="15" hidden="1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123</v>
      </c>
      <c r="F397" s="131" t="s">
        <v>429</v>
      </c>
      <c r="G397" s="131" t="s">
        <v>430</v>
      </c>
      <c r="H397" s="131" t="s">
        <v>430</v>
      </c>
      <c r="I397" s="131" t="s">
        <v>242</v>
      </c>
      <c r="J397" s="119" t="s">
        <v>243</v>
      </c>
      <c r="K397" s="119" t="s">
        <v>244</v>
      </c>
      <c r="L397" s="119" t="s">
        <v>571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207</v>
      </c>
    </row>
    <row r="398" spans="1:39" s="119" customFormat="1" ht="15" hidden="1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526</v>
      </c>
      <c r="G398" s="131" t="s">
        <v>526</v>
      </c>
      <c r="H398" s="131" t="s">
        <v>526</v>
      </c>
      <c r="I398" s="131" t="s">
        <v>242</v>
      </c>
      <c r="J398" s="119" t="s">
        <v>243</v>
      </c>
      <c r="K398" s="119" t="s">
        <v>244</v>
      </c>
      <c r="L398" s="119" t="s">
        <v>527</v>
      </c>
      <c r="M398" s="119" t="s">
        <v>46</v>
      </c>
      <c r="N398" s="135">
        <v>0</v>
      </c>
      <c r="O398" s="135" t="s">
        <v>1644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558</v>
      </c>
      <c r="AK398" s="131"/>
      <c r="AL398" s="131"/>
      <c r="AM398" s="131" t="s">
        <v>207</v>
      </c>
    </row>
    <row r="399" spans="1:39" s="119" customFormat="1" ht="15" hidden="1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537</v>
      </c>
      <c r="G399" s="131"/>
      <c r="H399" s="131"/>
      <c r="I399" s="131" t="s">
        <v>242</v>
      </c>
      <c r="J399" s="119" t="s">
        <v>243</v>
      </c>
      <c r="K399" s="119" t="s">
        <v>244</v>
      </c>
      <c r="L399" s="119" t="s">
        <v>538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207</v>
      </c>
    </row>
    <row r="400" spans="1:39" s="119" customFormat="1" ht="15" hidden="1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354</v>
      </c>
      <c r="G400" s="131" t="s">
        <v>354</v>
      </c>
      <c r="H400" s="131" t="s">
        <v>354</v>
      </c>
      <c r="I400" s="131" t="s">
        <v>242</v>
      </c>
      <c r="J400" s="119" t="s">
        <v>243</v>
      </c>
      <c r="K400" s="119" t="s">
        <v>244</v>
      </c>
      <c r="L400" s="119" t="s">
        <v>354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207</v>
      </c>
    </row>
    <row r="401" spans="1:39" s="119" customFormat="1" ht="15" hidden="1" customHeight="1" x14ac:dyDescent="0.3">
      <c r="A401" s="119">
        <v>2017</v>
      </c>
      <c r="B401" s="119" t="s">
        <v>38</v>
      </c>
      <c r="C401" s="119" t="s">
        <v>136</v>
      </c>
      <c r="D401" s="119" t="s">
        <v>137</v>
      </c>
      <c r="E401" s="119" t="s">
        <v>138</v>
      </c>
      <c r="F401" s="119" t="s">
        <v>572</v>
      </c>
      <c r="G401" s="119" t="s">
        <v>573</v>
      </c>
      <c r="H401" s="119" t="s">
        <v>573</v>
      </c>
      <c r="I401" s="163" t="s">
        <v>203</v>
      </c>
      <c r="J401" s="119" t="s">
        <v>574</v>
      </c>
      <c r="K401" s="119" t="s">
        <v>575</v>
      </c>
      <c r="L401" s="119" t="s">
        <v>576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hidden="1" customHeight="1" x14ac:dyDescent="0.3">
      <c r="A402" s="119">
        <v>2017</v>
      </c>
      <c r="B402" s="119" t="s">
        <v>38</v>
      </c>
      <c r="C402" s="119" t="s">
        <v>136</v>
      </c>
      <c r="D402" s="119" t="s">
        <v>137</v>
      </c>
      <c r="E402" s="119" t="s">
        <v>577</v>
      </c>
      <c r="F402" s="119" t="s">
        <v>578</v>
      </c>
      <c r="G402" s="119" t="s">
        <v>578</v>
      </c>
      <c r="H402" s="119" t="s">
        <v>578</v>
      </c>
      <c r="I402" s="163" t="s">
        <v>203</v>
      </c>
      <c r="J402" s="119" t="s">
        <v>574</v>
      </c>
      <c r="K402" s="119" t="s">
        <v>575</v>
      </c>
      <c r="L402" s="119" t="s">
        <v>579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580</v>
      </c>
      <c r="AK402" s="119" t="s">
        <v>580</v>
      </c>
      <c r="AM402" s="131"/>
    </row>
    <row r="403" spans="1:39" s="119" customFormat="1" ht="15" hidden="1" customHeight="1" x14ac:dyDescent="0.3">
      <c r="A403" s="119">
        <v>2017</v>
      </c>
      <c r="B403" s="119" t="s">
        <v>38</v>
      </c>
      <c r="C403" s="119" t="s">
        <v>136</v>
      </c>
      <c r="D403" s="119" t="s">
        <v>137</v>
      </c>
      <c r="E403" s="119" t="s">
        <v>577</v>
      </c>
      <c r="F403" s="119" t="s">
        <v>581</v>
      </c>
      <c r="G403" s="119" t="s">
        <v>582</v>
      </c>
      <c r="H403" s="119" t="s">
        <v>582</v>
      </c>
      <c r="I403" s="163" t="s">
        <v>203</v>
      </c>
      <c r="J403" s="119" t="s">
        <v>574</v>
      </c>
      <c r="K403" s="119" t="s">
        <v>575</v>
      </c>
      <c r="L403" s="119" t="s">
        <v>583</v>
      </c>
      <c r="M403" s="119" t="s">
        <v>46</v>
      </c>
      <c r="N403" s="136">
        <v>0</v>
      </c>
      <c r="O403" s="135" t="s">
        <v>494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38</v>
      </c>
      <c r="C404" s="119" t="s">
        <v>136</v>
      </c>
      <c r="D404" s="119" t="s">
        <v>269</v>
      </c>
      <c r="E404" s="119" t="s">
        <v>138</v>
      </c>
      <c r="F404" s="119" t="s">
        <v>584</v>
      </c>
      <c r="G404" s="119" t="s">
        <v>585</v>
      </c>
      <c r="H404" s="119" t="s">
        <v>585</v>
      </c>
      <c r="I404" s="163" t="s">
        <v>203</v>
      </c>
      <c r="J404" s="119" t="s">
        <v>574</v>
      </c>
      <c r="K404" s="119" t="s">
        <v>575</v>
      </c>
      <c r="L404" s="119" t="s">
        <v>586</v>
      </c>
      <c r="M404" s="119" t="s">
        <v>184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587</v>
      </c>
      <c r="AK404" s="119" t="s">
        <v>587</v>
      </c>
      <c r="AL404" s="119" t="s">
        <v>588</v>
      </c>
      <c r="AM404" s="131"/>
    </row>
    <row r="405" spans="1:39" s="119" customFormat="1" ht="15" hidden="1" customHeight="1" x14ac:dyDescent="0.3">
      <c r="A405" s="119">
        <v>2017</v>
      </c>
      <c r="B405" s="119" t="s">
        <v>38</v>
      </c>
      <c r="C405" s="119" t="s">
        <v>136</v>
      </c>
      <c r="D405" s="119" t="s">
        <v>269</v>
      </c>
      <c r="E405" s="119" t="s">
        <v>138</v>
      </c>
      <c r="F405" s="119" t="s">
        <v>584</v>
      </c>
      <c r="G405" s="119" t="s">
        <v>585</v>
      </c>
      <c r="H405" s="119" t="s">
        <v>585</v>
      </c>
      <c r="I405" s="163" t="s">
        <v>203</v>
      </c>
      <c r="J405" s="119" t="s">
        <v>574</v>
      </c>
      <c r="K405" s="119" t="s">
        <v>575</v>
      </c>
      <c r="L405" s="119" t="s">
        <v>586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192</v>
      </c>
      <c r="AK405" s="119" t="s">
        <v>192</v>
      </c>
      <c r="AL405" s="119" t="s">
        <v>588</v>
      </c>
      <c r="AM405" s="131"/>
    </row>
    <row r="406" spans="1:39" s="119" customFormat="1" ht="15" hidden="1" customHeight="1" x14ac:dyDescent="0.3">
      <c r="A406" s="119">
        <v>2017</v>
      </c>
      <c r="B406" s="119" t="s">
        <v>198</v>
      </c>
      <c r="C406" s="119" t="s">
        <v>136</v>
      </c>
      <c r="D406" s="119" t="s">
        <v>269</v>
      </c>
      <c r="E406" s="119" t="s">
        <v>269</v>
      </c>
      <c r="F406" s="119" t="s">
        <v>589</v>
      </c>
      <c r="G406" s="119" t="s">
        <v>590</v>
      </c>
      <c r="H406" s="119" t="s">
        <v>590</v>
      </c>
      <c r="I406" s="163" t="s">
        <v>203</v>
      </c>
      <c r="J406" s="119" t="s">
        <v>574</v>
      </c>
      <c r="K406" s="119" t="s">
        <v>575</v>
      </c>
      <c r="L406" s="119" t="s">
        <v>589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172</v>
      </c>
      <c r="AK406" s="119" t="s">
        <v>172</v>
      </c>
      <c r="AM406" s="131"/>
    </row>
    <row r="407" spans="1:39" s="119" customFormat="1" ht="15" hidden="1" customHeight="1" x14ac:dyDescent="0.3">
      <c r="A407" s="119">
        <v>2017</v>
      </c>
      <c r="B407" s="119" t="s">
        <v>38</v>
      </c>
      <c r="C407" s="119" t="s">
        <v>88</v>
      </c>
      <c r="D407" s="119" t="s">
        <v>127</v>
      </c>
      <c r="E407" s="119" t="s">
        <v>95</v>
      </c>
      <c r="F407" s="119" t="s">
        <v>591</v>
      </c>
      <c r="G407" s="119" t="s">
        <v>591</v>
      </c>
      <c r="H407" s="119" t="s">
        <v>591</v>
      </c>
      <c r="I407" s="163" t="s">
        <v>203</v>
      </c>
      <c r="J407" s="119" t="s">
        <v>574</v>
      </c>
      <c r="K407" s="119" t="s">
        <v>575</v>
      </c>
      <c r="L407" s="119" t="s">
        <v>591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172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38</v>
      </c>
      <c r="C408" s="119" t="s">
        <v>88</v>
      </c>
      <c r="D408" s="119" t="s">
        <v>127</v>
      </c>
      <c r="E408" s="119" t="s">
        <v>97</v>
      </c>
      <c r="F408" s="119" t="s">
        <v>592</v>
      </c>
      <c r="G408" s="119" t="s">
        <v>592</v>
      </c>
      <c r="H408" s="119" t="s">
        <v>592</v>
      </c>
      <c r="I408" s="163" t="s">
        <v>203</v>
      </c>
      <c r="J408" s="119" t="s">
        <v>574</v>
      </c>
      <c r="K408" s="119" t="s">
        <v>575</v>
      </c>
      <c r="L408" s="119" t="s">
        <v>593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185</v>
      </c>
      <c r="AK408" s="119" t="s">
        <v>185</v>
      </c>
      <c r="AM408" s="131"/>
    </row>
    <row r="409" spans="1:39" s="119" customFormat="1" ht="15" hidden="1" customHeight="1" x14ac:dyDescent="0.3">
      <c r="A409" s="119">
        <v>2017</v>
      </c>
      <c r="B409" s="119" t="s">
        <v>38</v>
      </c>
      <c r="C409" s="119" t="s">
        <v>88</v>
      </c>
      <c r="D409" s="119" t="s">
        <v>127</v>
      </c>
      <c r="E409" s="119" t="s">
        <v>123</v>
      </c>
      <c r="F409" s="119" t="s">
        <v>168</v>
      </c>
      <c r="G409" s="119" t="s">
        <v>168</v>
      </c>
      <c r="H409" s="119" t="s">
        <v>168</v>
      </c>
      <c r="I409" s="163" t="s">
        <v>203</v>
      </c>
      <c r="J409" s="119" t="s">
        <v>574</v>
      </c>
      <c r="K409" s="119" t="s">
        <v>575</v>
      </c>
      <c r="L409" s="119" t="s">
        <v>168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172</v>
      </c>
      <c r="AK409" s="119" t="s">
        <v>172</v>
      </c>
      <c r="AM409" s="131"/>
    </row>
    <row r="410" spans="1:39" s="119" customFormat="1" ht="15" hidden="1" customHeight="1" x14ac:dyDescent="0.3">
      <c r="A410" s="119">
        <v>2017</v>
      </c>
      <c r="B410" s="119" t="s">
        <v>38</v>
      </c>
      <c r="C410" s="119" t="s">
        <v>88</v>
      </c>
      <c r="D410" s="119" t="s">
        <v>127</v>
      </c>
      <c r="E410" s="119" t="s">
        <v>123</v>
      </c>
      <c r="F410" s="119" t="s">
        <v>168</v>
      </c>
      <c r="G410" s="119" t="s">
        <v>168</v>
      </c>
      <c r="H410" s="119" t="s">
        <v>168</v>
      </c>
      <c r="I410" s="163" t="s">
        <v>203</v>
      </c>
      <c r="J410" s="119" t="s">
        <v>574</v>
      </c>
      <c r="K410" s="119" t="s">
        <v>575</v>
      </c>
      <c r="L410" s="119" t="s">
        <v>168</v>
      </c>
      <c r="M410" s="119" t="s">
        <v>184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hidden="1" customHeight="1" x14ac:dyDescent="0.3">
      <c r="A411" s="119">
        <v>2017</v>
      </c>
      <c r="B411" s="119" t="s">
        <v>38</v>
      </c>
      <c r="C411" s="119" t="s">
        <v>88</v>
      </c>
      <c r="D411" s="119" t="s">
        <v>127</v>
      </c>
      <c r="E411" s="119" t="s">
        <v>123</v>
      </c>
      <c r="F411" s="119" t="s">
        <v>168</v>
      </c>
      <c r="G411" s="119" t="s">
        <v>168</v>
      </c>
      <c r="H411" s="119" t="s">
        <v>168</v>
      </c>
      <c r="I411" s="163" t="s">
        <v>203</v>
      </c>
      <c r="J411" s="119" t="s">
        <v>574</v>
      </c>
      <c r="K411" s="119" t="s">
        <v>575</v>
      </c>
      <c r="L411" s="119" t="s">
        <v>168</v>
      </c>
      <c r="M411" s="119" t="s">
        <v>594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hidden="1" customHeight="1" x14ac:dyDescent="0.3">
      <c r="A412" s="119">
        <v>2017</v>
      </c>
      <c r="B412" s="119" t="s">
        <v>38</v>
      </c>
      <c r="C412" s="119" t="s">
        <v>88</v>
      </c>
      <c r="D412" s="119" t="s">
        <v>127</v>
      </c>
      <c r="E412" s="119" t="s">
        <v>276</v>
      </c>
      <c r="F412" s="119" t="s">
        <v>595</v>
      </c>
      <c r="G412" s="119" t="s">
        <v>595</v>
      </c>
      <c r="H412" s="119" t="s">
        <v>595</v>
      </c>
      <c r="I412" s="163" t="s">
        <v>203</v>
      </c>
      <c r="J412" s="119" t="s">
        <v>574</v>
      </c>
      <c r="K412" s="119" t="s">
        <v>575</v>
      </c>
      <c r="L412" s="119" t="s">
        <v>596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38</v>
      </c>
      <c r="C413" s="119" t="s">
        <v>88</v>
      </c>
      <c r="D413" s="119" t="s">
        <v>127</v>
      </c>
      <c r="E413" s="119" t="s">
        <v>276</v>
      </c>
      <c r="F413" s="119" t="s">
        <v>597</v>
      </c>
      <c r="G413" s="119" t="s">
        <v>597</v>
      </c>
      <c r="H413" s="119" t="s">
        <v>597</v>
      </c>
      <c r="I413" s="163" t="s">
        <v>203</v>
      </c>
      <c r="J413" s="119" t="s">
        <v>574</v>
      </c>
      <c r="K413" s="119" t="s">
        <v>575</v>
      </c>
      <c r="L413" s="119" t="s">
        <v>404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38</v>
      </c>
      <c r="C414" s="119" t="s">
        <v>88</v>
      </c>
      <c r="D414" s="119" t="s">
        <v>127</v>
      </c>
      <c r="E414" s="119" t="s">
        <v>276</v>
      </c>
      <c r="F414" s="119" t="s">
        <v>510</v>
      </c>
      <c r="G414" s="119" t="s">
        <v>510</v>
      </c>
      <c r="H414" s="119" t="s">
        <v>510</v>
      </c>
      <c r="I414" s="163" t="s">
        <v>203</v>
      </c>
      <c r="J414" s="119" t="s">
        <v>574</v>
      </c>
      <c r="K414" s="119" t="s">
        <v>575</v>
      </c>
      <c r="L414" s="119" t="s">
        <v>510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172</v>
      </c>
      <c r="AK414" s="119" t="s">
        <v>172</v>
      </c>
      <c r="AM414" s="131"/>
    </row>
    <row r="415" spans="1:39" s="119" customFormat="1" ht="15" hidden="1" customHeight="1" x14ac:dyDescent="0.3">
      <c r="A415" s="119">
        <v>2017</v>
      </c>
      <c r="B415" s="119" t="s">
        <v>38</v>
      </c>
      <c r="C415" s="119" t="s">
        <v>88</v>
      </c>
      <c r="D415" s="119" t="s">
        <v>127</v>
      </c>
      <c r="E415" s="119" t="s">
        <v>276</v>
      </c>
      <c r="F415" s="119" t="s">
        <v>598</v>
      </c>
      <c r="G415" s="119" t="s">
        <v>598</v>
      </c>
      <c r="H415" s="119" t="s">
        <v>598</v>
      </c>
      <c r="I415" s="163" t="s">
        <v>203</v>
      </c>
      <c r="J415" s="119" t="s">
        <v>574</v>
      </c>
      <c r="K415" s="119" t="s">
        <v>575</v>
      </c>
      <c r="L415" s="119" t="s">
        <v>598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172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38</v>
      </c>
      <c r="C416" s="119" t="s">
        <v>88</v>
      </c>
      <c r="D416" s="119" t="s">
        <v>127</v>
      </c>
      <c r="E416" s="119" t="s">
        <v>276</v>
      </c>
      <c r="F416" s="119" t="s">
        <v>599</v>
      </c>
      <c r="G416" s="119" t="s">
        <v>599</v>
      </c>
      <c r="H416" s="119" t="s">
        <v>599</v>
      </c>
      <c r="I416" s="163" t="s">
        <v>203</v>
      </c>
      <c r="J416" s="119" t="s">
        <v>574</v>
      </c>
      <c r="K416" s="119" t="s">
        <v>575</v>
      </c>
      <c r="L416" s="119" t="s">
        <v>599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172</v>
      </c>
      <c r="AK416" s="119" t="s">
        <v>172</v>
      </c>
      <c r="AM416" s="131"/>
    </row>
    <row r="417" spans="1:39" s="119" customFormat="1" ht="15" hidden="1" customHeight="1" x14ac:dyDescent="0.3">
      <c r="A417" s="119">
        <v>2017</v>
      </c>
      <c r="B417" s="119" t="s">
        <v>38</v>
      </c>
      <c r="C417" s="119" t="s">
        <v>88</v>
      </c>
      <c r="D417" s="119" t="s">
        <v>127</v>
      </c>
      <c r="E417" s="119" t="s">
        <v>193</v>
      </c>
      <c r="F417" s="119" t="s">
        <v>592</v>
      </c>
      <c r="G417" s="119" t="s">
        <v>592</v>
      </c>
      <c r="H417" s="119" t="s">
        <v>592</v>
      </c>
      <c r="I417" s="163" t="s">
        <v>203</v>
      </c>
      <c r="J417" s="119" t="s">
        <v>574</v>
      </c>
      <c r="K417" s="119" t="s">
        <v>575</v>
      </c>
      <c r="L417" s="119" t="s">
        <v>593</v>
      </c>
      <c r="M417" s="119" t="s">
        <v>184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116</v>
      </c>
      <c r="AK417" s="119" t="s">
        <v>116</v>
      </c>
      <c r="AM417" s="131"/>
    </row>
    <row r="418" spans="1:39" s="119" customFormat="1" ht="15" hidden="1" customHeight="1" x14ac:dyDescent="0.3">
      <c r="A418" s="119">
        <v>2017</v>
      </c>
      <c r="B418" s="119" t="s">
        <v>251</v>
      </c>
      <c r="C418" s="119" t="s">
        <v>88</v>
      </c>
      <c r="D418" s="119" t="s">
        <v>127</v>
      </c>
      <c r="E418" s="119" t="s">
        <v>193</v>
      </c>
      <c r="F418" s="119" t="s">
        <v>600</v>
      </c>
      <c r="G418" s="119" t="s">
        <v>601</v>
      </c>
      <c r="H418" s="119" t="s">
        <v>601</v>
      </c>
      <c r="I418" s="163" t="s">
        <v>203</v>
      </c>
      <c r="J418" s="119" t="s">
        <v>602</v>
      </c>
      <c r="K418" s="119" t="s">
        <v>603</v>
      </c>
      <c r="L418" s="119" t="s">
        <v>600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604</v>
      </c>
      <c r="AM418" s="131"/>
    </row>
    <row r="419" spans="1:39" s="119" customFormat="1" ht="15" hidden="1" customHeight="1" x14ac:dyDescent="0.3">
      <c r="A419" s="119">
        <v>2017</v>
      </c>
      <c r="B419" s="119" t="s">
        <v>251</v>
      </c>
      <c r="C419" s="119" t="s">
        <v>88</v>
      </c>
      <c r="D419" s="119" t="s">
        <v>127</v>
      </c>
      <c r="E419" s="119" t="s">
        <v>193</v>
      </c>
      <c r="F419" s="119" t="s">
        <v>605</v>
      </c>
      <c r="G419" s="119" t="s">
        <v>606</v>
      </c>
      <c r="H419" s="119" t="s">
        <v>606</v>
      </c>
      <c r="I419" s="163" t="s">
        <v>203</v>
      </c>
      <c r="J419" s="119" t="s">
        <v>574</v>
      </c>
      <c r="K419" s="119" t="s">
        <v>575</v>
      </c>
      <c r="L419" s="119" t="s">
        <v>411</v>
      </c>
      <c r="M419" s="119" t="s">
        <v>184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hidden="1" customHeight="1" x14ac:dyDescent="0.3">
      <c r="A420" s="119">
        <v>2017</v>
      </c>
      <c r="B420" s="119" t="s">
        <v>251</v>
      </c>
      <c r="C420" s="119" t="s">
        <v>88</v>
      </c>
      <c r="D420" s="119" t="s">
        <v>127</v>
      </c>
      <c r="E420" s="119" t="s">
        <v>193</v>
      </c>
      <c r="F420" s="119" t="s">
        <v>605</v>
      </c>
      <c r="G420" s="119" t="s">
        <v>606</v>
      </c>
      <c r="H420" s="119" t="s">
        <v>606</v>
      </c>
      <c r="I420" s="163" t="s">
        <v>203</v>
      </c>
      <c r="J420" s="119" t="s">
        <v>574</v>
      </c>
      <c r="K420" s="119" t="s">
        <v>575</v>
      </c>
      <c r="L420" s="119" t="s">
        <v>411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hidden="1" customHeight="1" x14ac:dyDescent="0.3">
      <c r="A421" s="119">
        <v>2017</v>
      </c>
      <c r="B421" s="119" t="s">
        <v>38</v>
      </c>
      <c r="C421" s="119" t="s">
        <v>88</v>
      </c>
      <c r="D421" s="119" t="s">
        <v>127</v>
      </c>
      <c r="E421" s="119" t="s">
        <v>193</v>
      </c>
      <c r="F421" s="119" t="s">
        <v>607</v>
      </c>
      <c r="G421" s="119" t="s">
        <v>607</v>
      </c>
      <c r="H421" s="119" t="s">
        <v>607</v>
      </c>
      <c r="I421" s="163" t="s">
        <v>203</v>
      </c>
      <c r="J421" s="119" t="s">
        <v>574</v>
      </c>
      <c r="K421" s="119" t="s">
        <v>575</v>
      </c>
      <c r="L421" s="119" t="s">
        <v>607</v>
      </c>
      <c r="M421" s="119" t="s">
        <v>184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hidden="1" customHeight="1" x14ac:dyDescent="0.3">
      <c r="A422" s="119">
        <v>2017</v>
      </c>
      <c r="B422" s="119" t="s">
        <v>38</v>
      </c>
      <c r="C422" s="119" t="s">
        <v>88</v>
      </c>
      <c r="D422" s="119" t="s">
        <v>127</v>
      </c>
      <c r="E422" s="119" t="s">
        <v>193</v>
      </c>
      <c r="F422" s="119" t="s">
        <v>607</v>
      </c>
      <c r="G422" s="119" t="s">
        <v>607</v>
      </c>
      <c r="H422" s="119" t="s">
        <v>607</v>
      </c>
      <c r="I422" s="163" t="s">
        <v>203</v>
      </c>
      <c r="J422" s="119" t="s">
        <v>574</v>
      </c>
      <c r="K422" s="119" t="s">
        <v>575</v>
      </c>
      <c r="L422" s="119" t="s">
        <v>607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38</v>
      </c>
      <c r="C423" s="119" t="s">
        <v>88</v>
      </c>
      <c r="D423" s="119" t="s">
        <v>127</v>
      </c>
      <c r="E423" s="119" t="s">
        <v>193</v>
      </c>
      <c r="F423" s="119" t="s">
        <v>510</v>
      </c>
      <c r="G423" s="119" t="s">
        <v>510</v>
      </c>
      <c r="H423" s="119" t="s">
        <v>510</v>
      </c>
      <c r="I423" s="163" t="s">
        <v>203</v>
      </c>
      <c r="J423" s="119" t="s">
        <v>574</v>
      </c>
      <c r="K423" s="119" t="s">
        <v>575</v>
      </c>
      <c r="L423" s="119" t="s">
        <v>510</v>
      </c>
      <c r="M423" s="119" t="s">
        <v>184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hidden="1" customHeight="1" x14ac:dyDescent="0.3">
      <c r="A424" s="119">
        <v>2017</v>
      </c>
      <c r="B424" s="119" t="s">
        <v>38</v>
      </c>
      <c r="C424" s="119" t="s">
        <v>88</v>
      </c>
      <c r="D424" s="119" t="s">
        <v>127</v>
      </c>
      <c r="E424" s="119" t="s">
        <v>193</v>
      </c>
      <c r="F424" s="119" t="s">
        <v>591</v>
      </c>
      <c r="G424" s="119" t="s">
        <v>591</v>
      </c>
      <c r="H424" s="119" t="s">
        <v>591</v>
      </c>
      <c r="I424" s="163" t="s">
        <v>203</v>
      </c>
      <c r="J424" s="119" t="s">
        <v>574</v>
      </c>
      <c r="K424" s="119" t="s">
        <v>575</v>
      </c>
      <c r="L424" s="119" t="s">
        <v>591</v>
      </c>
      <c r="M424" s="119" t="s">
        <v>184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hidden="1" customHeight="1" x14ac:dyDescent="0.3">
      <c r="A425" s="119">
        <v>2017</v>
      </c>
      <c r="B425" s="120" t="s">
        <v>38</v>
      </c>
      <c r="C425" s="119" t="s">
        <v>88</v>
      </c>
      <c r="D425" s="119" t="s">
        <v>127</v>
      </c>
      <c r="E425" s="119" t="s">
        <v>193</v>
      </c>
      <c r="F425" s="119" t="s">
        <v>608</v>
      </c>
      <c r="G425" s="119" t="s">
        <v>608</v>
      </c>
      <c r="H425" s="119" t="s">
        <v>608</v>
      </c>
      <c r="I425" s="163" t="s">
        <v>203</v>
      </c>
      <c r="J425" s="119" t="s">
        <v>574</v>
      </c>
      <c r="K425" s="119" t="s">
        <v>575</v>
      </c>
      <c r="L425" s="119" t="s">
        <v>609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172</v>
      </c>
      <c r="AK425" s="119" t="s">
        <v>172</v>
      </c>
      <c r="AL425" s="119" t="s">
        <v>610</v>
      </c>
      <c r="AM425" s="131"/>
    </row>
    <row r="426" spans="1:39" s="119" customFormat="1" ht="15" hidden="1" customHeight="1" x14ac:dyDescent="0.3">
      <c r="A426" s="119">
        <v>2017</v>
      </c>
      <c r="B426" s="120" t="s">
        <v>38</v>
      </c>
      <c r="C426" s="119" t="s">
        <v>88</v>
      </c>
      <c r="D426" s="119" t="s">
        <v>127</v>
      </c>
      <c r="E426" s="119" t="s">
        <v>193</v>
      </c>
      <c r="F426" s="119" t="s">
        <v>608</v>
      </c>
      <c r="G426" s="119" t="s">
        <v>608</v>
      </c>
      <c r="H426" s="119" t="s">
        <v>608</v>
      </c>
      <c r="I426" s="163" t="s">
        <v>203</v>
      </c>
      <c r="J426" s="119" t="s">
        <v>574</v>
      </c>
      <c r="K426" s="119" t="s">
        <v>575</v>
      </c>
      <c r="L426" s="119" t="s">
        <v>609</v>
      </c>
      <c r="M426" s="119" t="s">
        <v>184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611</v>
      </c>
      <c r="AK426" s="119" t="s">
        <v>611</v>
      </c>
      <c r="AM426" s="131"/>
    </row>
    <row r="427" spans="1:39" s="119" customFormat="1" ht="15" hidden="1" customHeight="1" x14ac:dyDescent="0.3">
      <c r="A427" s="119">
        <v>2017</v>
      </c>
      <c r="B427" s="119" t="s">
        <v>38</v>
      </c>
      <c r="C427" s="119" t="s">
        <v>88</v>
      </c>
      <c r="D427" s="119" t="s">
        <v>127</v>
      </c>
      <c r="E427" s="119" t="s">
        <v>193</v>
      </c>
      <c r="F427" s="119" t="s">
        <v>598</v>
      </c>
      <c r="G427" s="119" t="s">
        <v>598</v>
      </c>
      <c r="H427" s="119" t="s">
        <v>598</v>
      </c>
      <c r="I427" s="163" t="s">
        <v>203</v>
      </c>
      <c r="J427" s="119" t="s">
        <v>574</v>
      </c>
      <c r="K427" s="119" t="s">
        <v>575</v>
      </c>
      <c r="L427" s="119" t="s">
        <v>598</v>
      </c>
      <c r="M427" s="119" t="s">
        <v>184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hidden="1" customHeight="1" x14ac:dyDescent="0.3">
      <c r="A428" s="119">
        <v>2017</v>
      </c>
      <c r="B428" s="119" t="s">
        <v>38</v>
      </c>
      <c r="C428" s="119" t="s">
        <v>88</v>
      </c>
      <c r="D428" s="119" t="s">
        <v>127</v>
      </c>
      <c r="E428" s="119" t="s">
        <v>193</v>
      </c>
      <c r="F428" s="119" t="s">
        <v>599</v>
      </c>
      <c r="G428" s="119" t="s">
        <v>599</v>
      </c>
      <c r="H428" s="119" t="s">
        <v>599</v>
      </c>
      <c r="I428" s="163" t="s">
        <v>203</v>
      </c>
      <c r="J428" s="119" t="s">
        <v>574</v>
      </c>
      <c r="K428" s="119" t="s">
        <v>575</v>
      </c>
      <c r="L428" s="119" t="s">
        <v>599</v>
      </c>
      <c r="M428" s="119" t="s">
        <v>184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hidden="1" customHeight="1" x14ac:dyDescent="0.3">
      <c r="A429" s="119">
        <v>2017</v>
      </c>
      <c r="B429" s="119" t="s">
        <v>38</v>
      </c>
      <c r="C429" s="119" t="s">
        <v>88</v>
      </c>
      <c r="D429" s="119" t="s">
        <v>94</v>
      </c>
      <c r="E429" s="119" t="s">
        <v>193</v>
      </c>
      <c r="F429" s="119" t="s">
        <v>208</v>
      </c>
      <c r="G429" s="119" t="s">
        <v>208</v>
      </c>
      <c r="H429" s="119" t="s">
        <v>208</v>
      </c>
      <c r="I429" s="163" t="s">
        <v>203</v>
      </c>
      <c r="J429" s="119" t="s">
        <v>574</v>
      </c>
      <c r="K429" s="119" t="s">
        <v>575</v>
      </c>
      <c r="L429" s="119" t="s">
        <v>208</v>
      </c>
      <c r="M429" s="119" t="s">
        <v>184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612</v>
      </c>
      <c r="AK429" s="119" t="s">
        <v>612</v>
      </c>
      <c r="AM429" s="131"/>
    </row>
    <row r="430" spans="1:39" s="119" customFormat="1" ht="15" hidden="1" customHeight="1" x14ac:dyDescent="0.3">
      <c r="A430" s="119">
        <v>2017</v>
      </c>
      <c r="B430" s="119" t="s">
        <v>38</v>
      </c>
      <c r="C430" s="119" t="s">
        <v>88</v>
      </c>
      <c r="D430" s="119" t="s">
        <v>94</v>
      </c>
      <c r="E430" s="119" t="s">
        <v>193</v>
      </c>
      <c r="F430" s="119" t="s">
        <v>208</v>
      </c>
      <c r="G430" s="119" t="s">
        <v>208</v>
      </c>
      <c r="H430" s="119" t="s">
        <v>208</v>
      </c>
      <c r="I430" s="163" t="s">
        <v>203</v>
      </c>
      <c r="J430" s="119" t="s">
        <v>574</v>
      </c>
      <c r="K430" s="119" t="s">
        <v>575</v>
      </c>
      <c r="L430" s="119" t="s">
        <v>208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612</v>
      </c>
      <c r="AK430" s="119" t="s">
        <v>612</v>
      </c>
      <c r="AM430" s="131"/>
    </row>
    <row r="431" spans="1:39" s="119" customFormat="1" ht="15" hidden="1" customHeight="1" x14ac:dyDescent="0.3">
      <c r="A431" s="119">
        <v>2017</v>
      </c>
      <c r="B431" s="119" t="s">
        <v>38</v>
      </c>
      <c r="C431" s="119" t="s">
        <v>109</v>
      </c>
      <c r="D431" s="119" t="s">
        <v>110</v>
      </c>
      <c r="E431" s="119" t="s">
        <v>111</v>
      </c>
      <c r="F431" s="119" t="s">
        <v>112</v>
      </c>
      <c r="G431" s="119" t="s">
        <v>112</v>
      </c>
      <c r="H431" s="119" t="s">
        <v>112</v>
      </c>
      <c r="I431" s="163" t="s">
        <v>203</v>
      </c>
      <c r="J431" s="119" t="s">
        <v>574</v>
      </c>
      <c r="K431" s="119" t="s">
        <v>575</v>
      </c>
      <c r="L431" s="119" t="s">
        <v>113</v>
      </c>
      <c r="M431" s="119" t="s">
        <v>184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hidden="1" customHeight="1" x14ac:dyDescent="0.3">
      <c r="A432" s="119">
        <v>2017</v>
      </c>
      <c r="B432" s="119" t="s">
        <v>38</v>
      </c>
      <c r="C432" s="119" t="s">
        <v>109</v>
      </c>
      <c r="D432" s="119" t="s">
        <v>110</v>
      </c>
      <c r="E432" s="119" t="s">
        <v>111</v>
      </c>
      <c r="F432" s="119" t="s">
        <v>112</v>
      </c>
      <c r="G432" s="119" t="s">
        <v>112</v>
      </c>
      <c r="H432" s="119" t="s">
        <v>112</v>
      </c>
      <c r="I432" s="163" t="s">
        <v>203</v>
      </c>
      <c r="J432" s="119" t="s">
        <v>574</v>
      </c>
      <c r="K432" s="119" t="s">
        <v>575</v>
      </c>
      <c r="L432" s="119" t="s">
        <v>113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38</v>
      </c>
      <c r="C433" s="119" t="s">
        <v>109</v>
      </c>
      <c r="D433" s="119" t="s">
        <v>110</v>
      </c>
      <c r="E433" s="119" t="s">
        <v>111</v>
      </c>
      <c r="F433" s="119" t="s">
        <v>146</v>
      </c>
      <c r="G433" s="119" t="s">
        <v>146</v>
      </c>
      <c r="H433" s="119" t="s">
        <v>146</v>
      </c>
      <c r="I433" s="163" t="s">
        <v>203</v>
      </c>
      <c r="J433" s="119" t="s">
        <v>574</v>
      </c>
      <c r="K433" s="119" t="s">
        <v>575</v>
      </c>
      <c r="L433" s="119" t="s">
        <v>147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172</v>
      </c>
      <c r="AK433" s="119" t="s">
        <v>172</v>
      </c>
      <c r="AM433" s="131"/>
    </row>
    <row r="434" spans="1:39" s="119" customFormat="1" ht="15" hidden="1" customHeight="1" x14ac:dyDescent="0.3">
      <c r="A434" s="119">
        <v>2017</v>
      </c>
      <c r="B434" s="119" t="s">
        <v>38</v>
      </c>
      <c r="C434" s="119" t="s">
        <v>109</v>
      </c>
      <c r="D434" s="119" t="s">
        <v>110</v>
      </c>
      <c r="E434" s="119" t="s">
        <v>111</v>
      </c>
      <c r="F434" s="119" t="s">
        <v>146</v>
      </c>
      <c r="G434" s="119" t="s">
        <v>146</v>
      </c>
      <c r="H434" s="119" t="s">
        <v>146</v>
      </c>
      <c r="I434" s="163" t="s">
        <v>203</v>
      </c>
      <c r="J434" s="119" t="s">
        <v>574</v>
      </c>
      <c r="K434" s="119" t="s">
        <v>575</v>
      </c>
      <c r="L434" s="119" t="s">
        <v>147</v>
      </c>
      <c r="M434" s="119" t="s">
        <v>184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185</v>
      </c>
      <c r="AK434" s="119" t="s">
        <v>185</v>
      </c>
      <c r="AM434" s="131"/>
    </row>
    <row r="435" spans="1:39" s="119" customFormat="1" ht="15" hidden="1" customHeight="1" x14ac:dyDescent="0.3">
      <c r="A435" s="119">
        <v>2017</v>
      </c>
      <c r="B435" s="119" t="s">
        <v>198</v>
      </c>
      <c r="C435" s="119" t="s">
        <v>109</v>
      </c>
      <c r="D435" s="119" t="s">
        <v>110</v>
      </c>
      <c r="E435" s="119" t="s">
        <v>280</v>
      </c>
      <c r="F435" s="119" t="s">
        <v>613</v>
      </c>
      <c r="G435" s="119" t="s">
        <v>614</v>
      </c>
      <c r="H435" s="119" t="s">
        <v>614</v>
      </c>
      <c r="I435" s="163" t="s">
        <v>203</v>
      </c>
      <c r="J435" s="119" t="s">
        <v>574</v>
      </c>
      <c r="K435" s="119" t="s">
        <v>575</v>
      </c>
      <c r="L435" s="119" t="s">
        <v>613</v>
      </c>
      <c r="M435" s="119" t="s">
        <v>184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hidden="1" customHeight="1" x14ac:dyDescent="0.3">
      <c r="A436" s="119">
        <v>2017</v>
      </c>
      <c r="B436" s="119" t="s">
        <v>198</v>
      </c>
      <c r="C436" s="119" t="s">
        <v>109</v>
      </c>
      <c r="D436" s="119" t="s">
        <v>110</v>
      </c>
      <c r="E436" s="119" t="s">
        <v>280</v>
      </c>
      <c r="F436" s="119" t="s">
        <v>613</v>
      </c>
      <c r="G436" s="119" t="s">
        <v>614</v>
      </c>
      <c r="H436" s="119" t="s">
        <v>614</v>
      </c>
      <c r="I436" s="163" t="s">
        <v>203</v>
      </c>
      <c r="J436" s="119" t="s">
        <v>574</v>
      </c>
      <c r="K436" s="119" t="s">
        <v>575</v>
      </c>
      <c r="L436" s="119" t="s">
        <v>613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188</v>
      </c>
      <c r="AK436" s="119" t="s">
        <v>188</v>
      </c>
      <c r="AM436" s="131"/>
    </row>
    <row r="437" spans="1:39" s="119" customFormat="1" ht="15" hidden="1" customHeight="1" x14ac:dyDescent="0.3">
      <c r="A437" s="119">
        <v>2017</v>
      </c>
      <c r="B437" s="119" t="s">
        <v>251</v>
      </c>
      <c r="C437" s="119" t="s">
        <v>109</v>
      </c>
      <c r="D437" s="119" t="s">
        <v>110</v>
      </c>
      <c r="E437" s="119" t="s">
        <v>280</v>
      </c>
      <c r="F437" s="119" t="s">
        <v>615</v>
      </c>
      <c r="G437" s="119" t="s">
        <v>616</v>
      </c>
      <c r="H437" s="119" t="s">
        <v>616</v>
      </c>
      <c r="I437" s="163" t="s">
        <v>203</v>
      </c>
      <c r="J437" s="119" t="s">
        <v>602</v>
      </c>
      <c r="K437" s="119" t="s">
        <v>617</v>
      </c>
      <c r="L437" s="119" t="s">
        <v>615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172</v>
      </c>
      <c r="AK437" s="119" t="s">
        <v>172</v>
      </c>
      <c r="AM437" s="131"/>
    </row>
    <row r="438" spans="1:39" s="119" customFormat="1" ht="15" hidden="1" customHeight="1" x14ac:dyDescent="0.3">
      <c r="A438" s="119">
        <v>2017</v>
      </c>
      <c r="B438" s="119" t="s">
        <v>198</v>
      </c>
      <c r="C438" s="119" t="s">
        <v>109</v>
      </c>
      <c r="D438" s="119" t="s">
        <v>110</v>
      </c>
      <c r="E438" s="119" t="s">
        <v>280</v>
      </c>
      <c r="F438" s="119" t="s">
        <v>618</v>
      </c>
      <c r="G438" s="119" t="s">
        <v>619</v>
      </c>
      <c r="H438" s="119" t="s">
        <v>619</v>
      </c>
      <c r="I438" s="163" t="s">
        <v>203</v>
      </c>
      <c r="J438" s="119" t="s">
        <v>602</v>
      </c>
      <c r="K438" s="119" t="s">
        <v>617</v>
      </c>
      <c r="L438" s="119" t="s">
        <v>618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172</v>
      </c>
      <c r="AK438" s="119" t="s">
        <v>172</v>
      </c>
      <c r="AM438" s="131"/>
    </row>
    <row r="439" spans="1:39" s="119" customFormat="1" ht="15" hidden="1" customHeight="1" x14ac:dyDescent="0.3">
      <c r="A439" s="119">
        <v>2017</v>
      </c>
      <c r="B439" s="119" t="s">
        <v>198</v>
      </c>
      <c r="C439" s="119" t="s">
        <v>109</v>
      </c>
      <c r="D439" s="119" t="s">
        <v>110</v>
      </c>
      <c r="E439" s="119" t="s">
        <v>280</v>
      </c>
      <c r="F439" s="119" t="s">
        <v>618</v>
      </c>
      <c r="G439" s="119" t="s">
        <v>619</v>
      </c>
      <c r="H439" s="119" t="s">
        <v>619</v>
      </c>
      <c r="I439" s="163" t="s">
        <v>203</v>
      </c>
      <c r="J439" s="119" t="s">
        <v>602</v>
      </c>
      <c r="K439" s="119" t="s">
        <v>617</v>
      </c>
      <c r="L439" s="119" t="s">
        <v>618</v>
      </c>
      <c r="M439" s="119" t="s">
        <v>184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hidden="1" customHeight="1" x14ac:dyDescent="0.3">
      <c r="A440" s="119">
        <v>2017</v>
      </c>
      <c r="B440" s="119" t="s">
        <v>198</v>
      </c>
      <c r="C440" s="119" t="s">
        <v>109</v>
      </c>
      <c r="D440" s="119" t="s">
        <v>110</v>
      </c>
      <c r="E440" s="119" t="s">
        <v>280</v>
      </c>
      <c r="F440" s="119" t="s">
        <v>618</v>
      </c>
      <c r="G440" s="119" t="s">
        <v>619</v>
      </c>
      <c r="H440" s="119" t="s">
        <v>619</v>
      </c>
      <c r="I440" s="163" t="s">
        <v>203</v>
      </c>
      <c r="J440" s="119" t="s">
        <v>204</v>
      </c>
      <c r="K440" s="119" t="s">
        <v>205</v>
      </c>
      <c r="L440" s="119" t="s">
        <v>618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172</v>
      </c>
      <c r="AK440" s="119" t="s">
        <v>172</v>
      </c>
      <c r="AM440" s="131"/>
    </row>
    <row r="441" spans="1:39" s="119" customFormat="1" ht="15" hidden="1" customHeight="1" x14ac:dyDescent="0.3">
      <c r="A441" s="119">
        <v>2017</v>
      </c>
      <c r="B441" s="119" t="s">
        <v>198</v>
      </c>
      <c r="C441" s="119" t="s">
        <v>109</v>
      </c>
      <c r="D441" s="119" t="s">
        <v>110</v>
      </c>
      <c r="E441" s="119" t="s">
        <v>280</v>
      </c>
      <c r="F441" s="119" t="s">
        <v>620</v>
      </c>
      <c r="G441" s="119" t="s">
        <v>621</v>
      </c>
      <c r="H441" s="119" t="s">
        <v>621</v>
      </c>
      <c r="I441" s="163" t="s">
        <v>203</v>
      </c>
      <c r="J441" s="119" t="s">
        <v>574</v>
      </c>
      <c r="K441" s="119" t="s">
        <v>575</v>
      </c>
      <c r="L441" s="119" t="s">
        <v>620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172</v>
      </c>
      <c r="AK441" s="119" t="s">
        <v>172</v>
      </c>
      <c r="AM441" s="131"/>
    </row>
    <row r="442" spans="1:39" s="119" customFormat="1" ht="15" hidden="1" customHeight="1" x14ac:dyDescent="0.3">
      <c r="A442" s="119">
        <v>2017</v>
      </c>
      <c r="B442" s="119" t="s">
        <v>198</v>
      </c>
      <c r="C442" s="119" t="s">
        <v>109</v>
      </c>
      <c r="D442" s="119" t="s">
        <v>110</v>
      </c>
      <c r="E442" s="119" t="s">
        <v>280</v>
      </c>
      <c r="F442" s="119" t="s">
        <v>620</v>
      </c>
      <c r="G442" s="119" t="s">
        <v>621</v>
      </c>
      <c r="H442" s="119" t="s">
        <v>621</v>
      </c>
      <c r="I442" s="163" t="s">
        <v>203</v>
      </c>
      <c r="J442" s="119" t="s">
        <v>574</v>
      </c>
      <c r="K442" s="119" t="s">
        <v>575</v>
      </c>
      <c r="L442" s="119" t="s">
        <v>620</v>
      </c>
      <c r="M442" s="119" t="s">
        <v>184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hidden="1" customHeight="1" x14ac:dyDescent="0.3">
      <c r="A443" s="119">
        <v>2017</v>
      </c>
      <c r="B443" s="119" t="s">
        <v>38</v>
      </c>
      <c r="C443" s="119" t="s">
        <v>109</v>
      </c>
      <c r="D443" s="119" t="s">
        <v>110</v>
      </c>
      <c r="E443" s="119" t="s">
        <v>280</v>
      </c>
      <c r="F443" s="119" t="s">
        <v>622</v>
      </c>
      <c r="G443" s="119" t="s">
        <v>622</v>
      </c>
      <c r="H443" s="119" t="s">
        <v>622</v>
      </c>
      <c r="I443" s="163" t="s">
        <v>203</v>
      </c>
      <c r="J443" s="119" t="s">
        <v>623</v>
      </c>
      <c r="K443" s="119" t="s">
        <v>624</v>
      </c>
      <c r="L443" s="119" t="s">
        <v>622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172</v>
      </c>
      <c r="AK443" s="119" t="s">
        <v>172</v>
      </c>
      <c r="AM443" s="131"/>
    </row>
    <row r="444" spans="1:39" s="119" customFormat="1" ht="15" hidden="1" customHeight="1" x14ac:dyDescent="0.3">
      <c r="A444" s="119">
        <v>2017</v>
      </c>
      <c r="B444" s="119" t="s">
        <v>198</v>
      </c>
      <c r="C444" s="119" t="s">
        <v>75</v>
      </c>
      <c r="D444" s="119" t="s">
        <v>517</v>
      </c>
      <c r="F444" s="131" t="s">
        <v>625</v>
      </c>
      <c r="G444" s="131" t="s">
        <v>626</v>
      </c>
      <c r="H444" s="131" t="s">
        <v>627</v>
      </c>
      <c r="I444" s="131" t="s">
        <v>203</v>
      </c>
      <c r="J444" s="119" t="s">
        <v>623</v>
      </c>
      <c r="K444" s="119" t="s">
        <v>624</v>
      </c>
      <c r="L444" s="119" t="s">
        <v>625</v>
      </c>
      <c r="M444" s="119" t="s">
        <v>184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207</v>
      </c>
    </row>
    <row r="445" spans="1:39" s="119" customFormat="1" ht="15" hidden="1" customHeight="1" x14ac:dyDescent="0.3">
      <c r="A445" s="119">
        <v>2017</v>
      </c>
      <c r="B445" s="119" t="s">
        <v>38</v>
      </c>
      <c r="C445" s="119" t="s">
        <v>109</v>
      </c>
      <c r="D445" s="119" t="s">
        <v>110</v>
      </c>
      <c r="E445" s="119" t="s">
        <v>280</v>
      </c>
      <c r="F445" s="119" t="s">
        <v>622</v>
      </c>
      <c r="G445" s="119" t="s">
        <v>622</v>
      </c>
      <c r="H445" s="119" t="s">
        <v>622</v>
      </c>
      <c r="I445" s="163" t="s">
        <v>203</v>
      </c>
      <c r="J445" s="119" t="s">
        <v>574</v>
      </c>
      <c r="K445" s="119" t="s">
        <v>575</v>
      </c>
      <c r="L445" s="119" t="s">
        <v>622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628</v>
      </c>
      <c r="AK445" s="119" t="s">
        <v>628</v>
      </c>
      <c r="AM445" s="131"/>
    </row>
    <row r="446" spans="1:39" s="119" customFormat="1" ht="15" hidden="1" customHeight="1" x14ac:dyDescent="0.3">
      <c r="A446" s="119">
        <v>2017</v>
      </c>
      <c r="B446" s="119" t="s">
        <v>38</v>
      </c>
      <c r="C446" s="119" t="s">
        <v>109</v>
      </c>
      <c r="D446" s="119" t="s">
        <v>110</v>
      </c>
      <c r="E446" s="119" t="s">
        <v>252</v>
      </c>
      <c r="F446" s="119" t="s">
        <v>629</v>
      </c>
      <c r="G446" s="119" t="s">
        <v>629</v>
      </c>
      <c r="H446" s="119" t="s">
        <v>629</v>
      </c>
      <c r="I446" s="163" t="s">
        <v>203</v>
      </c>
      <c r="J446" s="119" t="s">
        <v>574</v>
      </c>
      <c r="K446" s="119" t="s">
        <v>575</v>
      </c>
      <c r="L446" s="119" t="s">
        <v>630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123</v>
      </c>
      <c r="F447" s="119" t="s">
        <v>631</v>
      </c>
      <c r="G447" s="119" t="s">
        <v>631</v>
      </c>
      <c r="H447" s="119" t="s">
        <v>631</v>
      </c>
      <c r="I447" s="163" t="s">
        <v>203</v>
      </c>
      <c r="J447" s="119" t="s">
        <v>574</v>
      </c>
      <c r="K447" s="119" t="s">
        <v>575</v>
      </c>
      <c r="L447" s="119" t="s">
        <v>631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198</v>
      </c>
      <c r="C448" s="119" t="s">
        <v>88</v>
      </c>
      <c r="D448" s="119" t="s">
        <v>89</v>
      </c>
      <c r="E448" s="119" t="s">
        <v>276</v>
      </c>
      <c r="F448" s="119" t="s">
        <v>287</v>
      </c>
      <c r="G448" s="119" t="s">
        <v>288</v>
      </c>
      <c r="H448" s="119" t="s">
        <v>288</v>
      </c>
      <c r="I448" s="163" t="s">
        <v>203</v>
      </c>
      <c r="J448" s="119" t="s">
        <v>574</v>
      </c>
      <c r="K448" s="119" t="s">
        <v>575</v>
      </c>
      <c r="L448" s="119" t="s">
        <v>632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172</v>
      </c>
      <c r="AK448" s="119" t="s">
        <v>172</v>
      </c>
      <c r="AM448" s="131"/>
    </row>
    <row r="449" spans="1:39" s="119" customFormat="1" ht="15" hidden="1" customHeight="1" x14ac:dyDescent="0.3">
      <c r="A449" s="119">
        <v>2017</v>
      </c>
      <c r="B449" s="119" t="s">
        <v>198</v>
      </c>
      <c r="C449" s="119" t="s">
        <v>88</v>
      </c>
      <c r="D449" s="119" t="s">
        <v>89</v>
      </c>
      <c r="E449" s="119" t="s">
        <v>193</v>
      </c>
      <c r="F449" s="119" t="s">
        <v>287</v>
      </c>
      <c r="G449" s="119" t="s">
        <v>288</v>
      </c>
      <c r="H449" s="119" t="s">
        <v>288</v>
      </c>
      <c r="I449" s="163" t="s">
        <v>203</v>
      </c>
      <c r="J449" s="119" t="s">
        <v>574</v>
      </c>
      <c r="K449" s="119" t="s">
        <v>575</v>
      </c>
      <c r="L449" s="119" t="s">
        <v>632</v>
      </c>
      <c r="M449" s="119" t="s">
        <v>184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611</v>
      </c>
      <c r="AK449" s="119" t="s">
        <v>611</v>
      </c>
      <c r="AM449" s="131"/>
    </row>
    <row r="450" spans="1:39" s="119" customFormat="1" ht="15" hidden="1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166</v>
      </c>
      <c r="F450" s="119" t="s">
        <v>633</v>
      </c>
      <c r="G450" s="119" t="s">
        <v>633</v>
      </c>
      <c r="H450" s="119" t="s">
        <v>633</v>
      </c>
      <c r="I450" s="163" t="s">
        <v>203</v>
      </c>
      <c r="J450" s="119" t="s">
        <v>574</v>
      </c>
      <c r="K450" s="119" t="s">
        <v>575</v>
      </c>
      <c r="L450" s="119" t="s">
        <v>633</v>
      </c>
      <c r="M450" s="119" t="s">
        <v>46</v>
      </c>
      <c r="N450" s="136">
        <v>0.02</v>
      </c>
      <c r="O450" s="135" t="s">
        <v>494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166</v>
      </c>
      <c r="F451" s="119" t="s">
        <v>167</v>
      </c>
      <c r="G451" s="119" t="s">
        <v>167</v>
      </c>
      <c r="H451" s="119" t="s">
        <v>167</v>
      </c>
      <c r="I451" s="163" t="s">
        <v>203</v>
      </c>
      <c r="J451" s="119" t="s">
        <v>574</v>
      </c>
      <c r="K451" s="119" t="s">
        <v>575</v>
      </c>
      <c r="L451" s="119" t="s">
        <v>167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172</v>
      </c>
      <c r="AK451" s="119" t="s">
        <v>172</v>
      </c>
      <c r="AM451" s="131"/>
    </row>
    <row r="452" spans="1:39" s="119" customFormat="1" ht="15" hidden="1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166</v>
      </c>
      <c r="F452" s="119" t="s">
        <v>167</v>
      </c>
      <c r="G452" s="119" t="s">
        <v>167</v>
      </c>
      <c r="H452" s="119" t="s">
        <v>167</v>
      </c>
      <c r="I452" s="163" t="s">
        <v>203</v>
      </c>
      <c r="J452" s="119" t="s">
        <v>574</v>
      </c>
      <c r="K452" s="119" t="s">
        <v>575</v>
      </c>
      <c r="L452" s="119" t="s">
        <v>167</v>
      </c>
      <c r="M452" s="119" t="s">
        <v>184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hidden="1" customHeight="1" x14ac:dyDescent="0.3">
      <c r="A453" s="119">
        <v>2017</v>
      </c>
      <c r="B453" s="119" t="s">
        <v>198</v>
      </c>
      <c r="C453" s="119" t="s">
        <v>75</v>
      </c>
      <c r="D453" s="119" t="s">
        <v>76</v>
      </c>
      <c r="E453" s="119" t="s">
        <v>166</v>
      </c>
      <c r="F453" s="119" t="s">
        <v>634</v>
      </c>
      <c r="G453" s="119" t="s">
        <v>635</v>
      </c>
      <c r="H453" s="119" t="s">
        <v>635</v>
      </c>
      <c r="I453" s="163" t="s">
        <v>203</v>
      </c>
      <c r="J453" s="119" t="s">
        <v>574</v>
      </c>
      <c r="K453" s="119" t="s">
        <v>575</v>
      </c>
      <c r="L453" s="119" t="s">
        <v>636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172</v>
      </c>
      <c r="AK453" s="119" t="s">
        <v>172</v>
      </c>
      <c r="AL453" s="119" t="s">
        <v>610</v>
      </c>
      <c r="AM453" s="131"/>
    </row>
    <row r="454" spans="1:39" s="119" customFormat="1" ht="15" hidden="1" customHeight="1" x14ac:dyDescent="0.3">
      <c r="A454" s="119">
        <v>2017</v>
      </c>
      <c r="B454" s="119" t="s">
        <v>198</v>
      </c>
      <c r="C454" s="119" t="s">
        <v>75</v>
      </c>
      <c r="D454" s="119" t="s">
        <v>76</v>
      </c>
      <c r="E454" s="119" t="s">
        <v>166</v>
      </c>
      <c r="F454" s="119" t="s">
        <v>634</v>
      </c>
      <c r="G454" s="119" t="s">
        <v>635</v>
      </c>
      <c r="H454" s="119" t="s">
        <v>635</v>
      </c>
      <c r="I454" s="163" t="s">
        <v>203</v>
      </c>
      <c r="J454" s="119" t="s">
        <v>574</v>
      </c>
      <c r="K454" s="119" t="s">
        <v>575</v>
      </c>
      <c r="L454" s="119" t="s">
        <v>636</v>
      </c>
      <c r="M454" s="119" t="s">
        <v>184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hidden="1" customHeight="1" x14ac:dyDescent="0.3">
      <c r="A455" s="119">
        <v>2017</v>
      </c>
      <c r="B455" s="119" t="s">
        <v>198</v>
      </c>
      <c r="C455" s="119" t="s">
        <v>75</v>
      </c>
      <c r="D455" s="119" t="s">
        <v>76</v>
      </c>
      <c r="E455" s="119" t="s">
        <v>166</v>
      </c>
      <c r="F455" s="119" t="s">
        <v>634</v>
      </c>
      <c r="G455" s="119" t="s">
        <v>635</v>
      </c>
      <c r="H455" s="119" t="s">
        <v>637</v>
      </c>
      <c r="I455" s="163" t="s">
        <v>203</v>
      </c>
      <c r="J455" s="119" t="s">
        <v>574</v>
      </c>
      <c r="K455" s="119" t="s">
        <v>575</v>
      </c>
      <c r="L455" s="119" t="s">
        <v>636</v>
      </c>
      <c r="M455" s="119" t="s">
        <v>594</v>
      </c>
      <c r="N455" s="136">
        <v>0.2732</v>
      </c>
      <c r="O455" s="135" t="s">
        <v>494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hidden="1" customHeight="1" x14ac:dyDescent="0.3">
      <c r="A456" s="119">
        <v>2017</v>
      </c>
      <c r="B456" s="119" t="s">
        <v>198</v>
      </c>
      <c r="C456" s="119" t="s">
        <v>75</v>
      </c>
      <c r="D456" s="119" t="s">
        <v>76</v>
      </c>
      <c r="E456" s="119" t="s">
        <v>166</v>
      </c>
      <c r="F456" s="119" t="s">
        <v>625</v>
      </c>
      <c r="G456" s="119" t="s">
        <v>626</v>
      </c>
      <c r="H456" s="163" t="s">
        <v>627</v>
      </c>
      <c r="I456" s="163" t="s">
        <v>203</v>
      </c>
      <c r="J456" s="119" t="s">
        <v>623</v>
      </c>
      <c r="K456" s="119" t="s">
        <v>624</v>
      </c>
      <c r="L456" s="119" t="s">
        <v>625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172</v>
      </c>
      <c r="AK456" s="119" t="s">
        <v>172</v>
      </c>
      <c r="AM456" s="131"/>
    </row>
    <row r="457" spans="1:39" s="119" customFormat="1" ht="15" hidden="1" customHeight="1" x14ac:dyDescent="0.3">
      <c r="A457" s="119">
        <v>2017</v>
      </c>
      <c r="B457" s="119" t="s">
        <v>198</v>
      </c>
      <c r="C457" s="119" t="s">
        <v>75</v>
      </c>
      <c r="D457" s="119" t="s">
        <v>76</v>
      </c>
      <c r="E457" s="119" t="s">
        <v>166</v>
      </c>
      <c r="F457" s="119" t="s">
        <v>625</v>
      </c>
      <c r="G457" s="119" t="s">
        <v>626</v>
      </c>
      <c r="H457" s="163" t="s">
        <v>627</v>
      </c>
      <c r="I457" s="163" t="s">
        <v>203</v>
      </c>
      <c r="J457" s="119" t="s">
        <v>602</v>
      </c>
      <c r="K457" s="119" t="s">
        <v>638</v>
      </c>
      <c r="L457" s="119" t="s">
        <v>625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172</v>
      </c>
      <c r="AK457" s="119" t="s">
        <v>172</v>
      </c>
      <c r="AM457" s="131"/>
    </row>
    <row r="458" spans="1:39" s="119" customFormat="1" ht="15" hidden="1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295</v>
      </c>
      <c r="F458" s="119" t="s">
        <v>272</v>
      </c>
      <c r="G458" s="119" t="s">
        <v>272</v>
      </c>
      <c r="H458" s="119" t="s">
        <v>272</v>
      </c>
      <c r="I458" s="163" t="s">
        <v>203</v>
      </c>
      <c r="J458" s="119" t="s">
        <v>574</v>
      </c>
      <c r="K458" s="119" t="s">
        <v>575</v>
      </c>
      <c r="L458" s="119" t="s">
        <v>639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588</v>
      </c>
      <c r="AM458" s="131"/>
    </row>
    <row r="459" spans="1:39" s="119" customFormat="1" ht="15" hidden="1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295</v>
      </c>
      <c r="F459" s="119" t="s">
        <v>640</v>
      </c>
      <c r="G459" s="119" t="s">
        <v>640</v>
      </c>
      <c r="H459" s="119" t="s">
        <v>640</v>
      </c>
      <c r="I459" s="163" t="s">
        <v>203</v>
      </c>
      <c r="J459" s="119" t="s">
        <v>574</v>
      </c>
      <c r="K459" s="119" t="s">
        <v>575</v>
      </c>
      <c r="L459" s="119" t="s">
        <v>641</v>
      </c>
      <c r="M459" s="119" t="s">
        <v>184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642</v>
      </c>
      <c r="AK459" s="119" t="s">
        <v>642</v>
      </c>
      <c r="AM459" s="131"/>
    </row>
    <row r="460" spans="1:39" s="119" customFormat="1" ht="15" hidden="1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295</v>
      </c>
      <c r="F460" s="119" t="s">
        <v>640</v>
      </c>
      <c r="G460" s="119" t="s">
        <v>640</v>
      </c>
      <c r="H460" s="119" t="s">
        <v>640</v>
      </c>
      <c r="I460" s="163" t="s">
        <v>203</v>
      </c>
      <c r="J460" s="119" t="s">
        <v>574</v>
      </c>
      <c r="K460" s="119" t="s">
        <v>575</v>
      </c>
      <c r="L460" s="119" t="s">
        <v>641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588</v>
      </c>
      <c r="AM460" s="131"/>
    </row>
    <row r="461" spans="1:39" s="119" customFormat="1" ht="15" hidden="1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295</v>
      </c>
      <c r="F461" s="119" t="s">
        <v>572</v>
      </c>
      <c r="G461" s="119" t="s">
        <v>572</v>
      </c>
      <c r="H461" s="119" t="s">
        <v>572</v>
      </c>
      <c r="I461" s="163" t="s">
        <v>203</v>
      </c>
      <c r="J461" s="119" t="s">
        <v>574</v>
      </c>
      <c r="K461" s="119" t="s">
        <v>575</v>
      </c>
      <c r="L461" s="119" t="s">
        <v>576</v>
      </c>
      <c r="M461" s="119" t="s">
        <v>46</v>
      </c>
      <c r="N461" s="136">
        <v>0.05</v>
      </c>
      <c r="O461" s="135" t="s">
        <v>494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295</v>
      </c>
      <c r="F462" s="119" t="s">
        <v>584</v>
      </c>
      <c r="G462" s="119" t="s">
        <v>584</v>
      </c>
      <c r="H462" s="119" t="s">
        <v>584</v>
      </c>
      <c r="I462" s="163" t="s">
        <v>203</v>
      </c>
      <c r="J462" s="119" t="s">
        <v>574</v>
      </c>
      <c r="K462" s="119" t="s">
        <v>575</v>
      </c>
      <c r="L462" s="119" t="s">
        <v>586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295</v>
      </c>
      <c r="F463" s="119" t="s">
        <v>204</v>
      </c>
      <c r="G463" s="119" t="s">
        <v>204</v>
      </c>
      <c r="H463" s="119" t="s">
        <v>204</v>
      </c>
      <c r="I463" s="163" t="s">
        <v>203</v>
      </c>
      <c r="J463" s="119" t="s">
        <v>574</v>
      </c>
      <c r="K463" s="119" t="s">
        <v>575</v>
      </c>
      <c r="L463" s="119" t="s">
        <v>643</v>
      </c>
      <c r="M463" s="119" t="s">
        <v>184</v>
      </c>
      <c r="N463" s="136">
        <v>0.2</v>
      </c>
      <c r="O463" s="135" t="s">
        <v>494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588</v>
      </c>
      <c r="AM463" s="131"/>
    </row>
    <row r="464" spans="1:39" s="119" customFormat="1" ht="15" hidden="1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295</v>
      </c>
      <c r="F464" s="119" t="s">
        <v>204</v>
      </c>
      <c r="G464" s="119" t="s">
        <v>204</v>
      </c>
      <c r="H464" s="119" t="s">
        <v>204</v>
      </c>
      <c r="I464" s="163" t="s">
        <v>203</v>
      </c>
      <c r="J464" s="119" t="s">
        <v>574</v>
      </c>
      <c r="K464" s="119" t="s">
        <v>575</v>
      </c>
      <c r="L464" s="119" t="s">
        <v>643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588</v>
      </c>
      <c r="AM464" s="131"/>
    </row>
    <row r="465" spans="1:39" s="119" customFormat="1" ht="15" hidden="1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295</v>
      </c>
      <c r="F465" s="119" t="s">
        <v>204</v>
      </c>
      <c r="G465" s="119" t="s">
        <v>644</v>
      </c>
      <c r="H465" s="119" t="s">
        <v>644</v>
      </c>
      <c r="I465" s="163" t="s">
        <v>203</v>
      </c>
      <c r="J465" s="119" t="s">
        <v>574</v>
      </c>
      <c r="K465" s="119" t="s">
        <v>575</v>
      </c>
      <c r="L465" s="119" t="s">
        <v>643</v>
      </c>
      <c r="M465" s="119" t="s">
        <v>594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645</v>
      </c>
      <c r="AK465" s="119" t="s">
        <v>645</v>
      </c>
      <c r="AM465" s="131"/>
    </row>
    <row r="466" spans="1:39" s="119" customFormat="1" ht="15" hidden="1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295</v>
      </c>
      <c r="F466" s="119" t="s">
        <v>204</v>
      </c>
      <c r="G466" s="119" t="s">
        <v>644</v>
      </c>
      <c r="H466" s="119" t="s">
        <v>644</v>
      </c>
      <c r="I466" s="163" t="s">
        <v>203</v>
      </c>
      <c r="J466" s="119" t="s">
        <v>574</v>
      </c>
      <c r="K466" s="119" t="s">
        <v>575</v>
      </c>
      <c r="L466" s="119" t="s">
        <v>643</v>
      </c>
      <c r="M466" s="119" t="s">
        <v>46</v>
      </c>
      <c r="N466" s="136">
        <v>0.04</v>
      </c>
      <c r="O466" s="135" t="s">
        <v>494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295</v>
      </c>
      <c r="F467" s="119" t="s">
        <v>204</v>
      </c>
      <c r="G467" s="119" t="s">
        <v>644</v>
      </c>
      <c r="H467" s="119" t="s">
        <v>644</v>
      </c>
      <c r="I467" s="163" t="s">
        <v>203</v>
      </c>
      <c r="J467" s="119" t="s">
        <v>574</v>
      </c>
      <c r="K467" s="119" t="s">
        <v>575</v>
      </c>
      <c r="L467" s="119" t="s">
        <v>643</v>
      </c>
      <c r="M467" s="119" t="s">
        <v>159</v>
      </c>
      <c r="N467" s="136">
        <v>0.04</v>
      </c>
      <c r="O467" s="135" t="s">
        <v>494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646</v>
      </c>
      <c r="F468" s="119" t="s">
        <v>537</v>
      </c>
      <c r="G468" s="119" t="s">
        <v>537</v>
      </c>
      <c r="H468" s="119" t="s">
        <v>537</v>
      </c>
      <c r="I468" s="163" t="s">
        <v>203</v>
      </c>
      <c r="J468" s="119" t="s">
        <v>574</v>
      </c>
      <c r="K468" s="119" t="s">
        <v>575</v>
      </c>
      <c r="L468" s="119" t="s">
        <v>538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172</v>
      </c>
      <c r="AK468" s="119" t="s">
        <v>172</v>
      </c>
      <c r="AL468" s="119" t="s">
        <v>610</v>
      </c>
      <c r="AM468" s="131"/>
    </row>
    <row r="469" spans="1:39" s="119" customFormat="1" ht="15" hidden="1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646</v>
      </c>
      <c r="F469" s="119" t="s">
        <v>537</v>
      </c>
      <c r="G469" s="119" t="s">
        <v>537</v>
      </c>
      <c r="H469" s="119" t="s">
        <v>537</v>
      </c>
      <c r="I469" s="163" t="s">
        <v>203</v>
      </c>
      <c r="J469" s="119" t="s">
        <v>574</v>
      </c>
      <c r="K469" s="119" t="s">
        <v>575</v>
      </c>
      <c r="L469" s="119" t="s">
        <v>538</v>
      </c>
      <c r="M469" s="119" t="s">
        <v>184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hidden="1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646</v>
      </c>
      <c r="F470" s="119" t="s">
        <v>537</v>
      </c>
      <c r="G470" s="119" t="s">
        <v>537</v>
      </c>
      <c r="H470" s="119" t="s">
        <v>537</v>
      </c>
      <c r="I470" s="163" t="s">
        <v>203</v>
      </c>
      <c r="J470" s="119" t="s">
        <v>574</v>
      </c>
      <c r="K470" s="119" t="s">
        <v>575</v>
      </c>
      <c r="L470" s="119" t="s">
        <v>538</v>
      </c>
      <c r="M470" s="119" t="s">
        <v>594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hidden="1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646</v>
      </c>
      <c r="F471" s="119" t="s">
        <v>537</v>
      </c>
      <c r="G471" s="119" t="s">
        <v>537</v>
      </c>
      <c r="H471" s="119" t="s">
        <v>537</v>
      </c>
      <c r="I471" s="163" t="s">
        <v>203</v>
      </c>
      <c r="J471" s="119" t="s">
        <v>574</v>
      </c>
      <c r="K471" s="119" t="s">
        <v>575</v>
      </c>
      <c r="L471" s="119" t="s">
        <v>538</v>
      </c>
      <c r="M471" s="119" t="s">
        <v>159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hidden="1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646</v>
      </c>
      <c r="F472" s="119" t="s">
        <v>647</v>
      </c>
      <c r="G472" s="119" t="s">
        <v>647</v>
      </c>
      <c r="H472" s="119" t="s">
        <v>647</v>
      </c>
      <c r="I472" s="163" t="s">
        <v>203</v>
      </c>
      <c r="J472" s="119" t="s">
        <v>574</v>
      </c>
      <c r="K472" s="119" t="s">
        <v>575</v>
      </c>
      <c r="L472" s="119" t="s">
        <v>647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172</v>
      </c>
      <c r="AK472" s="119" t="s">
        <v>172</v>
      </c>
      <c r="AM472" s="131"/>
    </row>
    <row r="473" spans="1:39" s="119" customFormat="1" ht="15" hidden="1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314</v>
      </c>
      <c r="F473" s="119" t="s">
        <v>648</v>
      </c>
      <c r="G473" s="119" t="s">
        <v>648</v>
      </c>
      <c r="H473" s="119" t="s">
        <v>648</v>
      </c>
      <c r="I473" s="163" t="s">
        <v>203</v>
      </c>
      <c r="J473" s="119" t="s">
        <v>574</v>
      </c>
      <c r="K473" s="119" t="s">
        <v>575</v>
      </c>
      <c r="L473" s="119" t="s">
        <v>648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314</v>
      </c>
      <c r="F474" s="119" t="s">
        <v>649</v>
      </c>
      <c r="G474" s="119" t="s">
        <v>649</v>
      </c>
      <c r="H474" s="119" t="s">
        <v>649</v>
      </c>
      <c r="I474" s="163" t="s">
        <v>203</v>
      </c>
      <c r="J474" s="119" t="s">
        <v>574</v>
      </c>
      <c r="K474" s="119" t="s">
        <v>575</v>
      </c>
      <c r="L474" s="119" t="s">
        <v>649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314</v>
      </c>
      <c r="F475" s="119" t="s">
        <v>650</v>
      </c>
      <c r="G475" s="119" t="s">
        <v>650</v>
      </c>
      <c r="H475" s="119" t="s">
        <v>650</v>
      </c>
      <c r="I475" s="163" t="s">
        <v>203</v>
      </c>
      <c r="J475" s="119" t="s">
        <v>574</v>
      </c>
      <c r="K475" s="119" t="s">
        <v>575</v>
      </c>
      <c r="L475" s="119" t="s">
        <v>651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172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251</v>
      </c>
      <c r="C476" s="119" t="s">
        <v>75</v>
      </c>
      <c r="D476" s="119" t="s">
        <v>76</v>
      </c>
      <c r="E476" s="119" t="s">
        <v>314</v>
      </c>
      <c r="F476" s="119" t="s">
        <v>518</v>
      </c>
      <c r="G476" s="119" t="s">
        <v>519</v>
      </c>
      <c r="H476" s="131" t="s">
        <v>520</v>
      </c>
      <c r="I476" s="163" t="s">
        <v>203</v>
      </c>
      <c r="J476" s="119" t="s">
        <v>204</v>
      </c>
      <c r="K476" s="119" t="s">
        <v>205</v>
      </c>
      <c r="L476" s="119" t="s">
        <v>652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172</v>
      </c>
      <c r="AK476" s="119" t="s">
        <v>172</v>
      </c>
      <c r="AM476" s="131"/>
    </row>
    <row r="477" spans="1:39" s="119" customFormat="1" ht="15" hidden="1" customHeight="1" x14ac:dyDescent="0.3">
      <c r="A477" s="119">
        <v>2017</v>
      </c>
      <c r="B477" s="119" t="s">
        <v>198</v>
      </c>
      <c r="C477" s="119" t="s">
        <v>75</v>
      </c>
      <c r="D477" s="119" t="s">
        <v>76</v>
      </c>
      <c r="E477" s="119" t="s">
        <v>314</v>
      </c>
      <c r="F477" s="119" t="s">
        <v>546</v>
      </c>
      <c r="G477" s="119" t="s">
        <v>547</v>
      </c>
      <c r="H477" s="163" t="s">
        <v>548</v>
      </c>
      <c r="I477" s="163" t="s">
        <v>203</v>
      </c>
      <c r="J477" s="119" t="s">
        <v>204</v>
      </c>
      <c r="K477" s="119" t="s">
        <v>205</v>
      </c>
      <c r="L477" s="119" t="s">
        <v>546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172</v>
      </c>
      <c r="AK477" s="119" t="s">
        <v>172</v>
      </c>
      <c r="AM477" s="131"/>
    </row>
    <row r="478" spans="1:39" s="119" customFormat="1" ht="15" hidden="1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149</v>
      </c>
      <c r="F478" s="119" t="s">
        <v>623</v>
      </c>
      <c r="G478" s="119" t="s">
        <v>623</v>
      </c>
      <c r="H478" s="119" t="s">
        <v>623</v>
      </c>
      <c r="I478" s="163" t="s">
        <v>203</v>
      </c>
      <c r="J478" s="119" t="s">
        <v>574</v>
      </c>
      <c r="K478" s="119" t="s">
        <v>575</v>
      </c>
      <c r="L478" s="119" t="s">
        <v>653</v>
      </c>
      <c r="M478" s="119" t="s">
        <v>184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642</v>
      </c>
      <c r="AK478" s="119" t="s">
        <v>642</v>
      </c>
      <c r="AM478" s="131"/>
    </row>
    <row r="479" spans="1:39" s="119" customFormat="1" ht="15" hidden="1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149</v>
      </c>
      <c r="F479" s="119" t="s">
        <v>623</v>
      </c>
      <c r="G479" s="119" t="s">
        <v>623</v>
      </c>
      <c r="H479" s="119" t="s">
        <v>623</v>
      </c>
      <c r="I479" s="163" t="s">
        <v>203</v>
      </c>
      <c r="J479" s="119" t="s">
        <v>574</v>
      </c>
      <c r="K479" s="119" t="s">
        <v>575</v>
      </c>
      <c r="L479" s="119" t="s">
        <v>653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508</v>
      </c>
      <c r="AK479" s="119" t="s">
        <v>508</v>
      </c>
      <c r="AM479" s="131"/>
    </row>
    <row r="480" spans="1:39" s="119" customFormat="1" ht="15" hidden="1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149</v>
      </c>
      <c r="F480" s="119" t="s">
        <v>654</v>
      </c>
      <c r="G480" s="119" t="s">
        <v>654</v>
      </c>
      <c r="H480" s="119" t="s">
        <v>654</v>
      </c>
      <c r="I480" s="163" t="s">
        <v>203</v>
      </c>
      <c r="J480" s="119" t="s">
        <v>574</v>
      </c>
      <c r="K480" s="119" t="s">
        <v>575</v>
      </c>
      <c r="L480" s="119" t="s">
        <v>654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172</v>
      </c>
      <c r="AK480" s="119" t="s">
        <v>172</v>
      </c>
      <c r="AL480" s="119" t="s">
        <v>610</v>
      </c>
      <c r="AM480" s="131"/>
    </row>
    <row r="481" spans="1:39" s="119" customFormat="1" ht="15" hidden="1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149</v>
      </c>
      <c r="F481" s="119" t="s">
        <v>654</v>
      </c>
      <c r="G481" s="119" t="s">
        <v>654</v>
      </c>
      <c r="H481" s="119" t="s">
        <v>654</v>
      </c>
      <c r="I481" s="163" t="s">
        <v>203</v>
      </c>
      <c r="J481" s="119" t="s">
        <v>574</v>
      </c>
      <c r="K481" s="119" t="s">
        <v>575</v>
      </c>
      <c r="L481" s="119" t="s">
        <v>654</v>
      </c>
      <c r="M481" s="119" t="s">
        <v>184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hidden="1" customHeight="1" x14ac:dyDescent="0.3">
      <c r="A482" s="119">
        <v>2017</v>
      </c>
      <c r="B482" s="119" t="s">
        <v>251</v>
      </c>
      <c r="C482" s="119" t="s">
        <v>75</v>
      </c>
      <c r="D482" s="119" t="s">
        <v>76</v>
      </c>
      <c r="E482" s="119" t="s">
        <v>149</v>
      </c>
      <c r="F482" s="119" t="s">
        <v>655</v>
      </c>
      <c r="G482" s="119" t="s">
        <v>656</v>
      </c>
      <c r="H482" s="119" t="s">
        <v>657</v>
      </c>
      <c r="I482" s="163" t="s">
        <v>203</v>
      </c>
      <c r="J482" s="119" t="s">
        <v>574</v>
      </c>
      <c r="K482" s="119" t="s">
        <v>575</v>
      </c>
      <c r="L482" s="119" t="s">
        <v>655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172</v>
      </c>
      <c r="AK482" s="119" t="s">
        <v>172</v>
      </c>
      <c r="AM482" s="131"/>
    </row>
    <row r="483" spans="1:39" s="119" customFormat="1" ht="15" hidden="1" customHeight="1" x14ac:dyDescent="0.3">
      <c r="A483" s="119">
        <v>2017</v>
      </c>
      <c r="B483" s="119" t="s">
        <v>251</v>
      </c>
      <c r="C483" s="119" t="s">
        <v>75</v>
      </c>
      <c r="D483" s="119" t="s">
        <v>76</v>
      </c>
      <c r="E483" s="119" t="s">
        <v>149</v>
      </c>
      <c r="F483" s="119" t="s">
        <v>655</v>
      </c>
      <c r="G483" s="119" t="s">
        <v>656</v>
      </c>
      <c r="H483" s="119" t="s">
        <v>657</v>
      </c>
      <c r="I483" s="163" t="s">
        <v>203</v>
      </c>
      <c r="J483" s="119" t="s">
        <v>574</v>
      </c>
      <c r="K483" s="119" t="s">
        <v>575</v>
      </c>
      <c r="L483" s="119" t="s">
        <v>655</v>
      </c>
      <c r="M483" s="119" t="s">
        <v>159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645</v>
      </c>
      <c r="AK483" s="119" t="s">
        <v>645</v>
      </c>
      <c r="AM483" s="131"/>
    </row>
    <row r="484" spans="1:39" s="119" customFormat="1" ht="15" hidden="1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149</v>
      </c>
      <c r="F484" s="119" t="s">
        <v>658</v>
      </c>
      <c r="G484" s="119" t="s">
        <v>658</v>
      </c>
      <c r="H484" s="119" t="s">
        <v>658</v>
      </c>
      <c r="I484" s="163" t="s">
        <v>203</v>
      </c>
      <c r="J484" s="119" t="s">
        <v>574</v>
      </c>
      <c r="K484" s="119" t="s">
        <v>575</v>
      </c>
      <c r="L484" s="119" t="s">
        <v>659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172</v>
      </c>
      <c r="AK484" s="119" t="s">
        <v>172</v>
      </c>
      <c r="AM484" s="131"/>
    </row>
    <row r="485" spans="1:39" s="119" customFormat="1" ht="15" hidden="1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149</v>
      </c>
      <c r="F485" s="119" t="s">
        <v>262</v>
      </c>
      <c r="G485" s="119" t="s">
        <v>262</v>
      </c>
      <c r="H485" s="119" t="s">
        <v>262</v>
      </c>
      <c r="I485" s="163" t="s">
        <v>203</v>
      </c>
      <c r="J485" s="119" t="s">
        <v>574</v>
      </c>
      <c r="K485" s="119" t="s">
        <v>575</v>
      </c>
      <c r="L485" s="119" t="s">
        <v>660</v>
      </c>
      <c r="M485" s="119" t="s">
        <v>184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661</v>
      </c>
      <c r="AK485" s="119" t="s">
        <v>661</v>
      </c>
      <c r="AM485" s="131"/>
    </row>
    <row r="486" spans="1:39" s="119" customFormat="1" ht="15" hidden="1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149</v>
      </c>
      <c r="F486" s="119" t="s">
        <v>262</v>
      </c>
      <c r="G486" s="119" t="s">
        <v>262</v>
      </c>
      <c r="H486" s="119" t="s">
        <v>262</v>
      </c>
      <c r="I486" s="163" t="s">
        <v>203</v>
      </c>
      <c r="J486" s="119" t="s">
        <v>574</v>
      </c>
      <c r="K486" s="119" t="s">
        <v>575</v>
      </c>
      <c r="L486" s="119" t="s">
        <v>660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hidden="1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149</v>
      </c>
      <c r="F487" s="119" t="s">
        <v>662</v>
      </c>
      <c r="G487" s="119" t="s">
        <v>662</v>
      </c>
      <c r="H487" s="119" t="s">
        <v>662</v>
      </c>
      <c r="I487" s="163" t="s">
        <v>203</v>
      </c>
      <c r="J487" s="119" t="s">
        <v>574</v>
      </c>
      <c r="K487" s="119" t="s">
        <v>575</v>
      </c>
      <c r="L487" s="119" t="s">
        <v>663</v>
      </c>
      <c r="M487" s="119" t="s">
        <v>184</v>
      </c>
      <c r="N487" s="136">
        <v>0.15</v>
      </c>
      <c r="O487" s="135" t="s">
        <v>494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661</v>
      </c>
      <c r="AK487" s="119" t="s">
        <v>661</v>
      </c>
      <c r="AL487" s="119" t="s">
        <v>588</v>
      </c>
      <c r="AM487" s="131"/>
    </row>
    <row r="488" spans="1:39" s="119" customFormat="1" ht="15" hidden="1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149</v>
      </c>
      <c r="F488" s="119" t="s">
        <v>662</v>
      </c>
      <c r="G488" s="119" t="s">
        <v>662</v>
      </c>
      <c r="H488" s="119" t="s">
        <v>662</v>
      </c>
      <c r="I488" s="163" t="s">
        <v>203</v>
      </c>
      <c r="J488" s="119" t="s">
        <v>574</v>
      </c>
      <c r="K488" s="119" t="s">
        <v>575</v>
      </c>
      <c r="L488" s="119" t="s">
        <v>663</v>
      </c>
      <c r="M488" s="119" t="s">
        <v>46</v>
      </c>
      <c r="N488" s="136">
        <v>0.05</v>
      </c>
      <c r="O488" s="135" t="s">
        <v>494</v>
      </c>
      <c r="P488" s="135" t="s">
        <v>664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hidden="1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149</v>
      </c>
      <c r="F489" s="119" t="s">
        <v>662</v>
      </c>
      <c r="G489" s="119" t="s">
        <v>662</v>
      </c>
      <c r="H489" s="119" t="s">
        <v>662</v>
      </c>
      <c r="I489" s="163" t="s">
        <v>203</v>
      </c>
      <c r="J489" s="119" t="s">
        <v>574</v>
      </c>
      <c r="K489" s="119" t="s">
        <v>575</v>
      </c>
      <c r="L489" s="119" t="s">
        <v>663</v>
      </c>
      <c r="M489" s="119" t="s">
        <v>159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645</v>
      </c>
      <c r="AK489" s="119" t="s">
        <v>645</v>
      </c>
      <c r="AM489" s="131"/>
    </row>
    <row r="490" spans="1:39" s="119" customFormat="1" ht="15" hidden="1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302</v>
      </c>
      <c r="G490" s="119" t="s">
        <v>302</v>
      </c>
      <c r="H490" s="119" t="s">
        <v>302</v>
      </c>
      <c r="I490" s="163" t="s">
        <v>203</v>
      </c>
      <c r="J490" s="119" t="s">
        <v>204</v>
      </c>
      <c r="K490" s="119" t="s">
        <v>205</v>
      </c>
      <c r="L490" s="119" t="s">
        <v>302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203</v>
      </c>
      <c r="J491" s="119" t="s">
        <v>574</v>
      </c>
      <c r="K491" s="119" t="s">
        <v>575</v>
      </c>
      <c r="L491" s="119" t="s">
        <v>79</v>
      </c>
      <c r="M491" s="119" t="s">
        <v>159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172</v>
      </c>
      <c r="AK491" s="119" t="s">
        <v>172</v>
      </c>
      <c r="AM491" s="131"/>
    </row>
    <row r="492" spans="1:39" s="119" customFormat="1" ht="15" hidden="1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203</v>
      </c>
      <c r="J492" s="119" t="s">
        <v>574</v>
      </c>
      <c r="K492" s="119" t="s">
        <v>575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610</v>
      </c>
      <c r="AM492" s="131"/>
    </row>
    <row r="493" spans="1:39" s="119" customFormat="1" ht="15" hidden="1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203</v>
      </c>
      <c r="J493" s="119" t="s">
        <v>574</v>
      </c>
      <c r="K493" s="119" t="s">
        <v>575</v>
      </c>
      <c r="L493" s="119" t="s">
        <v>79</v>
      </c>
      <c r="M493" s="119" t="s">
        <v>184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256</v>
      </c>
      <c r="F494" s="119" t="s">
        <v>649</v>
      </c>
      <c r="G494" s="119" t="s">
        <v>649</v>
      </c>
      <c r="H494" s="119" t="s">
        <v>649</v>
      </c>
      <c r="I494" s="163" t="s">
        <v>203</v>
      </c>
      <c r="J494" s="119" t="s">
        <v>574</v>
      </c>
      <c r="K494" s="119" t="s">
        <v>575</v>
      </c>
      <c r="L494" s="119" t="s">
        <v>649</v>
      </c>
      <c r="M494" s="119" t="s">
        <v>184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251</v>
      </c>
      <c r="C495" s="119" t="s">
        <v>75</v>
      </c>
      <c r="D495" s="119" t="s">
        <v>76</v>
      </c>
      <c r="E495" s="119" t="s">
        <v>256</v>
      </c>
      <c r="F495" s="119" t="s">
        <v>665</v>
      </c>
      <c r="G495" s="119" t="s">
        <v>666</v>
      </c>
      <c r="H495" s="119" t="s">
        <v>667</v>
      </c>
      <c r="I495" s="163" t="s">
        <v>203</v>
      </c>
      <c r="J495" s="119" t="s">
        <v>574</v>
      </c>
      <c r="K495" s="119" t="s">
        <v>575</v>
      </c>
      <c r="L495" s="119" t="s">
        <v>665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172</v>
      </c>
      <c r="AK495" s="119" t="s">
        <v>172</v>
      </c>
      <c r="AL495" s="119" t="s">
        <v>610</v>
      </c>
      <c r="AM495" s="131"/>
    </row>
    <row r="496" spans="1:39" s="119" customFormat="1" ht="15" hidden="1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174</v>
      </c>
      <c r="F496" s="119" t="s">
        <v>668</v>
      </c>
      <c r="G496" s="119" t="s">
        <v>668</v>
      </c>
      <c r="H496" s="119" t="s">
        <v>668</v>
      </c>
      <c r="I496" s="163" t="s">
        <v>203</v>
      </c>
      <c r="J496" s="119" t="s">
        <v>623</v>
      </c>
      <c r="K496" s="119" t="s">
        <v>624</v>
      </c>
      <c r="L496" s="119" t="s">
        <v>668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188</v>
      </c>
      <c r="AK496" s="119" t="s">
        <v>188</v>
      </c>
      <c r="AM496" s="131"/>
    </row>
    <row r="497" spans="1:39" s="119" customFormat="1" ht="15" hidden="1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174</v>
      </c>
      <c r="F497" s="119" t="s">
        <v>669</v>
      </c>
      <c r="G497" s="119" t="s">
        <v>669</v>
      </c>
      <c r="H497" s="119" t="s">
        <v>669</v>
      </c>
      <c r="I497" s="163" t="s">
        <v>203</v>
      </c>
      <c r="J497" s="119" t="s">
        <v>574</v>
      </c>
      <c r="K497" s="119" t="s">
        <v>575</v>
      </c>
      <c r="L497" s="119" t="s">
        <v>669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172</v>
      </c>
      <c r="AK497" s="119" t="s">
        <v>172</v>
      </c>
      <c r="AM497" s="131"/>
    </row>
    <row r="498" spans="1:39" s="119" customFormat="1" ht="15" hidden="1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174</v>
      </c>
      <c r="F498" s="119" t="s">
        <v>669</v>
      </c>
      <c r="G498" s="119" t="s">
        <v>669</v>
      </c>
      <c r="H498" s="119" t="s">
        <v>669</v>
      </c>
      <c r="I498" s="163" t="s">
        <v>203</v>
      </c>
      <c r="J498" s="119" t="s">
        <v>574</v>
      </c>
      <c r="K498" s="119" t="s">
        <v>575</v>
      </c>
      <c r="L498" s="119" t="s">
        <v>669</v>
      </c>
      <c r="M498" s="119" t="s">
        <v>184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hidden="1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303</v>
      </c>
      <c r="F499" s="119" t="s">
        <v>670</v>
      </c>
      <c r="G499" s="119" t="s">
        <v>670</v>
      </c>
      <c r="H499" s="119" t="s">
        <v>670</v>
      </c>
      <c r="I499" s="163" t="s">
        <v>203</v>
      </c>
      <c r="J499" s="119" t="s">
        <v>574</v>
      </c>
      <c r="K499" s="119" t="s">
        <v>575</v>
      </c>
      <c r="L499" s="119" t="s">
        <v>670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172</v>
      </c>
      <c r="AK499" s="119" t="s">
        <v>172</v>
      </c>
      <c r="AM499" s="131"/>
    </row>
    <row r="500" spans="1:39" s="119" customFormat="1" ht="15" hidden="1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303</v>
      </c>
      <c r="F500" s="119" t="s">
        <v>670</v>
      </c>
      <c r="G500" s="119" t="s">
        <v>670</v>
      </c>
      <c r="H500" s="119" t="s">
        <v>670</v>
      </c>
      <c r="I500" s="163" t="s">
        <v>203</v>
      </c>
      <c r="J500" s="119" t="s">
        <v>574</v>
      </c>
      <c r="K500" s="119" t="s">
        <v>575</v>
      </c>
      <c r="L500" s="119" t="s">
        <v>670</v>
      </c>
      <c r="M500" s="119" t="s">
        <v>184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hidden="1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303</v>
      </c>
      <c r="F501" s="119" t="s">
        <v>648</v>
      </c>
      <c r="G501" s="119" t="s">
        <v>648</v>
      </c>
      <c r="H501" s="119" t="s">
        <v>648</v>
      </c>
      <c r="I501" s="163" t="s">
        <v>203</v>
      </c>
      <c r="J501" s="119" t="s">
        <v>574</v>
      </c>
      <c r="K501" s="119" t="s">
        <v>575</v>
      </c>
      <c r="L501" s="119" t="s">
        <v>648</v>
      </c>
      <c r="M501" s="119" t="s">
        <v>184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661</v>
      </c>
      <c r="AK501" s="119" t="s">
        <v>661</v>
      </c>
      <c r="AM501" s="131"/>
    </row>
    <row r="502" spans="1:39" s="119" customFormat="1" ht="15" hidden="1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303</v>
      </c>
      <c r="F502" s="119" t="s">
        <v>671</v>
      </c>
      <c r="G502" s="119" t="s">
        <v>671</v>
      </c>
      <c r="H502" s="119" t="s">
        <v>671</v>
      </c>
      <c r="I502" s="163" t="s">
        <v>203</v>
      </c>
      <c r="J502" s="119" t="s">
        <v>574</v>
      </c>
      <c r="K502" s="119" t="s">
        <v>575</v>
      </c>
      <c r="L502" s="119" t="s">
        <v>671</v>
      </c>
      <c r="M502" s="119" t="s">
        <v>46</v>
      </c>
      <c r="N502" s="136">
        <v>0.02</v>
      </c>
      <c r="O502" s="135" t="s">
        <v>51</v>
      </c>
      <c r="P502" s="135" t="s">
        <v>439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172</v>
      </c>
      <c r="AK502" s="119" t="s">
        <v>172</v>
      </c>
      <c r="AM502" s="131"/>
    </row>
    <row r="503" spans="1:39" s="119" customFormat="1" ht="15" hidden="1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303</v>
      </c>
      <c r="F503" s="119" t="s">
        <v>671</v>
      </c>
      <c r="G503" s="119" t="s">
        <v>671</v>
      </c>
      <c r="H503" s="119" t="s">
        <v>671</v>
      </c>
      <c r="I503" s="163" t="s">
        <v>203</v>
      </c>
      <c r="J503" s="119" t="s">
        <v>574</v>
      </c>
      <c r="K503" s="119" t="s">
        <v>575</v>
      </c>
      <c r="L503" s="119" t="s">
        <v>671</v>
      </c>
      <c r="M503" s="119" t="s">
        <v>159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185</v>
      </c>
      <c r="AK503" s="119" t="s">
        <v>185</v>
      </c>
      <c r="AM503" s="131"/>
    </row>
    <row r="504" spans="1:39" s="119" customFormat="1" ht="15" hidden="1" customHeight="1" x14ac:dyDescent="0.3">
      <c r="A504" s="119">
        <v>2017</v>
      </c>
      <c r="B504" s="119" t="s">
        <v>251</v>
      </c>
      <c r="C504" s="119" t="s">
        <v>75</v>
      </c>
      <c r="D504" s="119" t="s">
        <v>76</v>
      </c>
      <c r="E504" s="119" t="s">
        <v>303</v>
      </c>
      <c r="F504" s="119" t="s">
        <v>308</v>
      </c>
      <c r="G504" s="119" t="s">
        <v>309</v>
      </c>
      <c r="H504" s="119" t="s">
        <v>310</v>
      </c>
      <c r="I504" s="163" t="s">
        <v>203</v>
      </c>
      <c r="J504" s="119" t="s">
        <v>574</v>
      </c>
      <c r="K504" s="119" t="s">
        <v>575</v>
      </c>
      <c r="L504" s="119" t="s">
        <v>308</v>
      </c>
      <c r="M504" s="119" t="s">
        <v>184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672</v>
      </c>
      <c r="AK504" s="119" t="s">
        <v>672</v>
      </c>
      <c r="AM504" s="131"/>
    </row>
    <row r="505" spans="1:39" s="119" customFormat="1" ht="15" hidden="1" customHeight="1" x14ac:dyDescent="0.3">
      <c r="A505" s="119">
        <v>2017</v>
      </c>
      <c r="B505" s="119" t="s">
        <v>251</v>
      </c>
      <c r="C505" s="119" t="s">
        <v>75</v>
      </c>
      <c r="D505" s="119" t="s">
        <v>76</v>
      </c>
      <c r="E505" s="119" t="s">
        <v>303</v>
      </c>
      <c r="F505" s="119" t="s">
        <v>308</v>
      </c>
      <c r="G505" s="119" t="s">
        <v>309</v>
      </c>
      <c r="H505" s="119" t="s">
        <v>310</v>
      </c>
      <c r="I505" s="163" t="s">
        <v>203</v>
      </c>
      <c r="J505" s="119" t="s">
        <v>574</v>
      </c>
      <c r="K505" s="119" t="s">
        <v>575</v>
      </c>
      <c r="L505" s="119" t="s">
        <v>308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185</v>
      </c>
      <c r="AK505" s="119" t="s">
        <v>185</v>
      </c>
      <c r="AM505" s="131"/>
    </row>
    <row r="506" spans="1:39" s="119" customFormat="1" ht="15" hidden="1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303</v>
      </c>
      <c r="F506" s="119" t="s">
        <v>673</v>
      </c>
      <c r="G506" s="119" t="s">
        <v>673</v>
      </c>
      <c r="H506" s="119" t="s">
        <v>673</v>
      </c>
      <c r="I506" s="163" t="s">
        <v>203</v>
      </c>
      <c r="J506" s="119" t="s">
        <v>574</v>
      </c>
      <c r="K506" s="119" t="s">
        <v>575</v>
      </c>
      <c r="L506" s="119" t="s">
        <v>673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172</v>
      </c>
      <c r="AK506" s="119" t="s">
        <v>172</v>
      </c>
      <c r="AM506" s="131"/>
    </row>
    <row r="507" spans="1:39" s="119" customFormat="1" ht="15" hidden="1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303</v>
      </c>
      <c r="F507" s="119" t="s">
        <v>673</v>
      </c>
      <c r="G507" s="119" t="s">
        <v>673</v>
      </c>
      <c r="H507" s="119" t="s">
        <v>673</v>
      </c>
      <c r="I507" s="163" t="s">
        <v>203</v>
      </c>
      <c r="J507" s="119" t="s">
        <v>574</v>
      </c>
      <c r="K507" s="119" t="s">
        <v>575</v>
      </c>
      <c r="L507" s="119" t="s">
        <v>673</v>
      </c>
      <c r="M507" s="119" t="s">
        <v>159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172</v>
      </c>
      <c r="AK507" s="119" t="s">
        <v>172</v>
      </c>
      <c r="AM507" s="131"/>
    </row>
    <row r="508" spans="1:39" s="119" customFormat="1" ht="15" hidden="1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303</v>
      </c>
      <c r="F508" s="119" t="s">
        <v>673</v>
      </c>
      <c r="G508" s="119" t="s">
        <v>673</v>
      </c>
      <c r="H508" s="119" t="s">
        <v>673</v>
      </c>
      <c r="I508" s="163" t="s">
        <v>203</v>
      </c>
      <c r="J508" s="119" t="s">
        <v>574</v>
      </c>
      <c r="K508" s="119" t="s">
        <v>575</v>
      </c>
      <c r="L508" s="119" t="s">
        <v>673</v>
      </c>
      <c r="M508" s="119" t="s">
        <v>184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hidden="1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224</v>
      </c>
      <c r="F509" s="119" t="s">
        <v>650</v>
      </c>
      <c r="G509" s="119" t="s">
        <v>650</v>
      </c>
      <c r="H509" s="119" t="s">
        <v>650</v>
      </c>
      <c r="I509" s="163" t="s">
        <v>203</v>
      </c>
      <c r="J509" s="119" t="s">
        <v>574</v>
      </c>
      <c r="K509" s="119" t="s">
        <v>575</v>
      </c>
      <c r="L509" s="119" t="s">
        <v>651</v>
      </c>
      <c r="M509" s="119" t="s">
        <v>184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hidden="1" customHeight="1" x14ac:dyDescent="0.3">
      <c r="A510" s="119">
        <v>2017</v>
      </c>
      <c r="B510" s="119" t="s">
        <v>251</v>
      </c>
      <c r="C510" s="119" t="s">
        <v>75</v>
      </c>
      <c r="D510" s="119" t="s">
        <v>76</v>
      </c>
      <c r="E510" s="119" t="s">
        <v>224</v>
      </c>
      <c r="F510" s="119" t="s">
        <v>665</v>
      </c>
      <c r="G510" s="119" t="s">
        <v>666</v>
      </c>
      <c r="H510" s="119" t="s">
        <v>667</v>
      </c>
      <c r="I510" s="163" t="s">
        <v>203</v>
      </c>
      <c r="J510" s="119" t="s">
        <v>574</v>
      </c>
      <c r="K510" s="119" t="s">
        <v>575</v>
      </c>
      <c r="L510" s="119" t="s">
        <v>665</v>
      </c>
      <c r="M510" s="119" t="s">
        <v>184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hidden="1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117</v>
      </c>
      <c r="F511" s="119" t="s">
        <v>674</v>
      </c>
      <c r="G511" s="119" t="s">
        <v>674</v>
      </c>
      <c r="H511" s="119" t="s">
        <v>674</v>
      </c>
      <c r="I511" s="163" t="s">
        <v>203</v>
      </c>
      <c r="J511" s="119" t="s">
        <v>574</v>
      </c>
      <c r="K511" s="119" t="s">
        <v>575</v>
      </c>
      <c r="L511" s="119" t="s">
        <v>675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hidden="1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117</v>
      </c>
      <c r="F512" s="119" t="s">
        <v>676</v>
      </c>
      <c r="G512" s="119" t="s">
        <v>676</v>
      </c>
      <c r="H512" s="119" t="s">
        <v>676</v>
      </c>
      <c r="I512" s="163" t="s">
        <v>203</v>
      </c>
      <c r="J512" s="119" t="s">
        <v>574</v>
      </c>
      <c r="K512" s="119" t="s">
        <v>575</v>
      </c>
      <c r="L512" s="119" t="s">
        <v>677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hidden="1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117</v>
      </c>
      <c r="F513" s="119" t="s">
        <v>678</v>
      </c>
      <c r="G513" s="119" t="s">
        <v>678</v>
      </c>
      <c r="H513" s="119" t="s">
        <v>678</v>
      </c>
      <c r="I513" s="163" t="s">
        <v>203</v>
      </c>
      <c r="J513" s="119" t="s">
        <v>574</v>
      </c>
      <c r="K513" s="119" t="s">
        <v>575</v>
      </c>
      <c r="L513" s="119" t="s">
        <v>679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hidden="1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117</v>
      </c>
      <c r="F514" s="119" t="s">
        <v>680</v>
      </c>
      <c r="G514" s="119" t="s">
        <v>680</v>
      </c>
      <c r="H514" s="119" t="s">
        <v>680</v>
      </c>
      <c r="I514" s="163" t="s">
        <v>203</v>
      </c>
      <c r="J514" s="119" t="s">
        <v>574</v>
      </c>
      <c r="K514" s="119" t="s">
        <v>575</v>
      </c>
      <c r="L514" s="119" t="s">
        <v>681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hidden="1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117</v>
      </c>
      <c r="F515" s="119" t="s">
        <v>682</v>
      </c>
      <c r="G515" s="119" t="s">
        <v>682</v>
      </c>
      <c r="H515" s="119" t="s">
        <v>682</v>
      </c>
      <c r="I515" s="163" t="s">
        <v>203</v>
      </c>
      <c r="J515" s="119" t="s">
        <v>574</v>
      </c>
      <c r="K515" s="119" t="s">
        <v>575</v>
      </c>
      <c r="L515" s="119" t="s">
        <v>683</v>
      </c>
      <c r="M515" s="119" t="s">
        <v>184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661</v>
      </c>
      <c r="AK515" s="119" t="s">
        <v>661</v>
      </c>
      <c r="AL515" s="119" t="s">
        <v>588</v>
      </c>
      <c r="AM515" s="131"/>
    </row>
    <row r="516" spans="1:39" s="119" customFormat="1" ht="15" hidden="1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117</v>
      </c>
      <c r="F516" s="119" t="s">
        <v>682</v>
      </c>
      <c r="G516" s="119" t="s">
        <v>682</v>
      </c>
      <c r="H516" s="119" t="s">
        <v>682</v>
      </c>
      <c r="I516" s="163" t="s">
        <v>203</v>
      </c>
      <c r="J516" s="119" t="s">
        <v>574</v>
      </c>
      <c r="K516" s="119" t="s">
        <v>575</v>
      </c>
      <c r="L516" s="119" t="s">
        <v>683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588</v>
      </c>
      <c r="AM516" s="131"/>
    </row>
    <row r="517" spans="1:39" s="119" customFormat="1" ht="15" hidden="1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117</v>
      </c>
      <c r="F517" s="119" t="s">
        <v>444</v>
      </c>
      <c r="G517" s="119" t="s">
        <v>444</v>
      </c>
      <c r="H517" s="119" t="s">
        <v>444</v>
      </c>
      <c r="I517" s="163" t="s">
        <v>203</v>
      </c>
      <c r="J517" s="119" t="s">
        <v>574</v>
      </c>
      <c r="K517" s="119" t="s">
        <v>575</v>
      </c>
      <c r="L517" s="119" t="s">
        <v>683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hidden="1" customHeight="1" x14ac:dyDescent="0.3">
      <c r="A518" s="119">
        <v>2017</v>
      </c>
      <c r="B518" s="119" t="s">
        <v>38</v>
      </c>
      <c r="C518" s="119" t="s">
        <v>75</v>
      </c>
      <c r="D518" s="119" t="s">
        <v>255</v>
      </c>
      <c r="E518" s="119" t="s">
        <v>166</v>
      </c>
      <c r="F518" s="119" t="s">
        <v>354</v>
      </c>
      <c r="G518" s="119" t="s">
        <v>354</v>
      </c>
      <c r="H518" s="119" t="s">
        <v>354</v>
      </c>
      <c r="I518" s="163" t="s">
        <v>203</v>
      </c>
      <c r="J518" s="119" t="s">
        <v>574</v>
      </c>
      <c r="K518" s="119" t="s">
        <v>575</v>
      </c>
      <c r="L518" s="119" t="s">
        <v>354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172</v>
      </c>
      <c r="AK518" s="119" t="s">
        <v>172</v>
      </c>
      <c r="AM518" s="131"/>
    </row>
    <row r="519" spans="1:39" s="119" customFormat="1" ht="15" hidden="1" customHeight="1" x14ac:dyDescent="0.3">
      <c r="A519" s="119">
        <v>2017</v>
      </c>
      <c r="B519" s="119" t="s">
        <v>38</v>
      </c>
      <c r="C519" s="119" t="s">
        <v>75</v>
      </c>
      <c r="D519" s="119" t="s">
        <v>255</v>
      </c>
      <c r="E519" s="119" t="s">
        <v>166</v>
      </c>
      <c r="F519" s="119" t="s">
        <v>354</v>
      </c>
      <c r="G519" s="119" t="s">
        <v>354</v>
      </c>
      <c r="H519" s="119" t="s">
        <v>354</v>
      </c>
      <c r="I519" s="163" t="s">
        <v>203</v>
      </c>
      <c r="J519" s="119" t="s">
        <v>574</v>
      </c>
      <c r="K519" s="119" t="s">
        <v>575</v>
      </c>
      <c r="L519" s="119" t="s">
        <v>354</v>
      </c>
      <c r="M519" s="119" t="s">
        <v>184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hidden="1" customHeight="1" x14ac:dyDescent="0.3">
      <c r="A520" s="119">
        <v>2017</v>
      </c>
      <c r="B520" s="119" t="s">
        <v>38</v>
      </c>
      <c r="C520" s="119" t="s">
        <v>75</v>
      </c>
      <c r="D520" s="119" t="s">
        <v>255</v>
      </c>
      <c r="E520" s="119" t="s">
        <v>166</v>
      </c>
      <c r="F520" s="119" t="s">
        <v>354</v>
      </c>
      <c r="G520" s="119" t="s">
        <v>354</v>
      </c>
      <c r="H520" s="119" t="s">
        <v>354</v>
      </c>
      <c r="I520" s="163" t="s">
        <v>203</v>
      </c>
      <c r="J520" s="119" t="s">
        <v>574</v>
      </c>
      <c r="K520" s="119" t="s">
        <v>575</v>
      </c>
      <c r="L520" s="119" t="s">
        <v>354</v>
      </c>
      <c r="M520" s="119" t="s">
        <v>159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hidden="1" customHeight="1" x14ac:dyDescent="0.3">
      <c r="A521" s="119">
        <v>2017</v>
      </c>
      <c r="B521" s="119" t="s">
        <v>38</v>
      </c>
      <c r="C521" s="119" t="s">
        <v>75</v>
      </c>
      <c r="D521" s="119" t="s">
        <v>255</v>
      </c>
      <c r="E521" s="119" t="s">
        <v>646</v>
      </c>
      <c r="F521" s="119" t="s">
        <v>684</v>
      </c>
      <c r="G521" s="119" t="s">
        <v>684</v>
      </c>
      <c r="H521" s="119" t="s">
        <v>684</v>
      </c>
      <c r="I521" s="163" t="s">
        <v>203</v>
      </c>
      <c r="J521" s="119" t="s">
        <v>574</v>
      </c>
      <c r="K521" s="119" t="s">
        <v>575</v>
      </c>
      <c r="L521" s="119" t="s">
        <v>684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172</v>
      </c>
      <c r="AK521" s="119" t="s">
        <v>172</v>
      </c>
      <c r="AM521" s="131"/>
    </row>
    <row r="522" spans="1:39" s="119" customFormat="1" ht="15" hidden="1" customHeight="1" x14ac:dyDescent="0.3">
      <c r="A522" s="119">
        <v>2017</v>
      </c>
      <c r="B522" s="119" t="s">
        <v>38</v>
      </c>
      <c r="C522" s="119" t="s">
        <v>75</v>
      </c>
      <c r="D522" s="119" t="s">
        <v>255</v>
      </c>
      <c r="E522" s="119" t="s">
        <v>646</v>
      </c>
      <c r="F522" s="119" t="s">
        <v>684</v>
      </c>
      <c r="G522" s="119" t="s">
        <v>684</v>
      </c>
      <c r="H522" s="119" t="s">
        <v>684</v>
      </c>
      <c r="I522" s="163" t="s">
        <v>203</v>
      </c>
      <c r="J522" s="119" t="s">
        <v>574</v>
      </c>
      <c r="K522" s="119" t="s">
        <v>575</v>
      </c>
      <c r="L522" s="119" t="s">
        <v>684</v>
      </c>
      <c r="M522" s="119" t="s">
        <v>184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hidden="1" customHeight="1" x14ac:dyDescent="0.3">
      <c r="A523" s="119">
        <v>2017</v>
      </c>
      <c r="B523" s="119" t="s">
        <v>251</v>
      </c>
      <c r="C523" s="119" t="s">
        <v>75</v>
      </c>
      <c r="D523" s="119" t="s">
        <v>255</v>
      </c>
      <c r="E523" s="119" t="s">
        <v>646</v>
      </c>
      <c r="F523" s="119" t="s">
        <v>685</v>
      </c>
      <c r="G523" s="119" t="s">
        <v>686</v>
      </c>
      <c r="H523" s="119" t="s">
        <v>686</v>
      </c>
      <c r="I523" s="163" t="s">
        <v>203</v>
      </c>
      <c r="J523" s="119" t="s">
        <v>574</v>
      </c>
      <c r="K523" s="119" t="s">
        <v>575</v>
      </c>
      <c r="L523" s="119" t="s">
        <v>685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172</v>
      </c>
      <c r="AK523" s="119" t="s">
        <v>172</v>
      </c>
      <c r="AM523" s="131"/>
    </row>
    <row r="524" spans="1:39" s="119" customFormat="1" ht="15" hidden="1" customHeight="1" x14ac:dyDescent="0.3">
      <c r="A524" s="119">
        <v>2017</v>
      </c>
      <c r="B524" s="119" t="s">
        <v>38</v>
      </c>
      <c r="C524" s="119" t="s">
        <v>75</v>
      </c>
      <c r="D524" s="119" t="s">
        <v>255</v>
      </c>
      <c r="E524" s="119" t="s">
        <v>314</v>
      </c>
      <c r="F524" s="119" t="s">
        <v>687</v>
      </c>
      <c r="G524" s="119" t="s">
        <v>687</v>
      </c>
      <c r="H524" s="119" t="s">
        <v>687</v>
      </c>
      <c r="I524" s="163" t="s">
        <v>203</v>
      </c>
      <c r="J524" s="119" t="s">
        <v>574</v>
      </c>
      <c r="K524" s="119" t="s">
        <v>575</v>
      </c>
      <c r="L524" s="119" t="s">
        <v>687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172</v>
      </c>
      <c r="AK524" s="119" t="s">
        <v>172</v>
      </c>
      <c r="AM524" s="131"/>
    </row>
    <row r="525" spans="1:39" s="119" customFormat="1" ht="15" hidden="1" customHeight="1" x14ac:dyDescent="0.3">
      <c r="A525" s="119">
        <v>2017</v>
      </c>
      <c r="B525" s="119" t="s">
        <v>38</v>
      </c>
      <c r="C525" s="119" t="s">
        <v>75</v>
      </c>
      <c r="D525" s="119" t="s">
        <v>255</v>
      </c>
      <c r="E525" s="119" t="s">
        <v>314</v>
      </c>
      <c r="F525" s="119" t="s">
        <v>688</v>
      </c>
      <c r="G525" s="119" t="s">
        <v>688</v>
      </c>
      <c r="H525" s="119" t="s">
        <v>688</v>
      </c>
      <c r="I525" s="163" t="s">
        <v>203</v>
      </c>
      <c r="J525" s="119" t="s">
        <v>574</v>
      </c>
      <c r="K525" s="119" t="s">
        <v>575</v>
      </c>
      <c r="L525" s="119" t="s">
        <v>688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172</v>
      </c>
      <c r="AM525" s="131"/>
    </row>
    <row r="526" spans="1:39" s="119" customFormat="1" ht="15" hidden="1" customHeight="1" x14ac:dyDescent="0.3">
      <c r="A526" s="119">
        <v>2017</v>
      </c>
      <c r="B526" s="119" t="s">
        <v>38</v>
      </c>
      <c r="C526" s="119" t="s">
        <v>75</v>
      </c>
      <c r="D526" s="119" t="s">
        <v>255</v>
      </c>
      <c r="E526" s="119" t="s">
        <v>314</v>
      </c>
      <c r="F526" s="119" t="s">
        <v>689</v>
      </c>
      <c r="G526" s="119" t="s">
        <v>689</v>
      </c>
      <c r="H526" s="119" t="s">
        <v>689</v>
      </c>
      <c r="I526" s="163" t="s">
        <v>203</v>
      </c>
      <c r="J526" s="119" t="s">
        <v>574</v>
      </c>
      <c r="K526" s="119" t="s">
        <v>575</v>
      </c>
      <c r="L526" s="119" t="s">
        <v>689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38</v>
      </c>
      <c r="C527" s="119" t="s">
        <v>75</v>
      </c>
      <c r="D527" s="119" t="s">
        <v>255</v>
      </c>
      <c r="E527" s="119" t="s">
        <v>149</v>
      </c>
      <c r="F527" s="119" t="s">
        <v>690</v>
      </c>
      <c r="G527" s="119" t="s">
        <v>690</v>
      </c>
      <c r="H527" s="119" t="s">
        <v>690</v>
      </c>
      <c r="I527" s="163" t="s">
        <v>203</v>
      </c>
      <c r="J527" s="119" t="s">
        <v>574</v>
      </c>
      <c r="K527" s="119" t="s">
        <v>575</v>
      </c>
      <c r="L527" s="119" t="s">
        <v>691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172</v>
      </c>
      <c r="AK527" s="119" t="s">
        <v>172</v>
      </c>
      <c r="AM527" s="131"/>
    </row>
    <row r="528" spans="1:39" s="119" customFormat="1" ht="15" hidden="1" customHeight="1" x14ac:dyDescent="0.3">
      <c r="A528" s="119">
        <v>2017</v>
      </c>
      <c r="B528" s="119" t="s">
        <v>38</v>
      </c>
      <c r="C528" s="119" t="s">
        <v>75</v>
      </c>
      <c r="D528" s="119" t="s">
        <v>255</v>
      </c>
      <c r="E528" s="119" t="s">
        <v>149</v>
      </c>
      <c r="F528" s="119" t="s">
        <v>690</v>
      </c>
      <c r="G528" s="119" t="s">
        <v>690</v>
      </c>
      <c r="H528" s="119" t="s">
        <v>690</v>
      </c>
      <c r="I528" s="163" t="s">
        <v>203</v>
      </c>
      <c r="J528" s="119" t="s">
        <v>574</v>
      </c>
      <c r="K528" s="119" t="s">
        <v>575</v>
      </c>
      <c r="L528" s="119" t="s">
        <v>691</v>
      </c>
      <c r="M528" s="119" t="s">
        <v>184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hidden="1" customHeight="1" x14ac:dyDescent="0.3">
      <c r="A529" s="119">
        <v>2017</v>
      </c>
      <c r="B529" s="119" t="s">
        <v>38</v>
      </c>
      <c r="C529" s="119" t="s">
        <v>75</v>
      </c>
      <c r="D529" s="119" t="s">
        <v>255</v>
      </c>
      <c r="E529" s="119" t="s">
        <v>256</v>
      </c>
      <c r="F529" s="119" t="s">
        <v>687</v>
      </c>
      <c r="G529" s="119" t="s">
        <v>687</v>
      </c>
      <c r="H529" s="119" t="s">
        <v>687</v>
      </c>
      <c r="I529" s="163" t="s">
        <v>203</v>
      </c>
      <c r="J529" s="119" t="s">
        <v>574</v>
      </c>
      <c r="K529" s="119" t="s">
        <v>575</v>
      </c>
      <c r="L529" s="119" t="s">
        <v>687</v>
      </c>
      <c r="M529" s="119" t="s">
        <v>184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251</v>
      </c>
      <c r="C530" s="119" t="s">
        <v>75</v>
      </c>
      <c r="D530" s="119" t="s">
        <v>255</v>
      </c>
      <c r="E530" s="119" t="s">
        <v>256</v>
      </c>
      <c r="F530" s="119" t="s">
        <v>685</v>
      </c>
      <c r="G530" s="119" t="s">
        <v>686</v>
      </c>
      <c r="H530" s="119" t="s">
        <v>686</v>
      </c>
      <c r="I530" s="163" t="s">
        <v>203</v>
      </c>
      <c r="J530" s="119" t="s">
        <v>574</v>
      </c>
      <c r="K530" s="119" t="s">
        <v>575</v>
      </c>
      <c r="L530" s="119" t="s">
        <v>685</v>
      </c>
      <c r="M530" s="119" t="s">
        <v>184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hidden="1" customHeight="1" x14ac:dyDescent="0.3">
      <c r="A531" s="119">
        <v>2017</v>
      </c>
      <c r="B531" s="119" t="s">
        <v>38</v>
      </c>
      <c r="C531" s="119" t="s">
        <v>75</v>
      </c>
      <c r="D531" s="119" t="s">
        <v>255</v>
      </c>
      <c r="E531" s="119" t="s">
        <v>174</v>
      </c>
      <c r="F531" s="119" t="s">
        <v>692</v>
      </c>
      <c r="G531" s="119" t="s">
        <v>692</v>
      </c>
      <c r="H531" s="119" t="s">
        <v>692</v>
      </c>
      <c r="I531" s="163" t="s">
        <v>203</v>
      </c>
      <c r="J531" s="119" t="s">
        <v>574</v>
      </c>
      <c r="K531" s="119" t="s">
        <v>575</v>
      </c>
      <c r="L531" s="119" t="s">
        <v>692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185</v>
      </c>
      <c r="AK531" s="119" t="s">
        <v>185</v>
      </c>
      <c r="AM531" s="131"/>
    </row>
    <row r="532" spans="1:39" s="119" customFormat="1" ht="15" hidden="1" customHeight="1" x14ac:dyDescent="0.3">
      <c r="A532" s="119">
        <v>2017</v>
      </c>
      <c r="B532" s="119" t="s">
        <v>198</v>
      </c>
      <c r="C532" s="119" t="s">
        <v>75</v>
      </c>
      <c r="D532" s="119" t="s">
        <v>255</v>
      </c>
      <c r="E532" s="119" t="s">
        <v>174</v>
      </c>
      <c r="F532" s="119" t="s">
        <v>693</v>
      </c>
      <c r="G532" s="119" t="s">
        <v>694</v>
      </c>
      <c r="H532" s="119" t="s">
        <v>695</v>
      </c>
      <c r="I532" s="163" t="s">
        <v>203</v>
      </c>
      <c r="J532" s="119" t="s">
        <v>574</v>
      </c>
      <c r="K532" s="119" t="s">
        <v>575</v>
      </c>
      <c r="L532" s="119" t="s">
        <v>693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172</v>
      </c>
      <c r="AK532" s="119" t="s">
        <v>172</v>
      </c>
      <c r="AM532" s="131"/>
    </row>
    <row r="533" spans="1:39" s="119" customFormat="1" ht="15" hidden="1" customHeight="1" x14ac:dyDescent="0.3">
      <c r="A533" s="119">
        <v>2017</v>
      </c>
      <c r="B533" s="119" t="s">
        <v>198</v>
      </c>
      <c r="C533" s="119" t="s">
        <v>75</v>
      </c>
      <c r="D533" s="119" t="s">
        <v>255</v>
      </c>
      <c r="E533" s="119" t="s">
        <v>174</v>
      </c>
      <c r="F533" s="119" t="s">
        <v>693</v>
      </c>
      <c r="G533" s="119" t="s">
        <v>694</v>
      </c>
      <c r="H533" s="119" t="s">
        <v>695</v>
      </c>
      <c r="I533" s="163" t="s">
        <v>203</v>
      </c>
      <c r="J533" s="119" t="s">
        <v>574</v>
      </c>
      <c r="K533" s="119" t="s">
        <v>575</v>
      </c>
      <c r="L533" s="119" t="s">
        <v>693</v>
      </c>
      <c r="M533" s="119" t="s">
        <v>184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hidden="1" customHeight="1" x14ac:dyDescent="0.3">
      <c r="A534" s="119">
        <v>2017</v>
      </c>
      <c r="B534" s="119" t="s">
        <v>38</v>
      </c>
      <c r="C534" s="119" t="s">
        <v>75</v>
      </c>
      <c r="D534" s="119" t="s">
        <v>255</v>
      </c>
      <c r="E534" s="119" t="s">
        <v>303</v>
      </c>
      <c r="F534" s="119" t="s">
        <v>144</v>
      </c>
      <c r="G534" s="119" t="s">
        <v>144</v>
      </c>
      <c r="H534" s="119" t="s">
        <v>144</v>
      </c>
      <c r="I534" s="163" t="s">
        <v>203</v>
      </c>
      <c r="J534" s="119" t="s">
        <v>574</v>
      </c>
      <c r="K534" s="119" t="s">
        <v>575</v>
      </c>
      <c r="L534" s="119" t="s">
        <v>144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172</v>
      </c>
      <c r="AK534" s="119" t="s">
        <v>172</v>
      </c>
      <c r="AM534" s="131"/>
    </row>
    <row r="535" spans="1:39" s="119" customFormat="1" ht="15" hidden="1" customHeight="1" x14ac:dyDescent="0.3">
      <c r="A535" s="119">
        <v>2017</v>
      </c>
      <c r="B535" s="119" t="s">
        <v>38</v>
      </c>
      <c r="C535" s="119" t="s">
        <v>75</v>
      </c>
      <c r="D535" s="119" t="s">
        <v>255</v>
      </c>
      <c r="E535" s="119" t="s">
        <v>303</v>
      </c>
      <c r="F535" s="119" t="s">
        <v>144</v>
      </c>
      <c r="G535" s="119" t="s">
        <v>144</v>
      </c>
      <c r="H535" s="119" t="s">
        <v>144</v>
      </c>
      <c r="I535" s="163" t="s">
        <v>203</v>
      </c>
      <c r="J535" s="119" t="s">
        <v>574</v>
      </c>
      <c r="K535" s="119" t="s">
        <v>575</v>
      </c>
      <c r="L535" s="119" t="s">
        <v>144</v>
      </c>
      <c r="M535" s="119" t="s">
        <v>184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hidden="1" customHeight="1" x14ac:dyDescent="0.3">
      <c r="A536" s="119">
        <v>2017</v>
      </c>
      <c r="B536" s="119" t="s">
        <v>38</v>
      </c>
      <c r="C536" s="119" t="s">
        <v>75</v>
      </c>
      <c r="D536" s="119" t="s">
        <v>255</v>
      </c>
      <c r="E536" s="119" t="s">
        <v>117</v>
      </c>
      <c r="F536" s="119" t="s">
        <v>696</v>
      </c>
      <c r="G536" s="119" t="s">
        <v>696</v>
      </c>
      <c r="H536" s="119" t="s">
        <v>696</v>
      </c>
      <c r="I536" s="163" t="s">
        <v>203</v>
      </c>
      <c r="J536" s="119" t="s">
        <v>574</v>
      </c>
      <c r="K536" s="119" t="s">
        <v>575</v>
      </c>
      <c r="L536" s="119" t="s">
        <v>697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hidden="1" customHeight="1" x14ac:dyDescent="0.3">
      <c r="A537" s="119">
        <v>2017</v>
      </c>
      <c r="B537" s="119" t="s">
        <v>38</v>
      </c>
      <c r="C537" s="119" t="s">
        <v>75</v>
      </c>
      <c r="D537" s="119" t="s">
        <v>255</v>
      </c>
      <c r="E537" s="119" t="s">
        <v>117</v>
      </c>
      <c r="F537" s="119" t="s">
        <v>696</v>
      </c>
      <c r="G537" s="119" t="s">
        <v>696</v>
      </c>
      <c r="H537" s="119" t="s">
        <v>696</v>
      </c>
      <c r="I537" s="163" t="s">
        <v>203</v>
      </c>
      <c r="J537" s="119" t="s">
        <v>574</v>
      </c>
      <c r="K537" s="119" t="s">
        <v>575</v>
      </c>
      <c r="L537" s="119" t="s">
        <v>697</v>
      </c>
      <c r="M537" s="119" t="s">
        <v>184</v>
      </c>
      <c r="N537" s="136">
        <v>0.15</v>
      </c>
      <c r="O537" s="135" t="s">
        <v>494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38</v>
      </c>
      <c r="C538" s="119" t="s">
        <v>75</v>
      </c>
      <c r="D538" s="119" t="s">
        <v>255</v>
      </c>
      <c r="E538" s="119" t="s">
        <v>320</v>
      </c>
      <c r="F538" s="119" t="s">
        <v>698</v>
      </c>
      <c r="G538" s="119" t="s">
        <v>698</v>
      </c>
      <c r="H538" s="119" t="s">
        <v>698</v>
      </c>
      <c r="I538" s="163" t="s">
        <v>203</v>
      </c>
      <c r="J538" s="119" t="s">
        <v>574</v>
      </c>
      <c r="K538" s="119" t="s">
        <v>575</v>
      </c>
      <c r="L538" s="119" t="s">
        <v>699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172</v>
      </c>
      <c r="AK538" s="119" t="s">
        <v>172</v>
      </c>
      <c r="AM538" s="131"/>
    </row>
    <row r="539" spans="1:39" s="119" customFormat="1" ht="15" hidden="1" customHeight="1" x14ac:dyDescent="0.3">
      <c r="A539" s="119">
        <v>2017</v>
      </c>
      <c r="B539" s="119" t="s">
        <v>38</v>
      </c>
      <c r="C539" s="119" t="s">
        <v>75</v>
      </c>
      <c r="D539" s="119" t="s">
        <v>255</v>
      </c>
      <c r="E539" s="119" t="s">
        <v>320</v>
      </c>
      <c r="F539" s="119" t="s">
        <v>698</v>
      </c>
      <c r="G539" s="119" t="s">
        <v>698</v>
      </c>
      <c r="H539" s="119" t="s">
        <v>698</v>
      </c>
      <c r="I539" s="163" t="s">
        <v>203</v>
      </c>
      <c r="J539" s="119" t="s">
        <v>574</v>
      </c>
      <c r="K539" s="119" t="s">
        <v>575</v>
      </c>
      <c r="L539" s="119" t="s">
        <v>699</v>
      </c>
      <c r="M539" s="119" t="s">
        <v>184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hidden="1" customHeight="1" x14ac:dyDescent="0.3">
      <c r="A540" s="119">
        <v>2017</v>
      </c>
      <c r="B540" s="119" t="s">
        <v>38</v>
      </c>
      <c r="C540" s="119" t="s">
        <v>75</v>
      </c>
      <c r="D540" s="119" t="s">
        <v>255</v>
      </c>
      <c r="E540" s="119" t="s">
        <v>320</v>
      </c>
      <c r="F540" s="119" t="s">
        <v>450</v>
      </c>
      <c r="G540" s="119" t="s">
        <v>450</v>
      </c>
      <c r="H540" s="119" t="s">
        <v>450</v>
      </c>
      <c r="I540" s="163" t="s">
        <v>203</v>
      </c>
      <c r="J540" s="119" t="s">
        <v>574</v>
      </c>
      <c r="K540" s="119" t="s">
        <v>575</v>
      </c>
      <c r="L540" s="119" t="s">
        <v>450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172</v>
      </c>
      <c r="AK540" s="119" t="s">
        <v>172</v>
      </c>
      <c r="AM540" s="131"/>
    </row>
    <row r="541" spans="1:39" s="119" customFormat="1" ht="15" hidden="1" customHeight="1" x14ac:dyDescent="0.3">
      <c r="A541" s="119">
        <v>2017</v>
      </c>
      <c r="B541" s="119" t="s">
        <v>38</v>
      </c>
      <c r="C541" s="119" t="s">
        <v>75</v>
      </c>
      <c r="D541" s="119" t="s">
        <v>255</v>
      </c>
      <c r="E541" s="119" t="s">
        <v>320</v>
      </c>
      <c r="F541" s="119" t="s">
        <v>450</v>
      </c>
      <c r="G541" s="119" t="s">
        <v>450</v>
      </c>
      <c r="H541" s="119" t="s">
        <v>450</v>
      </c>
      <c r="I541" s="163" t="s">
        <v>203</v>
      </c>
      <c r="J541" s="119" t="s">
        <v>574</v>
      </c>
      <c r="K541" s="119" t="s">
        <v>575</v>
      </c>
      <c r="L541" s="119" t="s">
        <v>450</v>
      </c>
      <c r="M541" s="119" t="s">
        <v>184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hidden="1" customHeight="1" x14ac:dyDescent="0.3">
      <c r="A542" s="119">
        <v>2017</v>
      </c>
      <c r="B542" s="119" t="s">
        <v>38</v>
      </c>
      <c r="C542" s="119" t="s">
        <v>75</v>
      </c>
      <c r="D542" s="119" t="s">
        <v>255</v>
      </c>
      <c r="E542" s="119" t="s">
        <v>320</v>
      </c>
      <c r="F542" s="119" t="s">
        <v>322</v>
      </c>
      <c r="G542" s="119" t="s">
        <v>700</v>
      </c>
      <c r="H542" s="119" t="s">
        <v>700</v>
      </c>
      <c r="I542" s="163" t="s">
        <v>203</v>
      </c>
      <c r="J542" s="119" t="s">
        <v>574</v>
      </c>
      <c r="K542" s="119" t="s">
        <v>575</v>
      </c>
      <c r="L542" s="119" t="s">
        <v>322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172</v>
      </c>
      <c r="AM542" s="131"/>
    </row>
    <row r="543" spans="1:39" s="119" customFormat="1" ht="15" hidden="1" customHeight="1" x14ac:dyDescent="0.3">
      <c r="A543" s="119">
        <v>2017</v>
      </c>
      <c r="B543" s="119" t="s">
        <v>38</v>
      </c>
      <c r="C543" s="119" t="s">
        <v>75</v>
      </c>
      <c r="D543" s="119" t="s">
        <v>255</v>
      </c>
      <c r="E543" s="119" t="s">
        <v>320</v>
      </c>
      <c r="F543" s="119" t="s">
        <v>322</v>
      </c>
      <c r="G543" s="119" t="s">
        <v>700</v>
      </c>
      <c r="H543" s="119" t="s">
        <v>700</v>
      </c>
      <c r="I543" s="163" t="s">
        <v>203</v>
      </c>
      <c r="J543" s="119" t="s">
        <v>574</v>
      </c>
      <c r="K543" s="119" t="s">
        <v>575</v>
      </c>
      <c r="L543" s="119" t="s">
        <v>322</v>
      </c>
      <c r="M543" s="119" t="s">
        <v>159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hidden="1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454</v>
      </c>
      <c r="G544" s="119" t="s">
        <v>454</v>
      </c>
      <c r="H544" s="119" t="s">
        <v>454</v>
      </c>
      <c r="I544" s="163" t="s">
        <v>203</v>
      </c>
      <c r="J544" s="119" t="s">
        <v>574</v>
      </c>
      <c r="K544" s="119" t="s">
        <v>575</v>
      </c>
      <c r="L544" s="119" t="s">
        <v>701</v>
      </c>
      <c r="M544" s="119" t="s">
        <v>184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185</v>
      </c>
      <c r="AK544" s="119" t="s">
        <v>185</v>
      </c>
      <c r="AM544" s="131"/>
    </row>
    <row r="545" spans="1:39" s="119" customFormat="1" ht="15" hidden="1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454</v>
      </c>
      <c r="G545" s="119" t="s">
        <v>454</v>
      </c>
      <c r="H545" s="119" t="s">
        <v>454</v>
      </c>
      <c r="I545" s="163" t="s">
        <v>203</v>
      </c>
      <c r="J545" s="119" t="s">
        <v>574</v>
      </c>
      <c r="K545" s="119" t="s">
        <v>575</v>
      </c>
      <c r="L545" s="119" t="s">
        <v>701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185</v>
      </c>
      <c r="AK545" s="119" t="s">
        <v>185</v>
      </c>
      <c r="AM545" s="131"/>
    </row>
    <row r="546" spans="1:39" s="119" customFormat="1" ht="15" hidden="1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455</v>
      </c>
      <c r="G546" s="119" t="s">
        <v>455</v>
      </c>
      <c r="H546" s="119" t="s">
        <v>455</v>
      </c>
      <c r="I546" s="163" t="s">
        <v>203</v>
      </c>
      <c r="J546" s="119" t="s">
        <v>574</v>
      </c>
      <c r="K546" s="119" t="s">
        <v>575</v>
      </c>
      <c r="L546" s="119" t="s">
        <v>455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172</v>
      </c>
      <c r="AK546" s="119" t="s">
        <v>172</v>
      </c>
      <c r="AM546" s="131"/>
    </row>
    <row r="547" spans="1:39" s="119" customFormat="1" ht="15" hidden="1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702</v>
      </c>
      <c r="G547" s="119" t="s">
        <v>702</v>
      </c>
      <c r="H547" s="119" t="s">
        <v>702</v>
      </c>
      <c r="I547" s="163" t="s">
        <v>203</v>
      </c>
      <c r="J547" s="119" t="s">
        <v>574</v>
      </c>
      <c r="K547" s="119" t="s">
        <v>575</v>
      </c>
      <c r="L547" s="119" t="s">
        <v>702</v>
      </c>
      <c r="M547" s="119" t="s">
        <v>184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172</v>
      </c>
      <c r="AK547" s="119" t="s">
        <v>172</v>
      </c>
      <c r="AM547" s="131"/>
    </row>
    <row r="548" spans="1:39" s="119" customFormat="1" ht="15" hidden="1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702</v>
      </c>
      <c r="G548" s="119" t="s">
        <v>702</v>
      </c>
      <c r="H548" s="119" t="s">
        <v>702</v>
      </c>
      <c r="I548" s="163" t="s">
        <v>203</v>
      </c>
      <c r="J548" s="119" t="s">
        <v>574</v>
      </c>
      <c r="K548" s="119" t="s">
        <v>575</v>
      </c>
      <c r="L548" s="119" t="s">
        <v>702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703</v>
      </c>
      <c r="G549" s="119" t="s">
        <v>703</v>
      </c>
      <c r="H549" s="119" t="s">
        <v>703</v>
      </c>
      <c r="I549" s="163" t="s">
        <v>203</v>
      </c>
      <c r="J549" s="119" t="s">
        <v>574</v>
      </c>
      <c r="K549" s="119" t="s">
        <v>575</v>
      </c>
      <c r="L549" s="119" t="s">
        <v>704</v>
      </c>
      <c r="M549" s="119" t="s">
        <v>46</v>
      </c>
      <c r="N549" s="136">
        <v>0.03</v>
      </c>
      <c r="O549" s="135" t="s">
        <v>51</v>
      </c>
      <c r="P549" s="135" t="s">
        <v>439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188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703</v>
      </c>
      <c r="G550" s="119" t="s">
        <v>703</v>
      </c>
      <c r="H550" s="119" t="s">
        <v>703</v>
      </c>
      <c r="I550" s="163" t="s">
        <v>203</v>
      </c>
      <c r="J550" s="119" t="s">
        <v>574</v>
      </c>
      <c r="K550" s="119" t="s">
        <v>575</v>
      </c>
      <c r="L550" s="119" t="s">
        <v>704</v>
      </c>
      <c r="M550" s="119" t="s">
        <v>184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203</v>
      </c>
      <c r="J551" s="119" t="s">
        <v>574</v>
      </c>
      <c r="K551" s="119" t="s">
        <v>575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439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188</v>
      </c>
      <c r="AK551" s="119" t="s">
        <v>172</v>
      </c>
      <c r="AM551" s="131"/>
    </row>
    <row r="552" spans="1:39" s="119" customFormat="1" ht="15" hidden="1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203</v>
      </c>
      <c r="J552" s="119" t="s">
        <v>574</v>
      </c>
      <c r="K552" s="119" t="s">
        <v>575</v>
      </c>
      <c r="L552" s="119" t="s">
        <v>83</v>
      </c>
      <c r="M552" s="119" t="s">
        <v>184</v>
      </c>
      <c r="N552" s="136">
        <v>0.08</v>
      </c>
      <c r="O552" s="135" t="s">
        <v>494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hidden="1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203</v>
      </c>
      <c r="J553" s="119" t="s">
        <v>574</v>
      </c>
      <c r="K553" s="119" t="s">
        <v>575</v>
      </c>
      <c r="L553" s="119" t="s">
        <v>83</v>
      </c>
      <c r="M553" s="119" t="s">
        <v>159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hidden="1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705</v>
      </c>
      <c r="G554" s="119" t="s">
        <v>705</v>
      </c>
      <c r="H554" s="119" t="s">
        <v>705</v>
      </c>
      <c r="I554" s="163" t="s">
        <v>203</v>
      </c>
      <c r="J554" s="119" t="s">
        <v>574</v>
      </c>
      <c r="K554" s="119" t="s">
        <v>575</v>
      </c>
      <c r="L554" s="119" t="s">
        <v>705</v>
      </c>
      <c r="M554" s="119" t="s">
        <v>184</v>
      </c>
      <c r="N554" s="136">
        <v>0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hidden="1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705</v>
      </c>
      <c r="G555" s="119" t="s">
        <v>705</v>
      </c>
      <c r="H555" s="119" t="s">
        <v>705</v>
      </c>
      <c r="I555" s="163" t="s">
        <v>203</v>
      </c>
      <c r="J555" s="119" t="s">
        <v>574</v>
      </c>
      <c r="K555" s="119" t="s">
        <v>575</v>
      </c>
      <c r="L555" s="119" t="s">
        <v>705</v>
      </c>
      <c r="M555" s="119" t="s">
        <v>46</v>
      </c>
      <c r="N555" s="136">
        <v>0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706</v>
      </c>
      <c r="G556" s="119" t="s">
        <v>706</v>
      </c>
      <c r="H556" s="119" t="s">
        <v>706</v>
      </c>
      <c r="I556" s="163" t="s">
        <v>203</v>
      </c>
      <c r="J556" s="119" t="s">
        <v>574</v>
      </c>
      <c r="K556" s="119" t="s">
        <v>575</v>
      </c>
      <c r="L556" s="119" t="s">
        <v>707</v>
      </c>
      <c r="M556" s="119" t="s">
        <v>184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116</v>
      </c>
      <c r="AK556" s="119" t="s">
        <v>116</v>
      </c>
      <c r="AM556" s="131"/>
    </row>
    <row r="557" spans="1:39" s="119" customFormat="1" ht="15" hidden="1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706</v>
      </c>
      <c r="G557" s="119" t="s">
        <v>706</v>
      </c>
      <c r="H557" s="119" t="s">
        <v>706</v>
      </c>
      <c r="I557" s="163" t="s">
        <v>203</v>
      </c>
      <c r="J557" s="119" t="s">
        <v>574</v>
      </c>
      <c r="K557" s="119" t="s">
        <v>575</v>
      </c>
      <c r="L557" s="119" t="s">
        <v>707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192</v>
      </c>
      <c r="AK557" s="119" t="s">
        <v>192</v>
      </c>
      <c r="AM557" s="131"/>
    </row>
    <row r="558" spans="1:39" s="119" customFormat="1" ht="15" hidden="1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203</v>
      </c>
      <c r="J558" s="119" t="s">
        <v>602</v>
      </c>
      <c r="K558" s="119" t="s">
        <v>638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172</v>
      </c>
      <c r="AK558" s="119" t="s">
        <v>172</v>
      </c>
      <c r="AM558" s="131"/>
    </row>
    <row r="559" spans="1:39" s="119" customFormat="1" ht="15" hidden="1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328</v>
      </c>
      <c r="G559" s="119" t="s">
        <v>328</v>
      </c>
      <c r="H559" s="119" t="s">
        <v>328</v>
      </c>
      <c r="I559" s="163" t="s">
        <v>203</v>
      </c>
      <c r="J559" s="119" t="s">
        <v>574</v>
      </c>
      <c r="K559" s="119" t="s">
        <v>575</v>
      </c>
      <c r="L559" s="119" t="s">
        <v>708</v>
      </c>
      <c r="M559" s="119" t="s">
        <v>184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172</v>
      </c>
      <c r="AK559" s="119" t="s">
        <v>172</v>
      </c>
      <c r="AM559" s="131"/>
    </row>
    <row r="560" spans="1:39" s="119" customFormat="1" ht="15" hidden="1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328</v>
      </c>
      <c r="G560" s="119" t="s">
        <v>328</v>
      </c>
      <c r="H560" s="119" t="s">
        <v>328</v>
      </c>
      <c r="I560" s="163" t="s">
        <v>203</v>
      </c>
      <c r="J560" s="119" t="s">
        <v>574</v>
      </c>
      <c r="K560" s="119" t="s">
        <v>575</v>
      </c>
      <c r="L560" s="119" t="s">
        <v>708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172</v>
      </c>
      <c r="AK560" s="119" t="s">
        <v>172</v>
      </c>
      <c r="AM560" s="131"/>
    </row>
    <row r="561" spans="1:39" s="119" customFormat="1" ht="15" hidden="1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126</v>
      </c>
      <c r="G561" s="119" t="s">
        <v>126</v>
      </c>
      <c r="H561" s="119" t="s">
        <v>126</v>
      </c>
      <c r="I561" s="163" t="s">
        <v>203</v>
      </c>
      <c r="J561" s="119" t="s">
        <v>574</v>
      </c>
      <c r="K561" s="119" t="s">
        <v>575</v>
      </c>
      <c r="L561" s="119" t="s">
        <v>126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172</v>
      </c>
      <c r="AK561" s="119" t="s">
        <v>172</v>
      </c>
      <c r="AM561" s="131"/>
    </row>
    <row r="562" spans="1:39" s="119" customFormat="1" ht="15" customHeight="1" x14ac:dyDescent="0.3">
      <c r="A562" s="119">
        <v>2017</v>
      </c>
      <c r="B562" s="119" t="s">
        <v>198</v>
      </c>
      <c r="C562" s="119" t="s">
        <v>39</v>
      </c>
      <c r="D562" s="119" t="s">
        <v>40</v>
      </c>
      <c r="E562" s="119" t="s">
        <v>41</v>
      </c>
      <c r="F562" s="119" t="s">
        <v>456</v>
      </c>
      <c r="G562" s="119" t="s">
        <v>709</v>
      </c>
      <c r="H562" s="119" t="s">
        <v>709</v>
      </c>
      <c r="I562" s="163" t="s">
        <v>203</v>
      </c>
      <c r="J562" s="119" t="s">
        <v>574</v>
      </c>
      <c r="K562" s="119" t="s">
        <v>575</v>
      </c>
      <c r="L562" s="119" t="s">
        <v>456</v>
      </c>
      <c r="M562" s="119" t="s">
        <v>1669</v>
      </c>
      <c r="N562" s="135">
        <v>0</v>
      </c>
      <c r="O562" s="135" t="s">
        <v>47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0</v>
      </c>
      <c r="U562" s="137">
        <f t="shared" si="101"/>
        <v>7891.65</v>
      </c>
      <c r="V562" s="137">
        <v>7891.65</v>
      </c>
      <c r="W562" s="137">
        <f t="shared" si="102"/>
        <v>0</v>
      </c>
      <c r="X562" s="137">
        <f t="shared" si="98"/>
        <v>0</v>
      </c>
      <c r="Y562" s="137">
        <f t="shared" si="103"/>
        <v>0</v>
      </c>
      <c r="Z562" s="137">
        <v>7891.65</v>
      </c>
      <c r="AA562" s="137">
        <f>Q562+V562-Z562</f>
        <v>0</v>
      </c>
      <c r="AB562" s="146">
        <f t="shared" si="107"/>
        <v>7891.65</v>
      </c>
      <c r="AC562" s="147">
        <f t="shared" si="100"/>
        <v>0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711</v>
      </c>
      <c r="AL562" s="119" t="s">
        <v>610</v>
      </c>
      <c r="AM562" s="131"/>
    </row>
    <row r="563" spans="1:39" s="119" customFormat="1" ht="15" customHeight="1" x14ac:dyDescent="0.3">
      <c r="A563" s="119">
        <v>2017</v>
      </c>
      <c r="B563" s="119" t="s">
        <v>198</v>
      </c>
      <c r="C563" s="119" t="s">
        <v>39</v>
      </c>
      <c r="D563" s="119" t="s">
        <v>40</v>
      </c>
      <c r="E563" s="119" t="s">
        <v>41</v>
      </c>
      <c r="F563" s="119" t="s">
        <v>456</v>
      </c>
      <c r="G563" s="119" t="s">
        <v>709</v>
      </c>
      <c r="H563" s="119" t="s">
        <v>709</v>
      </c>
      <c r="I563" s="163" t="s">
        <v>203</v>
      </c>
      <c r="J563" s="119" t="s">
        <v>574</v>
      </c>
      <c r="K563" s="119" t="s">
        <v>575</v>
      </c>
      <c r="L563" s="119" t="s">
        <v>456</v>
      </c>
      <c r="M563" s="119" t="s">
        <v>46</v>
      </c>
      <c r="N563" s="135">
        <v>0</v>
      </c>
      <c r="O563" s="135" t="s">
        <v>47</v>
      </c>
      <c r="P563" s="252" t="s">
        <v>1670</v>
      </c>
      <c r="Q563" s="137">
        <v>0</v>
      </c>
      <c r="R563" s="137">
        <v>0</v>
      </c>
      <c r="S563" s="137">
        <v>2350000</v>
      </c>
      <c r="T563" s="137">
        <f t="shared" si="97"/>
        <v>0</v>
      </c>
      <c r="U563" s="137">
        <f t="shared" si="101"/>
        <v>2350000</v>
      </c>
      <c r="V563" s="137">
        <v>2381300</v>
      </c>
      <c r="W563" s="137">
        <f t="shared" si="102"/>
        <v>-31300</v>
      </c>
      <c r="X563" s="137">
        <f t="shared" si="98"/>
        <v>-31300</v>
      </c>
      <c r="Y563" s="137">
        <f t="shared" si="103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0"/>
        <v>31300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172</v>
      </c>
      <c r="AK563" s="119" t="s">
        <v>172</v>
      </c>
      <c r="AM563" s="131"/>
    </row>
    <row r="564" spans="1:39" s="119" customFormat="1" ht="15" hidden="1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712</v>
      </c>
      <c r="G564" s="119" t="s">
        <v>712</v>
      </c>
      <c r="H564" s="119" t="s">
        <v>712</v>
      </c>
      <c r="I564" s="163" t="s">
        <v>203</v>
      </c>
      <c r="J564" s="119" t="s">
        <v>574</v>
      </c>
      <c r="K564" s="119" t="s">
        <v>575</v>
      </c>
      <c r="L564" s="119" t="s">
        <v>713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714</v>
      </c>
      <c r="G565" s="119" t="s">
        <v>714</v>
      </c>
      <c r="H565" s="119" t="s">
        <v>714</v>
      </c>
      <c r="I565" s="163" t="s">
        <v>203</v>
      </c>
      <c r="J565" s="119" t="s">
        <v>574</v>
      </c>
      <c r="K565" s="119" t="s">
        <v>575</v>
      </c>
      <c r="L565" s="119" t="s">
        <v>714</v>
      </c>
      <c r="M565" s="119" t="s">
        <v>184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hidden="1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714</v>
      </c>
      <c r="G566" s="119" t="s">
        <v>714</v>
      </c>
      <c r="H566" s="119" t="s">
        <v>714</v>
      </c>
      <c r="I566" s="163" t="s">
        <v>203</v>
      </c>
      <c r="J566" s="119" t="s">
        <v>574</v>
      </c>
      <c r="K566" s="119" t="s">
        <v>575</v>
      </c>
      <c r="L566" s="119" t="s">
        <v>714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hidden="1" customHeight="1" x14ac:dyDescent="0.3">
      <c r="A567" s="119">
        <v>2017</v>
      </c>
      <c r="B567" s="119" t="s">
        <v>198</v>
      </c>
      <c r="C567" s="119" t="s">
        <v>59</v>
      </c>
      <c r="D567" s="119" t="s">
        <v>153</v>
      </c>
      <c r="E567" s="119" t="s">
        <v>106</v>
      </c>
      <c r="F567" s="119" t="s">
        <v>715</v>
      </c>
      <c r="G567" s="119" t="s">
        <v>716</v>
      </c>
      <c r="H567" s="119" t="s">
        <v>716</v>
      </c>
      <c r="I567" s="163" t="s">
        <v>203</v>
      </c>
      <c r="J567" s="119" t="s">
        <v>602</v>
      </c>
      <c r="K567" s="119" t="s">
        <v>638</v>
      </c>
      <c r="L567" s="119" t="s">
        <v>715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172</v>
      </c>
      <c r="AK567" s="119" t="s">
        <v>172</v>
      </c>
      <c r="AM567" s="131"/>
    </row>
    <row r="568" spans="1:39" s="119" customFormat="1" ht="15" hidden="1" customHeight="1" x14ac:dyDescent="0.3">
      <c r="A568" s="119">
        <v>2017</v>
      </c>
      <c r="B568" s="119" t="s">
        <v>198</v>
      </c>
      <c r="C568" s="119" t="s">
        <v>59</v>
      </c>
      <c r="D568" s="119" t="s">
        <v>153</v>
      </c>
      <c r="E568" s="119" t="s">
        <v>106</v>
      </c>
      <c r="F568" s="119" t="s">
        <v>715</v>
      </c>
      <c r="G568" s="119" t="s">
        <v>716</v>
      </c>
      <c r="H568" s="119" t="s">
        <v>716</v>
      </c>
      <c r="I568" s="163" t="s">
        <v>203</v>
      </c>
      <c r="J568" s="119" t="s">
        <v>602</v>
      </c>
      <c r="K568" s="119" t="s">
        <v>638</v>
      </c>
      <c r="L568" s="119" t="s">
        <v>715</v>
      </c>
      <c r="M568" s="119" t="s">
        <v>184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hidden="1" customHeight="1" x14ac:dyDescent="0.3">
      <c r="A569" s="119">
        <v>2017</v>
      </c>
      <c r="B569" s="119" t="s">
        <v>38</v>
      </c>
      <c r="C569" s="119" t="s">
        <v>59</v>
      </c>
      <c r="D569" s="119" t="s">
        <v>153</v>
      </c>
      <c r="E569" s="119" t="s">
        <v>106</v>
      </c>
      <c r="F569" s="119" t="s">
        <v>552</v>
      </c>
      <c r="G569" s="119" t="s">
        <v>552</v>
      </c>
      <c r="H569" s="119" t="s">
        <v>552</v>
      </c>
      <c r="I569" s="163" t="s">
        <v>203</v>
      </c>
      <c r="J569" s="119" t="s">
        <v>574</v>
      </c>
      <c r="K569" s="119" t="s">
        <v>575</v>
      </c>
      <c r="L569" s="119" t="s">
        <v>552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172</v>
      </c>
      <c r="AK569" s="119" t="s">
        <v>172</v>
      </c>
      <c r="AM569" s="131"/>
    </row>
    <row r="570" spans="1:39" s="119" customFormat="1" ht="15" hidden="1" customHeight="1" x14ac:dyDescent="0.3">
      <c r="A570" s="119">
        <v>2017</v>
      </c>
      <c r="B570" s="119" t="s">
        <v>38</v>
      </c>
      <c r="C570" s="119" t="s">
        <v>59</v>
      </c>
      <c r="D570" s="119" t="s">
        <v>153</v>
      </c>
      <c r="E570" s="119" t="s">
        <v>106</v>
      </c>
      <c r="F570" s="119" t="s">
        <v>552</v>
      </c>
      <c r="G570" s="119" t="s">
        <v>552</v>
      </c>
      <c r="H570" s="119" t="s">
        <v>552</v>
      </c>
      <c r="I570" s="163" t="s">
        <v>203</v>
      </c>
      <c r="J570" s="119" t="s">
        <v>574</v>
      </c>
      <c r="K570" s="119" t="s">
        <v>575</v>
      </c>
      <c r="L570" s="119" t="s">
        <v>552</v>
      </c>
      <c r="M570" s="119" t="s">
        <v>184</v>
      </c>
      <c r="N570" s="136">
        <v>0.02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hidden="1" customHeight="1" x14ac:dyDescent="0.3">
      <c r="A571" s="119">
        <v>2017</v>
      </c>
      <c r="B571" s="119" t="s">
        <v>38</v>
      </c>
      <c r="C571" s="119" t="s">
        <v>59</v>
      </c>
      <c r="D571" s="119" t="s">
        <v>153</v>
      </c>
      <c r="E571" s="119" t="s">
        <v>106</v>
      </c>
      <c r="F571" s="119" t="s">
        <v>337</v>
      </c>
      <c r="G571" s="119" t="s">
        <v>338</v>
      </c>
      <c r="H571" s="119" t="s">
        <v>338</v>
      </c>
      <c r="I571" s="163" t="s">
        <v>203</v>
      </c>
      <c r="J571" s="119" t="s">
        <v>602</v>
      </c>
      <c r="K571" s="119" t="s">
        <v>617</v>
      </c>
      <c r="L571" s="119" t="s">
        <v>337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hidden="1" customHeight="1" x14ac:dyDescent="0.3">
      <c r="A572" s="119">
        <v>2017</v>
      </c>
      <c r="B572" s="119" t="s">
        <v>38</v>
      </c>
      <c r="C572" s="119" t="s">
        <v>59</v>
      </c>
      <c r="D572" s="119" t="s">
        <v>717</v>
      </c>
      <c r="F572" s="131" t="s">
        <v>718</v>
      </c>
      <c r="G572" s="131" t="s">
        <v>718</v>
      </c>
      <c r="H572" s="131" t="s">
        <v>718</v>
      </c>
      <c r="I572" s="119" t="s">
        <v>169</v>
      </c>
      <c r="J572" s="119" t="s">
        <v>170</v>
      </c>
      <c r="K572" s="119" t="s">
        <v>171</v>
      </c>
      <c r="L572" s="119" t="s">
        <v>718</v>
      </c>
      <c r="M572" s="119" t="s">
        <v>184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116</v>
      </c>
      <c r="AK572" s="119" t="s">
        <v>192</v>
      </c>
      <c r="AL572" s="119" t="s">
        <v>173</v>
      </c>
      <c r="AM572" s="131" t="s">
        <v>207</v>
      </c>
    </row>
    <row r="573" spans="1:39" s="119" customFormat="1" ht="15" hidden="1" customHeight="1" x14ac:dyDescent="0.3">
      <c r="A573" s="119">
        <v>2017</v>
      </c>
      <c r="B573" s="119" t="s">
        <v>198</v>
      </c>
      <c r="C573" s="119" t="s">
        <v>59</v>
      </c>
      <c r="D573" s="119" t="s">
        <v>153</v>
      </c>
      <c r="E573" s="119" t="s">
        <v>61</v>
      </c>
      <c r="F573" s="119" t="s">
        <v>466</v>
      </c>
      <c r="G573" s="119" t="s">
        <v>719</v>
      </c>
      <c r="H573" s="119" t="s">
        <v>719</v>
      </c>
      <c r="I573" s="163" t="s">
        <v>203</v>
      </c>
      <c r="J573" s="119" t="s">
        <v>574</v>
      </c>
      <c r="K573" s="119" t="s">
        <v>575</v>
      </c>
      <c r="L573" s="119" t="s">
        <v>466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172</v>
      </c>
      <c r="AK573" s="119" t="s">
        <v>172</v>
      </c>
      <c r="AM573" s="131"/>
    </row>
    <row r="574" spans="1:39" s="119" customFormat="1" ht="15" hidden="1" customHeight="1" x14ac:dyDescent="0.3">
      <c r="A574" s="119">
        <v>2017</v>
      </c>
      <c r="B574" s="119" t="s">
        <v>198</v>
      </c>
      <c r="C574" s="119" t="s">
        <v>59</v>
      </c>
      <c r="D574" s="119" t="s">
        <v>153</v>
      </c>
      <c r="E574" s="119" t="s">
        <v>61</v>
      </c>
      <c r="F574" s="119" t="s">
        <v>466</v>
      </c>
      <c r="G574" s="119" t="s">
        <v>719</v>
      </c>
      <c r="H574" s="119" t="s">
        <v>719</v>
      </c>
      <c r="I574" s="163" t="s">
        <v>203</v>
      </c>
      <c r="J574" s="119" t="s">
        <v>574</v>
      </c>
      <c r="K574" s="119" t="s">
        <v>575</v>
      </c>
      <c r="L574" s="119" t="s">
        <v>466</v>
      </c>
      <c r="M574" s="119" t="s">
        <v>184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hidden="1" customHeight="1" x14ac:dyDescent="0.3">
      <c r="A575" s="119">
        <v>2017</v>
      </c>
      <c r="B575" s="119" t="s">
        <v>38</v>
      </c>
      <c r="C575" s="119" t="s">
        <v>59</v>
      </c>
      <c r="D575" s="119" t="s">
        <v>153</v>
      </c>
      <c r="E575" s="119" t="s">
        <v>61</v>
      </c>
      <c r="F575" s="119" t="s">
        <v>720</v>
      </c>
      <c r="G575" s="119" t="s">
        <v>720</v>
      </c>
      <c r="H575" s="119" t="s">
        <v>720</v>
      </c>
      <c r="I575" s="163" t="s">
        <v>203</v>
      </c>
      <c r="J575" s="119" t="s">
        <v>574</v>
      </c>
      <c r="K575" s="119" t="s">
        <v>575</v>
      </c>
      <c r="L575" s="119" t="s">
        <v>720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172</v>
      </c>
      <c r="AK575" s="119" t="s">
        <v>172</v>
      </c>
      <c r="AM575" s="131"/>
    </row>
    <row r="576" spans="1:39" s="119" customFormat="1" ht="15" hidden="1" customHeight="1" x14ac:dyDescent="0.3">
      <c r="A576" s="119">
        <v>2017</v>
      </c>
      <c r="B576" s="119" t="s">
        <v>38</v>
      </c>
      <c r="C576" s="119" t="s">
        <v>59</v>
      </c>
      <c r="D576" s="119" t="s">
        <v>153</v>
      </c>
      <c r="E576" s="119" t="s">
        <v>61</v>
      </c>
      <c r="F576" s="119" t="s">
        <v>721</v>
      </c>
      <c r="G576" s="119" t="s">
        <v>721</v>
      </c>
      <c r="H576" s="119" t="s">
        <v>721</v>
      </c>
      <c r="I576" s="163" t="s">
        <v>203</v>
      </c>
      <c r="J576" s="119" t="s">
        <v>574</v>
      </c>
      <c r="K576" s="119" t="s">
        <v>575</v>
      </c>
      <c r="L576" s="119" t="s">
        <v>721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172</v>
      </c>
      <c r="AK576" s="119" t="s">
        <v>172</v>
      </c>
      <c r="AM576" s="131"/>
    </row>
    <row r="577" spans="1:39" s="119" customFormat="1" ht="15" hidden="1" customHeight="1" x14ac:dyDescent="0.3">
      <c r="A577" s="119">
        <v>2017</v>
      </c>
      <c r="B577" s="119" t="s">
        <v>38</v>
      </c>
      <c r="C577" s="119" t="s">
        <v>59</v>
      </c>
      <c r="D577" s="119" t="s">
        <v>153</v>
      </c>
      <c r="E577" s="119" t="s">
        <v>61</v>
      </c>
      <c r="F577" s="119" t="s">
        <v>721</v>
      </c>
      <c r="G577" s="119" t="s">
        <v>722</v>
      </c>
      <c r="H577" s="119" t="s">
        <v>722</v>
      </c>
      <c r="I577" s="163" t="s">
        <v>203</v>
      </c>
      <c r="J577" s="119" t="s">
        <v>574</v>
      </c>
      <c r="K577" s="119" t="s">
        <v>575</v>
      </c>
      <c r="L577" s="119" t="s">
        <v>721</v>
      </c>
      <c r="M577" s="119" t="s">
        <v>184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hidden="1" customHeight="1" x14ac:dyDescent="0.3">
      <c r="A578" s="119">
        <v>2017</v>
      </c>
      <c r="B578" s="119" t="s">
        <v>38</v>
      </c>
      <c r="C578" s="119" t="s">
        <v>59</v>
      </c>
      <c r="D578" s="119" t="s">
        <v>153</v>
      </c>
      <c r="E578" s="119" t="s">
        <v>467</v>
      </c>
      <c r="F578" s="119" t="s">
        <v>723</v>
      </c>
      <c r="G578" s="119" t="s">
        <v>723</v>
      </c>
      <c r="H578" s="119" t="s">
        <v>723</v>
      </c>
      <c r="I578" s="163" t="s">
        <v>203</v>
      </c>
      <c r="J578" s="119" t="s">
        <v>574</v>
      </c>
      <c r="K578" s="119" t="s">
        <v>575</v>
      </c>
      <c r="L578" s="119" t="s">
        <v>723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172</v>
      </c>
      <c r="AK578" s="119" t="s">
        <v>172</v>
      </c>
      <c r="AM578" s="131"/>
    </row>
    <row r="579" spans="1:39" s="119" customFormat="1" ht="15" hidden="1" customHeight="1" x14ac:dyDescent="0.3">
      <c r="A579" s="119">
        <v>2017</v>
      </c>
      <c r="B579" s="119" t="s">
        <v>38</v>
      </c>
      <c r="C579" s="119" t="s">
        <v>59</v>
      </c>
      <c r="D579" s="119" t="s">
        <v>153</v>
      </c>
      <c r="E579" s="119" t="s">
        <v>467</v>
      </c>
      <c r="F579" s="119" t="s">
        <v>723</v>
      </c>
      <c r="G579" s="119" t="s">
        <v>723</v>
      </c>
      <c r="H579" s="119" t="s">
        <v>723</v>
      </c>
      <c r="I579" s="163" t="s">
        <v>203</v>
      </c>
      <c r="J579" s="119" t="s">
        <v>574</v>
      </c>
      <c r="K579" s="119" t="s">
        <v>575</v>
      </c>
      <c r="L579" s="119" t="s">
        <v>723</v>
      </c>
      <c r="M579" s="119" t="s">
        <v>184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hidden="1" customHeight="1" x14ac:dyDescent="0.3">
      <c r="A580" s="119">
        <v>2017</v>
      </c>
      <c r="B580" s="119" t="s">
        <v>198</v>
      </c>
      <c r="C580" s="119" t="s">
        <v>59</v>
      </c>
      <c r="D580" s="119" t="s">
        <v>153</v>
      </c>
      <c r="E580" s="119" t="s">
        <v>191</v>
      </c>
      <c r="F580" s="119" t="s">
        <v>724</v>
      </c>
      <c r="G580" s="119" t="s">
        <v>725</v>
      </c>
      <c r="H580" s="119" t="s">
        <v>725</v>
      </c>
      <c r="I580" s="163" t="s">
        <v>203</v>
      </c>
      <c r="J580" s="119" t="s">
        <v>574</v>
      </c>
      <c r="K580" s="119" t="s">
        <v>575</v>
      </c>
      <c r="L580" s="119" t="s">
        <v>724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172</v>
      </c>
      <c r="AK580" s="119" t="s">
        <v>172</v>
      </c>
      <c r="AM580" s="131"/>
    </row>
    <row r="581" spans="1:39" s="119" customFormat="1" ht="15" hidden="1" customHeight="1" x14ac:dyDescent="0.3">
      <c r="A581" s="119">
        <v>2017</v>
      </c>
      <c r="B581" s="119" t="s">
        <v>198</v>
      </c>
      <c r="C581" s="119" t="s">
        <v>59</v>
      </c>
      <c r="D581" s="119" t="s">
        <v>726</v>
      </c>
      <c r="E581" s="119" t="s">
        <v>130</v>
      </c>
      <c r="F581" s="119" t="s">
        <v>727</v>
      </c>
      <c r="G581" s="119" t="s">
        <v>728</v>
      </c>
      <c r="H581" s="119" t="s">
        <v>728</v>
      </c>
      <c r="I581" s="163" t="s">
        <v>203</v>
      </c>
      <c r="J581" s="119" t="s">
        <v>602</v>
      </c>
      <c r="K581" s="119" t="s">
        <v>638</v>
      </c>
      <c r="L581" s="119" t="s">
        <v>727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hidden="1" customHeight="1" x14ac:dyDescent="0.3">
      <c r="A582" s="119">
        <v>2017</v>
      </c>
      <c r="B582" s="119" t="s">
        <v>38</v>
      </c>
      <c r="C582" s="119" t="s">
        <v>59</v>
      </c>
      <c r="D582" s="119" t="s">
        <v>726</v>
      </c>
      <c r="E582" s="119" t="s">
        <v>130</v>
      </c>
      <c r="F582" s="119" t="s">
        <v>729</v>
      </c>
      <c r="G582" s="119" t="s">
        <v>729</v>
      </c>
      <c r="H582" s="119" t="s">
        <v>729</v>
      </c>
      <c r="I582" s="163" t="s">
        <v>203</v>
      </c>
      <c r="J582" s="119" t="s">
        <v>602</v>
      </c>
      <c r="K582" s="119" t="s">
        <v>638</v>
      </c>
      <c r="L582" s="119" t="s">
        <v>729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hidden="1" customHeight="1" x14ac:dyDescent="0.3">
      <c r="A583" s="119">
        <v>2017</v>
      </c>
      <c r="B583" s="119" t="s">
        <v>38</v>
      </c>
      <c r="C583" s="119" t="s">
        <v>59</v>
      </c>
      <c r="D583" s="119" t="s">
        <v>726</v>
      </c>
      <c r="E583" s="119" t="s">
        <v>130</v>
      </c>
      <c r="F583" s="119" t="s">
        <v>730</v>
      </c>
      <c r="G583" s="119" t="s">
        <v>730</v>
      </c>
      <c r="H583" s="119" t="s">
        <v>730</v>
      </c>
      <c r="I583" s="163" t="s">
        <v>203</v>
      </c>
      <c r="J583" s="119" t="s">
        <v>574</v>
      </c>
      <c r="K583" s="119" t="s">
        <v>575</v>
      </c>
      <c r="L583" s="119" t="s">
        <v>730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172</v>
      </c>
      <c r="AK583" s="119" t="s">
        <v>172</v>
      </c>
      <c r="AM583" s="131"/>
    </row>
    <row r="584" spans="1:39" s="119" customFormat="1" ht="15" hidden="1" customHeight="1" x14ac:dyDescent="0.3">
      <c r="A584" s="119">
        <v>2017</v>
      </c>
      <c r="B584" s="119" t="s">
        <v>38</v>
      </c>
      <c r="C584" s="119" t="s">
        <v>59</v>
      </c>
      <c r="D584" s="119" t="s">
        <v>726</v>
      </c>
      <c r="E584" s="119" t="s">
        <v>130</v>
      </c>
      <c r="F584" s="119" t="s">
        <v>730</v>
      </c>
      <c r="G584" s="119" t="s">
        <v>730</v>
      </c>
      <c r="H584" s="119" t="s">
        <v>730</v>
      </c>
      <c r="I584" s="163" t="s">
        <v>203</v>
      </c>
      <c r="J584" s="119" t="s">
        <v>574</v>
      </c>
      <c r="K584" s="119" t="s">
        <v>575</v>
      </c>
      <c r="L584" s="119" t="s">
        <v>730</v>
      </c>
      <c r="M584" s="119" t="s">
        <v>184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hidden="1" customHeight="1" x14ac:dyDescent="0.3">
      <c r="A585" s="119">
        <v>2017</v>
      </c>
      <c r="B585" s="119" t="s">
        <v>198</v>
      </c>
      <c r="C585" s="119" t="s">
        <v>59</v>
      </c>
      <c r="D585" s="119" t="s">
        <v>180</v>
      </c>
      <c r="E585" s="119" t="s">
        <v>61</v>
      </c>
      <c r="F585" s="119" t="s">
        <v>731</v>
      </c>
      <c r="G585" s="119" t="s">
        <v>732</v>
      </c>
      <c r="H585" s="119" t="s">
        <v>732</v>
      </c>
      <c r="I585" s="163" t="s">
        <v>203</v>
      </c>
      <c r="J585" s="119" t="s">
        <v>574</v>
      </c>
      <c r="K585" s="119" t="s">
        <v>575</v>
      </c>
      <c r="L585" s="119" t="s">
        <v>733</v>
      </c>
      <c r="M585" s="119" t="s">
        <v>184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198</v>
      </c>
      <c r="C586" s="119" t="s">
        <v>59</v>
      </c>
      <c r="D586" s="119" t="s">
        <v>180</v>
      </c>
      <c r="E586" s="119" t="s">
        <v>61</v>
      </c>
      <c r="F586" s="119" t="s">
        <v>731</v>
      </c>
      <c r="G586" s="119" t="s">
        <v>732</v>
      </c>
      <c r="H586" s="119" t="s">
        <v>732</v>
      </c>
      <c r="I586" s="163" t="s">
        <v>203</v>
      </c>
      <c r="J586" s="119" t="s">
        <v>574</v>
      </c>
      <c r="K586" s="119" t="s">
        <v>575</v>
      </c>
      <c r="L586" s="119" t="s">
        <v>733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38</v>
      </c>
      <c r="C587" s="119" t="s">
        <v>59</v>
      </c>
      <c r="D587" s="119" t="s">
        <v>180</v>
      </c>
      <c r="E587" s="119" t="s">
        <v>61</v>
      </c>
      <c r="F587" s="119" t="s">
        <v>734</v>
      </c>
      <c r="G587" s="119" t="s">
        <v>734</v>
      </c>
      <c r="H587" s="119" t="s">
        <v>734</v>
      </c>
      <c r="I587" s="163" t="s">
        <v>203</v>
      </c>
      <c r="J587" s="119" t="s">
        <v>574</v>
      </c>
      <c r="K587" s="119" t="s">
        <v>575</v>
      </c>
      <c r="L587" s="119" t="s">
        <v>734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172</v>
      </c>
      <c r="AK587" s="119" t="s">
        <v>172</v>
      </c>
      <c r="AM587" s="131"/>
    </row>
    <row r="588" spans="1:39" s="119" customFormat="1" ht="15" hidden="1" customHeight="1" x14ac:dyDescent="0.3">
      <c r="A588" s="119">
        <v>2017</v>
      </c>
      <c r="B588" s="119" t="s">
        <v>38</v>
      </c>
      <c r="C588" s="119" t="s">
        <v>59</v>
      </c>
      <c r="D588" s="119" t="s">
        <v>180</v>
      </c>
      <c r="E588" s="119" t="s">
        <v>61</v>
      </c>
      <c r="F588" s="119" t="s">
        <v>734</v>
      </c>
      <c r="G588" s="119" t="s">
        <v>734</v>
      </c>
      <c r="H588" s="119" t="s">
        <v>734</v>
      </c>
      <c r="I588" s="163" t="s">
        <v>203</v>
      </c>
      <c r="J588" s="119" t="s">
        <v>574</v>
      </c>
      <c r="K588" s="119" t="s">
        <v>575</v>
      </c>
      <c r="L588" s="119" t="s">
        <v>734</v>
      </c>
      <c r="M588" s="119" t="s">
        <v>184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hidden="1" customHeight="1" x14ac:dyDescent="0.3">
      <c r="A589" s="119">
        <v>2017</v>
      </c>
      <c r="B589" s="119" t="s">
        <v>38</v>
      </c>
      <c r="C589" s="119" t="s">
        <v>59</v>
      </c>
      <c r="D589" s="119" t="s">
        <v>180</v>
      </c>
      <c r="E589" s="119" t="s">
        <v>61</v>
      </c>
      <c r="F589" s="119" t="s">
        <v>735</v>
      </c>
      <c r="G589" s="119" t="s">
        <v>735</v>
      </c>
      <c r="H589" s="119" t="s">
        <v>735</v>
      </c>
      <c r="I589" s="163" t="s">
        <v>203</v>
      </c>
      <c r="J589" s="119" t="s">
        <v>574</v>
      </c>
      <c r="K589" s="119" t="s">
        <v>575</v>
      </c>
      <c r="L589" s="119" t="s">
        <v>736</v>
      </c>
      <c r="M589" s="119" t="s">
        <v>184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hidden="1" customHeight="1" x14ac:dyDescent="0.3">
      <c r="A590" s="119">
        <v>2017</v>
      </c>
      <c r="B590" s="119" t="s">
        <v>38</v>
      </c>
      <c r="C590" s="119" t="s">
        <v>59</v>
      </c>
      <c r="D590" s="119" t="s">
        <v>180</v>
      </c>
      <c r="E590" s="119" t="s">
        <v>67</v>
      </c>
      <c r="F590" s="119" t="s">
        <v>737</v>
      </c>
      <c r="G590" s="119" t="s">
        <v>737</v>
      </c>
      <c r="H590" s="119" t="s">
        <v>737</v>
      </c>
      <c r="I590" s="163" t="s">
        <v>203</v>
      </c>
      <c r="J590" s="119" t="s">
        <v>574</v>
      </c>
      <c r="K590" s="119" t="s">
        <v>575</v>
      </c>
      <c r="L590" s="119" t="s">
        <v>737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172</v>
      </c>
      <c r="AK590" s="119" t="s">
        <v>172</v>
      </c>
      <c r="AM590" s="131"/>
    </row>
    <row r="591" spans="1:39" s="119" customFormat="1" ht="15" hidden="1" customHeight="1" x14ac:dyDescent="0.3">
      <c r="A591" s="119">
        <v>2017</v>
      </c>
      <c r="B591" s="119" t="s">
        <v>38</v>
      </c>
      <c r="C591" s="119" t="s">
        <v>59</v>
      </c>
      <c r="D591" s="119" t="s">
        <v>180</v>
      </c>
      <c r="E591" s="119" t="s">
        <v>67</v>
      </c>
      <c r="F591" s="119" t="s">
        <v>737</v>
      </c>
      <c r="G591" s="119" t="s">
        <v>737</v>
      </c>
      <c r="H591" s="119" t="s">
        <v>737</v>
      </c>
      <c r="I591" s="163" t="s">
        <v>203</v>
      </c>
      <c r="J591" s="119" t="s">
        <v>574</v>
      </c>
      <c r="K591" s="119" t="s">
        <v>575</v>
      </c>
      <c r="L591" s="119" t="s">
        <v>737</v>
      </c>
      <c r="M591" s="119" t="s">
        <v>184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hidden="1" customHeight="1" x14ac:dyDescent="0.3">
      <c r="A592" s="119">
        <v>2017</v>
      </c>
      <c r="B592" s="119" t="s">
        <v>38</v>
      </c>
      <c r="C592" s="119" t="s">
        <v>59</v>
      </c>
      <c r="D592" s="119" t="s">
        <v>105</v>
      </c>
      <c r="E592" s="119" t="s">
        <v>106</v>
      </c>
      <c r="F592" s="119" t="s">
        <v>738</v>
      </c>
      <c r="G592" s="119" t="s">
        <v>738</v>
      </c>
      <c r="H592" s="119" t="s">
        <v>738</v>
      </c>
      <c r="I592" s="163" t="s">
        <v>203</v>
      </c>
      <c r="J592" s="119" t="s">
        <v>574</v>
      </c>
      <c r="K592" s="119" t="s">
        <v>575</v>
      </c>
      <c r="L592" s="119" t="s">
        <v>738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172</v>
      </c>
      <c r="AK592" s="119" t="s">
        <v>172</v>
      </c>
      <c r="AM592" s="131"/>
    </row>
    <row r="593" spans="1:39" s="119" customFormat="1" ht="15" hidden="1" customHeight="1" x14ac:dyDescent="0.3">
      <c r="A593" s="119">
        <v>2017</v>
      </c>
      <c r="B593" s="119" t="s">
        <v>38</v>
      </c>
      <c r="C593" s="119" t="s">
        <v>59</v>
      </c>
      <c r="D593" s="119" t="s">
        <v>105</v>
      </c>
      <c r="E593" s="119" t="s">
        <v>106</v>
      </c>
      <c r="F593" s="119" t="s">
        <v>738</v>
      </c>
      <c r="G593" s="119" t="s">
        <v>738</v>
      </c>
      <c r="H593" s="119" t="s">
        <v>738</v>
      </c>
      <c r="I593" s="163" t="s">
        <v>203</v>
      </c>
      <c r="J593" s="119" t="s">
        <v>574</v>
      </c>
      <c r="K593" s="119" t="s">
        <v>575</v>
      </c>
      <c r="L593" s="119" t="s">
        <v>738</v>
      </c>
      <c r="M593" s="119" t="s">
        <v>184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hidden="1" customHeight="1" x14ac:dyDescent="0.3">
      <c r="A594" s="119">
        <v>2017</v>
      </c>
      <c r="B594" s="119" t="s">
        <v>38</v>
      </c>
      <c r="C594" s="119" t="s">
        <v>59</v>
      </c>
      <c r="D594" s="119" t="s">
        <v>105</v>
      </c>
      <c r="E594" s="119" t="s">
        <v>106</v>
      </c>
      <c r="F594" s="119" t="s">
        <v>738</v>
      </c>
      <c r="G594" s="119" t="s">
        <v>738</v>
      </c>
      <c r="H594" s="119" t="s">
        <v>738</v>
      </c>
      <c r="I594" s="163" t="s">
        <v>203</v>
      </c>
      <c r="J594" s="119" t="s">
        <v>574</v>
      </c>
      <c r="K594" s="119" t="s">
        <v>575</v>
      </c>
      <c r="L594" s="119" t="s">
        <v>738</v>
      </c>
      <c r="M594" s="119" t="s">
        <v>594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739</v>
      </c>
      <c r="AM594" s="131"/>
    </row>
    <row r="595" spans="1:39" s="119" customFormat="1" ht="15" hidden="1" customHeight="1" x14ac:dyDescent="0.3">
      <c r="A595" s="119">
        <v>2017</v>
      </c>
      <c r="B595" s="120" t="s">
        <v>38</v>
      </c>
      <c r="C595" s="119" t="s">
        <v>59</v>
      </c>
      <c r="D595" s="119" t="s">
        <v>105</v>
      </c>
      <c r="E595" s="119" t="s">
        <v>106</v>
      </c>
      <c r="F595" s="119" t="s">
        <v>107</v>
      </c>
      <c r="G595" s="119" t="s">
        <v>107</v>
      </c>
      <c r="H595" s="119" t="s">
        <v>107</v>
      </c>
      <c r="I595" s="163" t="s">
        <v>203</v>
      </c>
      <c r="J595" s="119" t="s">
        <v>574</v>
      </c>
      <c r="K595" s="119" t="s">
        <v>575</v>
      </c>
      <c r="L595" s="119" t="s">
        <v>108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172</v>
      </c>
      <c r="AK595" s="119" t="s">
        <v>172</v>
      </c>
      <c r="AM595" s="131"/>
    </row>
    <row r="596" spans="1:39" s="119" customFormat="1" ht="15" hidden="1" customHeight="1" x14ac:dyDescent="0.3">
      <c r="A596" s="119">
        <v>2017</v>
      </c>
      <c r="B596" s="120" t="s">
        <v>38</v>
      </c>
      <c r="C596" s="119" t="s">
        <v>59</v>
      </c>
      <c r="D596" s="119" t="s">
        <v>105</v>
      </c>
      <c r="E596" s="119" t="s">
        <v>106</v>
      </c>
      <c r="F596" s="119" t="s">
        <v>107</v>
      </c>
      <c r="G596" s="119" t="s">
        <v>107</v>
      </c>
      <c r="H596" s="119" t="s">
        <v>107</v>
      </c>
      <c r="I596" s="163" t="s">
        <v>203</v>
      </c>
      <c r="J596" s="119" t="s">
        <v>574</v>
      </c>
      <c r="K596" s="119" t="s">
        <v>575</v>
      </c>
      <c r="L596" s="119" t="s">
        <v>108</v>
      </c>
      <c r="M596" s="119" t="s">
        <v>184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hidden="1" customHeight="1" x14ac:dyDescent="0.3">
      <c r="A597" s="119">
        <v>2017</v>
      </c>
      <c r="B597" s="119" t="s">
        <v>38</v>
      </c>
      <c r="C597" s="119" t="s">
        <v>59</v>
      </c>
      <c r="D597" s="119" t="s">
        <v>105</v>
      </c>
      <c r="E597" s="119" t="s">
        <v>106</v>
      </c>
      <c r="F597" s="119" t="s">
        <v>740</v>
      </c>
      <c r="G597" s="119" t="s">
        <v>740</v>
      </c>
      <c r="H597" s="119" t="s">
        <v>740</v>
      </c>
      <c r="I597" s="163" t="s">
        <v>203</v>
      </c>
      <c r="J597" s="119" t="s">
        <v>574</v>
      </c>
      <c r="K597" s="119" t="s">
        <v>575</v>
      </c>
      <c r="L597" s="119" t="s">
        <v>740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172</v>
      </c>
      <c r="AK597" s="119" t="s">
        <v>172</v>
      </c>
      <c r="AM597" s="131"/>
    </row>
    <row r="598" spans="1:39" s="119" customFormat="1" ht="15" hidden="1" customHeight="1" x14ac:dyDescent="0.3">
      <c r="A598" s="119">
        <v>2017</v>
      </c>
      <c r="B598" s="119" t="s">
        <v>38</v>
      </c>
      <c r="C598" s="119" t="s">
        <v>59</v>
      </c>
      <c r="D598" s="119" t="s">
        <v>105</v>
      </c>
      <c r="E598" s="119" t="s">
        <v>106</v>
      </c>
      <c r="F598" s="119" t="s">
        <v>740</v>
      </c>
      <c r="G598" s="119" t="s">
        <v>740</v>
      </c>
      <c r="H598" s="119" t="s">
        <v>740</v>
      </c>
      <c r="I598" s="163" t="s">
        <v>203</v>
      </c>
      <c r="J598" s="119" t="s">
        <v>574</v>
      </c>
      <c r="K598" s="119" t="s">
        <v>575</v>
      </c>
      <c r="L598" s="119" t="s">
        <v>740</v>
      </c>
      <c r="M598" s="119" t="s">
        <v>184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hidden="1" customHeight="1" x14ac:dyDescent="0.3">
      <c r="A599" s="119">
        <v>2017</v>
      </c>
      <c r="B599" s="119" t="s">
        <v>38</v>
      </c>
      <c r="C599" s="119" t="s">
        <v>59</v>
      </c>
      <c r="D599" s="119" t="s">
        <v>105</v>
      </c>
      <c r="E599" s="119" t="s">
        <v>238</v>
      </c>
      <c r="F599" s="119" t="s">
        <v>239</v>
      </c>
      <c r="G599" s="119" t="s">
        <v>239</v>
      </c>
      <c r="H599" s="119" t="s">
        <v>239</v>
      </c>
      <c r="I599" s="163" t="s">
        <v>203</v>
      </c>
      <c r="J599" s="119" t="s">
        <v>574</v>
      </c>
      <c r="K599" s="119" t="s">
        <v>575</v>
      </c>
      <c r="L599" s="119" t="s">
        <v>239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172</v>
      </c>
      <c r="AK599" s="119" t="s">
        <v>172</v>
      </c>
      <c r="AM599" s="131"/>
    </row>
    <row r="600" spans="1:39" s="119" customFormat="1" ht="15" hidden="1" customHeight="1" x14ac:dyDescent="0.3">
      <c r="A600" s="119">
        <v>2017</v>
      </c>
      <c r="B600" s="119" t="s">
        <v>38</v>
      </c>
      <c r="C600" s="119" t="s">
        <v>59</v>
      </c>
      <c r="D600" s="119" t="s">
        <v>105</v>
      </c>
      <c r="E600" s="119" t="s">
        <v>238</v>
      </c>
      <c r="F600" s="119" t="s">
        <v>239</v>
      </c>
      <c r="G600" s="119" t="s">
        <v>239</v>
      </c>
      <c r="H600" s="119" t="s">
        <v>239</v>
      </c>
      <c r="I600" s="163" t="s">
        <v>203</v>
      </c>
      <c r="J600" s="119" t="s">
        <v>574</v>
      </c>
      <c r="K600" s="119" t="s">
        <v>575</v>
      </c>
      <c r="L600" s="119" t="s">
        <v>239</v>
      </c>
      <c r="M600" s="119" t="s">
        <v>184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hidden="1" customHeight="1" x14ac:dyDescent="0.3">
      <c r="A601" s="119">
        <v>2017</v>
      </c>
      <c r="B601" s="119" t="s">
        <v>38</v>
      </c>
      <c r="C601" s="119" t="s">
        <v>59</v>
      </c>
      <c r="D601" s="119" t="s">
        <v>105</v>
      </c>
      <c r="E601" s="119" t="s">
        <v>238</v>
      </c>
      <c r="F601" s="119" t="s">
        <v>239</v>
      </c>
      <c r="G601" s="119" t="s">
        <v>239</v>
      </c>
      <c r="H601" s="119" t="s">
        <v>239</v>
      </c>
      <c r="I601" s="163" t="s">
        <v>203</v>
      </c>
      <c r="J601" s="119" t="s">
        <v>574</v>
      </c>
      <c r="K601" s="119" t="s">
        <v>575</v>
      </c>
      <c r="L601" s="119" t="s">
        <v>239</v>
      </c>
      <c r="M601" s="119" t="s">
        <v>594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38</v>
      </c>
      <c r="C602" s="119" t="s">
        <v>59</v>
      </c>
      <c r="D602" s="119" t="s">
        <v>105</v>
      </c>
      <c r="E602" s="119" t="s">
        <v>238</v>
      </c>
      <c r="F602" s="119" t="s">
        <v>239</v>
      </c>
      <c r="G602" s="119" t="s">
        <v>239</v>
      </c>
      <c r="H602" s="119" t="s">
        <v>239</v>
      </c>
      <c r="I602" s="163" t="s">
        <v>203</v>
      </c>
      <c r="J602" s="119" t="s">
        <v>574</v>
      </c>
      <c r="K602" s="119" t="s">
        <v>575</v>
      </c>
      <c r="L602" s="119" t="s">
        <v>239</v>
      </c>
      <c r="M602" s="119" t="s">
        <v>159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hidden="1" customHeight="1" x14ac:dyDescent="0.3">
      <c r="A603" s="119">
        <v>2017</v>
      </c>
      <c r="B603" s="119" t="s">
        <v>38</v>
      </c>
      <c r="C603" s="119" t="s">
        <v>59</v>
      </c>
      <c r="D603" s="119" t="s">
        <v>105</v>
      </c>
      <c r="E603" s="119" t="s">
        <v>238</v>
      </c>
      <c r="F603" s="119" t="s">
        <v>351</v>
      </c>
      <c r="G603" s="119" t="s">
        <v>351</v>
      </c>
      <c r="H603" s="119" t="s">
        <v>351</v>
      </c>
      <c r="I603" s="163" t="s">
        <v>203</v>
      </c>
      <c r="J603" s="119" t="s">
        <v>574</v>
      </c>
      <c r="K603" s="119" t="s">
        <v>575</v>
      </c>
      <c r="L603" s="119" t="s">
        <v>351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172</v>
      </c>
      <c r="AK603" s="119" t="s">
        <v>172</v>
      </c>
      <c r="AM603" s="131"/>
    </row>
    <row r="604" spans="1:39" s="119" customFormat="1" ht="15" hidden="1" customHeight="1" x14ac:dyDescent="0.3">
      <c r="A604" s="119">
        <v>2017</v>
      </c>
      <c r="B604" s="119" t="s">
        <v>38</v>
      </c>
      <c r="C604" s="119" t="s">
        <v>59</v>
      </c>
      <c r="D604" s="119" t="s">
        <v>105</v>
      </c>
      <c r="E604" s="119" t="s">
        <v>238</v>
      </c>
      <c r="F604" s="119" t="s">
        <v>351</v>
      </c>
      <c r="G604" s="119" t="s">
        <v>351</v>
      </c>
      <c r="H604" s="119" t="s">
        <v>351</v>
      </c>
      <c r="I604" s="163" t="s">
        <v>203</v>
      </c>
      <c r="J604" s="119" t="s">
        <v>574</v>
      </c>
      <c r="K604" s="119" t="s">
        <v>575</v>
      </c>
      <c r="L604" s="119" t="s">
        <v>351</v>
      </c>
      <c r="M604" s="119" t="s">
        <v>184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hidden="1" customHeight="1" x14ac:dyDescent="0.3">
      <c r="A605" s="119">
        <v>2017</v>
      </c>
      <c r="B605" s="119" t="s">
        <v>38</v>
      </c>
      <c r="C605" s="119" t="s">
        <v>59</v>
      </c>
      <c r="D605" s="119" t="s">
        <v>105</v>
      </c>
      <c r="E605" s="119" t="s">
        <v>238</v>
      </c>
      <c r="F605" s="119" t="s">
        <v>351</v>
      </c>
      <c r="G605" s="119" t="s">
        <v>351</v>
      </c>
      <c r="H605" s="119" t="s">
        <v>351</v>
      </c>
      <c r="I605" s="163" t="s">
        <v>203</v>
      </c>
      <c r="J605" s="119" t="s">
        <v>574</v>
      </c>
      <c r="K605" s="119" t="s">
        <v>575</v>
      </c>
      <c r="L605" s="119" t="s">
        <v>351</v>
      </c>
      <c r="M605" s="119" t="s">
        <v>594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38</v>
      </c>
      <c r="C606" s="119" t="s">
        <v>59</v>
      </c>
      <c r="D606" s="119" t="s">
        <v>105</v>
      </c>
      <c r="E606" s="119" t="s">
        <v>238</v>
      </c>
      <c r="F606" s="119" t="s">
        <v>351</v>
      </c>
      <c r="G606" s="119" t="s">
        <v>351</v>
      </c>
      <c r="H606" s="119" t="s">
        <v>351</v>
      </c>
      <c r="I606" s="163" t="s">
        <v>203</v>
      </c>
      <c r="J606" s="119" t="s">
        <v>574</v>
      </c>
      <c r="K606" s="119" t="s">
        <v>575</v>
      </c>
      <c r="L606" s="119" t="s">
        <v>351</v>
      </c>
      <c r="M606" s="119" t="s">
        <v>159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38</v>
      </c>
      <c r="C607" s="119" t="s">
        <v>59</v>
      </c>
      <c r="D607" s="119" t="s">
        <v>105</v>
      </c>
      <c r="E607" s="119" t="s">
        <v>189</v>
      </c>
      <c r="F607" s="119" t="s">
        <v>196</v>
      </c>
      <c r="G607" s="119" t="s">
        <v>196</v>
      </c>
      <c r="H607" s="119" t="s">
        <v>196</v>
      </c>
      <c r="I607" s="163" t="s">
        <v>203</v>
      </c>
      <c r="J607" s="119" t="s">
        <v>574</v>
      </c>
      <c r="K607" s="119" t="s">
        <v>575</v>
      </c>
      <c r="L607" s="119" t="s">
        <v>196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172</v>
      </c>
      <c r="AK607" s="119" t="s">
        <v>172</v>
      </c>
      <c r="AL607" s="119" t="s">
        <v>610</v>
      </c>
      <c r="AM607" s="131"/>
    </row>
    <row r="608" spans="1:39" s="119" customFormat="1" ht="15" hidden="1" customHeight="1" x14ac:dyDescent="0.3">
      <c r="A608" s="119">
        <v>2017</v>
      </c>
      <c r="B608" s="119" t="s">
        <v>38</v>
      </c>
      <c r="C608" s="119" t="s">
        <v>59</v>
      </c>
      <c r="D608" s="119" t="s">
        <v>105</v>
      </c>
      <c r="E608" s="119" t="s">
        <v>189</v>
      </c>
      <c r="F608" s="119" t="s">
        <v>196</v>
      </c>
      <c r="G608" s="119" t="s">
        <v>196</v>
      </c>
      <c r="H608" s="119" t="s">
        <v>196</v>
      </c>
      <c r="I608" s="163" t="s">
        <v>203</v>
      </c>
      <c r="J608" s="119" t="s">
        <v>574</v>
      </c>
      <c r="K608" s="119" t="s">
        <v>575</v>
      </c>
      <c r="L608" s="119" t="s">
        <v>196</v>
      </c>
      <c r="M608" s="119" t="s">
        <v>184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hidden="1" customHeight="1" x14ac:dyDescent="0.3">
      <c r="A609" s="119">
        <v>2017</v>
      </c>
      <c r="B609" s="119" t="s">
        <v>38</v>
      </c>
      <c r="C609" s="119" t="s">
        <v>59</v>
      </c>
      <c r="D609" s="119" t="s">
        <v>105</v>
      </c>
      <c r="E609" s="119" t="s">
        <v>189</v>
      </c>
      <c r="F609" s="119" t="s">
        <v>196</v>
      </c>
      <c r="G609" s="119" t="s">
        <v>196</v>
      </c>
      <c r="H609" s="119" t="s">
        <v>196</v>
      </c>
      <c r="I609" s="163" t="s">
        <v>203</v>
      </c>
      <c r="J609" s="119" t="s">
        <v>574</v>
      </c>
      <c r="K609" s="119" t="s">
        <v>575</v>
      </c>
      <c r="L609" s="119" t="s">
        <v>196</v>
      </c>
      <c r="M609" s="119" t="s">
        <v>594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hidden="1" customHeight="1" x14ac:dyDescent="0.3">
      <c r="A610" s="119">
        <v>2017</v>
      </c>
      <c r="B610" s="119" t="s">
        <v>38</v>
      </c>
      <c r="C610" s="119" t="s">
        <v>59</v>
      </c>
      <c r="D610" s="119" t="s">
        <v>105</v>
      </c>
      <c r="E610" s="119" t="s">
        <v>189</v>
      </c>
      <c r="F610" s="119" t="s">
        <v>196</v>
      </c>
      <c r="G610" s="119" t="s">
        <v>196</v>
      </c>
      <c r="H610" s="119" t="s">
        <v>196</v>
      </c>
      <c r="I610" s="163" t="s">
        <v>203</v>
      </c>
      <c r="J610" s="119" t="s">
        <v>574</v>
      </c>
      <c r="K610" s="119" t="s">
        <v>575</v>
      </c>
      <c r="L610" s="119" t="s">
        <v>196</v>
      </c>
      <c r="M610" s="119" t="s">
        <v>159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hidden="1" customHeight="1" x14ac:dyDescent="0.3">
      <c r="A611" s="119">
        <v>2017</v>
      </c>
      <c r="B611" s="119" t="s">
        <v>38</v>
      </c>
      <c r="C611" s="119" t="s">
        <v>59</v>
      </c>
      <c r="D611" s="119" t="s">
        <v>105</v>
      </c>
      <c r="E611" s="119" t="s">
        <v>189</v>
      </c>
      <c r="F611" s="119" t="s">
        <v>556</v>
      </c>
      <c r="G611" s="119" t="s">
        <v>556</v>
      </c>
      <c r="H611" s="119" t="s">
        <v>556</v>
      </c>
      <c r="I611" s="163" t="s">
        <v>203</v>
      </c>
      <c r="J611" s="119" t="s">
        <v>574</v>
      </c>
      <c r="K611" s="119" t="s">
        <v>575</v>
      </c>
      <c r="L611" s="119" t="s">
        <v>556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172</v>
      </c>
      <c r="AK611" s="119" t="s">
        <v>172</v>
      </c>
      <c r="AM611" s="131"/>
    </row>
    <row r="612" spans="1:39" s="119" customFormat="1" ht="15" hidden="1" customHeight="1" x14ac:dyDescent="0.3">
      <c r="A612" s="119">
        <v>2017</v>
      </c>
      <c r="B612" s="119" t="s">
        <v>38</v>
      </c>
      <c r="C612" s="119" t="s">
        <v>59</v>
      </c>
      <c r="D612" s="119" t="s">
        <v>105</v>
      </c>
      <c r="E612" s="119" t="s">
        <v>248</v>
      </c>
      <c r="F612" s="119" t="s">
        <v>741</v>
      </c>
      <c r="G612" s="119" t="s">
        <v>741</v>
      </c>
      <c r="H612" s="119" t="s">
        <v>741</v>
      </c>
      <c r="I612" s="163" t="s">
        <v>203</v>
      </c>
      <c r="J612" s="119" t="s">
        <v>574</v>
      </c>
      <c r="K612" s="119" t="s">
        <v>575</v>
      </c>
      <c r="L612" s="119" t="s">
        <v>742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38</v>
      </c>
      <c r="C613" s="119" t="s">
        <v>59</v>
      </c>
      <c r="D613" s="119" t="s">
        <v>105</v>
      </c>
      <c r="E613" s="119" t="s">
        <v>61</v>
      </c>
      <c r="F613" s="119" t="s">
        <v>743</v>
      </c>
      <c r="G613" s="119" t="s">
        <v>743</v>
      </c>
      <c r="H613" s="119" t="s">
        <v>743</v>
      </c>
      <c r="I613" s="163" t="s">
        <v>203</v>
      </c>
      <c r="J613" s="119" t="s">
        <v>574</v>
      </c>
      <c r="K613" s="119" t="s">
        <v>575</v>
      </c>
      <c r="L613" s="119" t="s">
        <v>743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172</v>
      </c>
      <c r="AK613" s="119" t="s">
        <v>172</v>
      </c>
      <c r="AM613" s="131"/>
    </row>
    <row r="614" spans="1:39" s="119" customFormat="1" ht="15" hidden="1" customHeight="1" x14ac:dyDescent="0.3">
      <c r="A614" s="119">
        <v>2017</v>
      </c>
      <c r="B614" s="119" t="s">
        <v>38</v>
      </c>
      <c r="C614" s="119" t="s">
        <v>59</v>
      </c>
      <c r="D614" s="119" t="s">
        <v>105</v>
      </c>
      <c r="E614" s="119" t="s">
        <v>61</v>
      </c>
      <c r="F614" s="119" t="s">
        <v>743</v>
      </c>
      <c r="G614" s="119" t="s">
        <v>743</v>
      </c>
      <c r="H614" s="119" t="s">
        <v>743</v>
      </c>
      <c r="I614" s="163" t="s">
        <v>203</v>
      </c>
      <c r="J614" s="119" t="s">
        <v>574</v>
      </c>
      <c r="K614" s="119" t="s">
        <v>575</v>
      </c>
      <c r="L614" s="119" t="s">
        <v>743</v>
      </c>
      <c r="M614" s="119" t="s">
        <v>184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hidden="1" customHeight="1" x14ac:dyDescent="0.3">
      <c r="A615" s="119">
        <v>2017</v>
      </c>
      <c r="B615" s="119" t="s">
        <v>38</v>
      </c>
      <c r="C615" s="119" t="s">
        <v>59</v>
      </c>
      <c r="D615" s="119" t="s">
        <v>105</v>
      </c>
      <c r="E615" s="119" t="s">
        <v>61</v>
      </c>
      <c r="F615" s="119" t="s">
        <v>144</v>
      </c>
      <c r="G615" s="119" t="s">
        <v>145</v>
      </c>
      <c r="H615" s="119" t="s">
        <v>145</v>
      </c>
      <c r="I615" s="163" t="s">
        <v>203</v>
      </c>
      <c r="J615" s="119" t="s">
        <v>574</v>
      </c>
      <c r="K615" s="119" t="s">
        <v>575</v>
      </c>
      <c r="L615" s="119" t="s">
        <v>144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172</v>
      </c>
      <c r="AK615" s="119" t="s">
        <v>172</v>
      </c>
      <c r="AM615" s="131"/>
    </row>
    <row r="616" spans="1:39" s="119" customFormat="1" ht="15" hidden="1" customHeight="1" x14ac:dyDescent="0.3">
      <c r="A616" s="119">
        <v>2017</v>
      </c>
      <c r="B616" s="119" t="s">
        <v>38</v>
      </c>
      <c r="C616" s="119" t="s">
        <v>59</v>
      </c>
      <c r="D616" s="119" t="s">
        <v>105</v>
      </c>
      <c r="E616" s="119" t="s">
        <v>61</v>
      </c>
      <c r="F616" s="119" t="s">
        <v>144</v>
      </c>
      <c r="G616" s="119" t="s">
        <v>145</v>
      </c>
      <c r="H616" s="119" t="s">
        <v>145</v>
      </c>
      <c r="I616" s="163" t="s">
        <v>203</v>
      </c>
      <c r="J616" s="119" t="s">
        <v>574</v>
      </c>
      <c r="K616" s="119" t="s">
        <v>575</v>
      </c>
      <c r="L616" s="119" t="s">
        <v>144</v>
      </c>
      <c r="M616" s="119" t="s">
        <v>184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hidden="1" customHeight="1" x14ac:dyDescent="0.3">
      <c r="A617" s="119">
        <v>2017</v>
      </c>
      <c r="B617" s="119" t="s">
        <v>198</v>
      </c>
      <c r="C617" s="119" t="s">
        <v>59</v>
      </c>
      <c r="D617" s="119" t="s">
        <v>105</v>
      </c>
      <c r="E617" s="119" t="s">
        <v>130</v>
      </c>
      <c r="F617" s="119" t="s">
        <v>744</v>
      </c>
      <c r="G617" s="119" t="s">
        <v>745</v>
      </c>
      <c r="H617" s="119" t="s">
        <v>745</v>
      </c>
      <c r="I617" s="163" t="s">
        <v>203</v>
      </c>
      <c r="J617" s="119" t="s">
        <v>574</v>
      </c>
      <c r="K617" s="119" t="s">
        <v>575</v>
      </c>
      <c r="L617" s="119" t="s">
        <v>746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172</v>
      </c>
      <c r="AK617" s="119" t="s">
        <v>172</v>
      </c>
      <c r="AM617" s="131"/>
    </row>
    <row r="618" spans="1:39" s="119" customFormat="1" ht="15" hidden="1" customHeight="1" x14ac:dyDescent="0.3">
      <c r="A618" s="119">
        <v>2017</v>
      </c>
      <c r="B618" s="119" t="s">
        <v>38</v>
      </c>
      <c r="C618" s="119" t="s">
        <v>59</v>
      </c>
      <c r="D618" s="119" t="s">
        <v>105</v>
      </c>
      <c r="E618" s="119" t="s">
        <v>130</v>
      </c>
      <c r="F618" s="119" t="s">
        <v>746</v>
      </c>
      <c r="G618" s="119" t="s">
        <v>746</v>
      </c>
      <c r="H618" s="119" t="s">
        <v>746</v>
      </c>
      <c r="I618" s="163" t="s">
        <v>203</v>
      </c>
      <c r="J618" s="119" t="s">
        <v>574</v>
      </c>
      <c r="K618" s="119" t="s">
        <v>575</v>
      </c>
      <c r="L618" s="119" t="s">
        <v>746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172</v>
      </c>
      <c r="AK618" s="119" t="s">
        <v>172</v>
      </c>
      <c r="AM618" s="131"/>
    </row>
    <row r="619" spans="1:39" s="119" customFormat="1" ht="15" hidden="1" customHeight="1" x14ac:dyDescent="0.3">
      <c r="A619" s="119">
        <v>2017</v>
      </c>
      <c r="B619" s="119" t="s">
        <v>38</v>
      </c>
      <c r="C619" s="119" t="s">
        <v>59</v>
      </c>
      <c r="D619" s="119" t="s">
        <v>105</v>
      </c>
      <c r="E619" s="119" t="s">
        <v>130</v>
      </c>
      <c r="F619" s="119" t="s">
        <v>746</v>
      </c>
      <c r="G619" s="119" t="s">
        <v>746</v>
      </c>
      <c r="H619" s="119" t="s">
        <v>746</v>
      </c>
      <c r="I619" s="163" t="s">
        <v>203</v>
      </c>
      <c r="J619" s="119" t="s">
        <v>574</v>
      </c>
      <c r="K619" s="119" t="s">
        <v>575</v>
      </c>
      <c r="L619" s="119" t="s">
        <v>746</v>
      </c>
      <c r="M619" s="119" t="s">
        <v>184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hidden="1" customHeight="1" x14ac:dyDescent="0.3">
      <c r="A620" s="119">
        <v>2017</v>
      </c>
      <c r="B620" s="119" t="s">
        <v>198</v>
      </c>
      <c r="C620" s="119" t="s">
        <v>59</v>
      </c>
      <c r="D620" s="119" t="s">
        <v>105</v>
      </c>
      <c r="E620" s="119" t="s">
        <v>191</v>
      </c>
      <c r="F620" s="119" t="s">
        <v>747</v>
      </c>
      <c r="G620" s="119" t="s">
        <v>748</v>
      </c>
      <c r="H620" s="119" t="s">
        <v>748</v>
      </c>
      <c r="I620" s="163" t="s">
        <v>203</v>
      </c>
      <c r="J620" s="119" t="s">
        <v>574</v>
      </c>
      <c r="K620" s="119" t="s">
        <v>575</v>
      </c>
      <c r="L620" s="119" t="s">
        <v>747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172</v>
      </c>
      <c r="AK620" s="119" t="s">
        <v>172</v>
      </c>
      <c r="AM620" s="131"/>
    </row>
    <row r="621" spans="1:39" s="119" customFormat="1" ht="15" hidden="1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106</v>
      </c>
      <c r="F621" s="119" t="s">
        <v>749</v>
      </c>
      <c r="G621" s="119" t="s">
        <v>749</v>
      </c>
      <c r="H621" s="119" t="s">
        <v>749</v>
      </c>
      <c r="I621" s="163" t="s">
        <v>203</v>
      </c>
      <c r="J621" s="119" t="s">
        <v>574</v>
      </c>
      <c r="K621" s="119" t="s">
        <v>575</v>
      </c>
      <c r="L621" s="119" t="s">
        <v>749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172</v>
      </c>
      <c r="AK621" s="119" t="s">
        <v>172</v>
      </c>
      <c r="AM621" s="131"/>
    </row>
    <row r="622" spans="1:39" s="119" customFormat="1" ht="15" hidden="1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189</v>
      </c>
      <c r="F622" s="119" t="s">
        <v>750</v>
      </c>
      <c r="G622" s="119" t="s">
        <v>750</v>
      </c>
      <c r="H622" s="119" t="s">
        <v>750</v>
      </c>
      <c r="I622" s="163" t="s">
        <v>203</v>
      </c>
      <c r="J622" s="119" t="s">
        <v>574</v>
      </c>
      <c r="K622" s="119" t="s">
        <v>575</v>
      </c>
      <c r="L622" s="119" t="s">
        <v>751</v>
      </c>
      <c r="M622" s="119" t="s">
        <v>184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661</v>
      </c>
      <c r="AK622" s="119" t="s">
        <v>661</v>
      </c>
      <c r="AM622" s="131"/>
    </row>
    <row r="623" spans="1:39" s="119" customFormat="1" ht="15" hidden="1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189</v>
      </c>
      <c r="F623" s="119" t="s">
        <v>750</v>
      </c>
      <c r="G623" s="119" t="s">
        <v>750</v>
      </c>
      <c r="H623" s="119" t="s">
        <v>750</v>
      </c>
      <c r="I623" s="163" t="s">
        <v>203</v>
      </c>
      <c r="J623" s="119" t="s">
        <v>574</v>
      </c>
      <c r="K623" s="119" t="s">
        <v>575</v>
      </c>
      <c r="L623" s="119" t="s">
        <v>751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hidden="1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189</v>
      </c>
      <c r="F624" s="119" t="s">
        <v>477</v>
      </c>
      <c r="G624" s="119" t="s">
        <v>477</v>
      </c>
      <c r="H624" s="119" t="s">
        <v>477</v>
      </c>
      <c r="I624" s="163" t="s">
        <v>203</v>
      </c>
      <c r="J624" s="119" t="s">
        <v>574</v>
      </c>
      <c r="K624" s="119" t="s">
        <v>575</v>
      </c>
      <c r="L624" s="119" t="s">
        <v>477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172</v>
      </c>
      <c r="AK624" s="119" t="s">
        <v>172</v>
      </c>
      <c r="AM624" s="131"/>
    </row>
    <row r="625" spans="1:39" s="119" customFormat="1" ht="15" hidden="1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189</v>
      </c>
      <c r="F625" s="119" t="s">
        <v>477</v>
      </c>
      <c r="G625" s="119" t="s">
        <v>477</v>
      </c>
      <c r="H625" s="119" t="s">
        <v>477</v>
      </c>
      <c r="I625" s="163" t="s">
        <v>203</v>
      </c>
      <c r="J625" s="119" t="s">
        <v>574</v>
      </c>
      <c r="K625" s="119" t="s">
        <v>575</v>
      </c>
      <c r="L625" s="119" t="s">
        <v>477</v>
      </c>
      <c r="M625" s="119" t="s">
        <v>184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hidden="1" customHeight="1" x14ac:dyDescent="0.3">
      <c r="A626" s="119">
        <v>2017</v>
      </c>
      <c r="B626" s="119" t="s">
        <v>198</v>
      </c>
      <c r="C626" s="119" t="s">
        <v>59</v>
      </c>
      <c r="D626" s="119" t="s">
        <v>60</v>
      </c>
      <c r="E626" s="119" t="s">
        <v>61</v>
      </c>
      <c r="F626" s="119" t="s">
        <v>752</v>
      </c>
      <c r="G626" s="119" t="s">
        <v>753</v>
      </c>
      <c r="H626" s="119" t="s">
        <v>753</v>
      </c>
      <c r="I626" s="163" t="s">
        <v>203</v>
      </c>
      <c r="J626" s="119" t="s">
        <v>574</v>
      </c>
      <c r="K626" s="119" t="s">
        <v>575</v>
      </c>
      <c r="L626" s="119" t="s">
        <v>752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172</v>
      </c>
      <c r="AK626" s="119" t="s">
        <v>172</v>
      </c>
      <c r="AM626" s="131"/>
    </row>
    <row r="627" spans="1:39" s="119" customFormat="1" ht="15" hidden="1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273</v>
      </c>
      <c r="G627" s="119" t="s">
        <v>273</v>
      </c>
      <c r="H627" s="119" t="s">
        <v>273</v>
      </c>
      <c r="I627" s="163" t="s">
        <v>203</v>
      </c>
      <c r="J627" s="119" t="s">
        <v>574</v>
      </c>
      <c r="K627" s="119" t="s">
        <v>575</v>
      </c>
      <c r="L627" s="119" t="s">
        <v>273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172</v>
      </c>
      <c r="AK627" s="119" t="s">
        <v>172</v>
      </c>
      <c r="AM627" s="131"/>
    </row>
    <row r="628" spans="1:39" s="119" customFormat="1" ht="15" hidden="1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273</v>
      </c>
      <c r="G628" s="119" t="s">
        <v>273</v>
      </c>
      <c r="H628" s="119" t="s">
        <v>273</v>
      </c>
      <c r="I628" s="163" t="s">
        <v>203</v>
      </c>
      <c r="J628" s="119" t="s">
        <v>574</v>
      </c>
      <c r="K628" s="119" t="s">
        <v>575</v>
      </c>
      <c r="L628" s="119" t="s">
        <v>273</v>
      </c>
      <c r="M628" s="119" t="s">
        <v>184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hidden="1" customHeight="1" x14ac:dyDescent="0.3">
      <c r="A629" s="119">
        <v>2017</v>
      </c>
      <c r="B629" s="119" t="s">
        <v>251</v>
      </c>
      <c r="C629" s="119" t="s">
        <v>59</v>
      </c>
      <c r="D629" s="119" t="s">
        <v>209</v>
      </c>
      <c r="E629" s="119" t="s">
        <v>238</v>
      </c>
      <c r="F629" s="119" t="s">
        <v>754</v>
      </c>
      <c r="G629" s="119" t="s">
        <v>755</v>
      </c>
      <c r="H629" s="119" t="s">
        <v>755</v>
      </c>
      <c r="I629" s="163" t="s">
        <v>203</v>
      </c>
      <c r="J629" s="119" t="s">
        <v>574</v>
      </c>
      <c r="K629" s="119" t="s">
        <v>575</v>
      </c>
      <c r="L629" s="119" t="s">
        <v>754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188</v>
      </c>
      <c r="AM629" s="131"/>
    </row>
    <row r="630" spans="1:39" s="119" customFormat="1" ht="15" hidden="1" customHeight="1" x14ac:dyDescent="0.3">
      <c r="A630" s="119">
        <v>2017</v>
      </c>
      <c r="B630" s="119" t="s">
        <v>251</v>
      </c>
      <c r="C630" s="119" t="s">
        <v>59</v>
      </c>
      <c r="D630" s="119" t="s">
        <v>209</v>
      </c>
      <c r="E630" s="119" t="s">
        <v>238</v>
      </c>
      <c r="F630" s="119" t="s">
        <v>754</v>
      </c>
      <c r="G630" s="119" t="s">
        <v>755</v>
      </c>
      <c r="H630" s="119" t="s">
        <v>755</v>
      </c>
      <c r="I630" s="163" t="s">
        <v>203</v>
      </c>
      <c r="J630" s="119" t="s">
        <v>574</v>
      </c>
      <c r="K630" s="119" t="s">
        <v>575</v>
      </c>
      <c r="L630" s="119" t="s">
        <v>754</v>
      </c>
      <c r="M630" s="119" t="s">
        <v>184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237</v>
      </c>
      <c r="AK630" s="119" t="s">
        <v>237</v>
      </c>
      <c r="AM630" s="131"/>
    </row>
    <row r="631" spans="1:39" s="119" customFormat="1" ht="15" hidden="1" customHeight="1" x14ac:dyDescent="0.3">
      <c r="A631" s="119">
        <v>2017</v>
      </c>
      <c r="B631" s="119" t="s">
        <v>251</v>
      </c>
      <c r="C631" s="119" t="s">
        <v>59</v>
      </c>
      <c r="D631" s="119" t="s">
        <v>209</v>
      </c>
      <c r="E631" s="119" t="s">
        <v>238</v>
      </c>
      <c r="F631" s="119" t="s">
        <v>754</v>
      </c>
      <c r="G631" s="119" t="s">
        <v>755</v>
      </c>
      <c r="H631" s="119" t="s">
        <v>755</v>
      </c>
      <c r="I631" s="163" t="s">
        <v>203</v>
      </c>
      <c r="J631" s="119" t="s">
        <v>574</v>
      </c>
      <c r="K631" s="119" t="s">
        <v>575</v>
      </c>
      <c r="L631" s="119" t="s">
        <v>754</v>
      </c>
      <c r="M631" s="119" t="s">
        <v>159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251</v>
      </c>
      <c r="C632" s="119" t="s">
        <v>59</v>
      </c>
      <c r="D632" s="119" t="s">
        <v>209</v>
      </c>
      <c r="E632" s="119" t="s">
        <v>238</v>
      </c>
      <c r="F632" s="119" t="s">
        <v>754</v>
      </c>
      <c r="G632" s="119" t="s">
        <v>755</v>
      </c>
      <c r="H632" s="119" t="s">
        <v>755</v>
      </c>
      <c r="I632" s="163" t="s">
        <v>203</v>
      </c>
      <c r="J632" s="119" t="s">
        <v>574</v>
      </c>
      <c r="K632" s="119" t="s">
        <v>575</v>
      </c>
      <c r="L632" s="119" t="s">
        <v>754</v>
      </c>
      <c r="M632" s="119" t="s">
        <v>594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hidden="1" customHeight="1" x14ac:dyDescent="0.3">
      <c r="A633" s="119">
        <v>2017</v>
      </c>
      <c r="B633" s="119" t="s">
        <v>198</v>
      </c>
      <c r="C633" s="119" t="s">
        <v>59</v>
      </c>
      <c r="D633" s="119" t="s">
        <v>209</v>
      </c>
      <c r="E633" s="119" t="s">
        <v>238</v>
      </c>
      <c r="F633" s="119" t="s">
        <v>756</v>
      </c>
      <c r="G633" s="119" t="s">
        <v>757</v>
      </c>
      <c r="H633" s="119" t="s">
        <v>757</v>
      </c>
      <c r="I633" s="163" t="s">
        <v>203</v>
      </c>
      <c r="J633" s="119" t="s">
        <v>574</v>
      </c>
      <c r="K633" s="119" t="s">
        <v>575</v>
      </c>
      <c r="L633" s="119" t="s">
        <v>758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172</v>
      </c>
      <c r="AK633" s="119" t="s">
        <v>172</v>
      </c>
      <c r="AM633" s="131"/>
    </row>
    <row r="634" spans="1:39" s="119" customFormat="1" ht="15" hidden="1" customHeight="1" x14ac:dyDescent="0.3">
      <c r="A634" s="119">
        <v>2017</v>
      </c>
      <c r="B634" s="119" t="s">
        <v>38</v>
      </c>
      <c r="C634" s="119" t="s">
        <v>59</v>
      </c>
      <c r="D634" s="119" t="s">
        <v>209</v>
      </c>
      <c r="E634" s="119" t="s">
        <v>238</v>
      </c>
      <c r="F634" s="119" t="s">
        <v>239</v>
      </c>
      <c r="G634" s="119" t="s">
        <v>759</v>
      </c>
      <c r="H634" s="119" t="s">
        <v>759</v>
      </c>
      <c r="I634" s="163" t="s">
        <v>203</v>
      </c>
      <c r="J634" s="119" t="s">
        <v>574</v>
      </c>
      <c r="K634" s="119" t="s">
        <v>575</v>
      </c>
      <c r="L634" s="119" t="s">
        <v>239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172</v>
      </c>
      <c r="AK634" s="119" t="s">
        <v>172</v>
      </c>
      <c r="AM634" s="131"/>
    </row>
    <row r="635" spans="1:39" s="119" customFormat="1" ht="15" hidden="1" customHeight="1" x14ac:dyDescent="0.3">
      <c r="A635" s="119">
        <v>2017</v>
      </c>
      <c r="B635" s="119" t="s">
        <v>38</v>
      </c>
      <c r="C635" s="119" t="s">
        <v>59</v>
      </c>
      <c r="D635" s="119" t="s">
        <v>209</v>
      </c>
      <c r="E635" s="119" t="s">
        <v>238</v>
      </c>
      <c r="F635" s="119" t="s">
        <v>239</v>
      </c>
      <c r="G635" s="119" t="s">
        <v>759</v>
      </c>
      <c r="H635" s="119" t="s">
        <v>759</v>
      </c>
      <c r="I635" s="163" t="s">
        <v>203</v>
      </c>
      <c r="J635" s="119" t="s">
        <v>574</v>
      </c>
      <c r="K635" s="119" t="s">
        <v>575</v>
      </c>
      <c r="L635" s="119" t="s">
        <v>239</v>
      </c>
      <c r="M635" s="119" t="s">
        <v>594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38</v>
      </c>
      <c r="C636" s="119" t="s">
        <v>59</v>
      </c>
      <c r="D636" s="119" t="s">
        <v>209</v>
      </c>
      <c r="E636" s="119" t="s">
        <v>238</v>
      </c>
      <c r="F636" s="119" t="s">
        <v>239</v>
      </c>
      <c r="G636" s="119" t="s">
        <v>759</v>
      </c>
      <c r="H636" s="119" t="s">
        <v>759</v>
      </c>
      <c r="I636" s="163" t="s">
        <v>203</v>
      </c>
      <c r="J636" s="119" t="s">
        <v>574</v>
      </c>
      <c r="K636" s="119" t="s">
        <v>575</v>
      </c>
      <c r="L636" s="119" t="s">
        <v>239</v>
      </c>
      <c r="M636" s="119" t="s">
        <v>159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38</v>
      </c>
      <c r="C637" s="119" t="s">
        <v>59</v>
      </c>
      <c r="D637" s="119" t="s">
        <v>209</v>
      </c>
      <c r="E637" s="119" t="s">
        <v>238</v>
      </c>
      <c r="F637" s="119" t="s">
        <v>760</v>
      </c>
      <c r="G637" s="119" t="s">
        <v>760</v>
      </c>
      <c r="H637" s="119" t="s">
        <v>760</v>
      </c>
      <c r="I637" s="163" t="s">
        <v>203</v>
      </c>
      <c r="J637" s="119" t="s">
        <v>574</v>
      </c>
      <c r="K637" s="119" t="s">
        <v>575</v>
      </c>
      <c r="L637" s="119" t="s">
        <v>760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119</v>
      </c>
      <c r="AM637" s="131"/>
    </row>
    <row r="638" spans="1:39" s="119" customFormat="1" ht="15" hidden="1" customHeight="1" x14ac:dyDescent="0.3">
      <c r="A638" s="119">
        <v>2017</v>
      </c>
      <c r="B638" s="119" t="s">
        <v>38</v>
      </c>
      <c r="C638" s="119" t="s">
        <v>59</v>
      </c>
      <c r="D638" s="119" t="s">
        <v>209</v>
      </c>
      <c r="E638" s="119" t="s">
        <v>238</v>
      </c>
      <c r="F638" s="119" t="s">
        <v>760</v>
      </c>
      <c r="G638" s="119" t="s">
        <v>760</v>
      </c>
      <c r="H638" s="119" t="s">
        <v>760</v>
      </c>
      <c r="I638" s="163" t="s">
        <v>203</v>
      </c>
      <c r="J638" s="119" t="s">
        <v>574</v>
      </c>
      <c r="K638" s="119" t="s">
        <v>575</v>
      </c>
      <c r="L638" s="119" t="s">
        <v>760</v>
      </c>
      <c r="M638" s="119" t="s">
        <v>184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hidden="1" customHeight="1" x14ac:dyDescent="0.3">
      <c r="A639" s="119">
        <v>2017</v>
      </c>
      <c r="B639" s="119" t="s">
        <v>38</v>
      </c>
      <c r="C639" s="119" t="s">
        <v>59</v>
      </c>
      <c r="D639" s="119" t="s">
        <v>209</v>
      </c>
      <c r="E639" s="119" t="s">
        <v>238</v>
      </c>
      <c r="F639" s="119" t="s">
        <v>760</v>
      </c>
      <c r="G639" s="119" t="s">
        <v>760</v>
      </c>
      <c r="H639" s="119" t="s">
        <v>760</v>
      </c>
      <c r="I639" s="163" t="s">
        <v>203</v>
      </c>
      <c r="J639" s="119" t="s">
        <v>574</v>
      </c>
      <c r="K639" s="119" t="s">
        <v>575</v>
      </c>
      <c r="L639" s="119" t="s">
        <v>760</v>
      </c>
      <c r="M639" s="119" t="s">
        <v>159</v>
      </c>
      <c r="N639" s="135">
        <v>0</v>
      </c>
      <c r="O639" s="135" t="s">
        <v>47</v>
      </c>
      <c r="P639" s="135" t="s">
        <v>761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hidden="1" customHeight="1" x14ac:dyDescent="0.3">
      <c r="A640" s="119">
        <v>2017</v>
      </c>
      <c r="B640" s="119" t="s">
        <v>38</v>
      </c>
      <c r="C640" s="119" t="s">
        <v>59</v>
      </c>
      <c r="D640" s="119" t="s">
        <v>209</v>
      </c>
      <c r="E640" s="119" t="s">
        <v>238</v>
      </c>
      <c r="F640" s="119" t="s">
        <v>762</v>
      </c>
      <c r="G640" s="119" t="s">
        <v>762</v>
      </c>
      <c r="H640" s="119" t="s">
        <v>762</v>
      </c>
      <c r="I640" s="163" t="s">
        <v>203</v>
      </c>
      <c r="J640" s="119" t="s">
        <v>574</v>
      </c>
      <c r="K640" s="119" t="s">
        <v>575</v>
      </c>
      <c r="L640" s="119" t="s">
        <v>762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172</v>
      </c>
      <c r="AK640" s="119" t="s">
        <v>172</v>
      </c>
      <c r="AL640" s="119" t="s">
        <v>610</v>
      </c>
      <c r="AM640" s="131"/>
    </row>
    <row r="641" spans="1:39" s="119" customFormat="1" ht="15" hidden="1" customHeight="1" x14ac:dyDescent="0.3">
      <c r="A641" s="119">
        <v>2017</v>
      </c>
      <c r="B641" s="119" t="s">
        <v>38</v>
      </c>
      <c r="C641" s="119" t="s">
        <v>59</v>
      </c>
      <c r="D641" s="119" t="s">
        <v>209</v>
      </c>
      <c r="E641" s="119" t="s">
        <v>238</v>
      </c>
      <c r="F641" s="119" t="s">
        <v>762</v>
      </c>
      <c r="G641" s="119" t="s">
        <v>762</v>
      </c>
      <c r="H641" s="119" t="s">
        <v>762</v>
      </c>
      <c r="I641" s="163" t="s">
        <v>203</v>
      </c>
      <c r="J641" s="119" t="s">
        <v>574</v>
      </c>
      <c r="K641" s="119" t="s">
        <v>575</v>
      </c>
      <c r="L641" s="119" t="s">
        <v>762</v>
      </c>
      <c r="M641" s="119" t="s">
        <v>184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hidden="1" customHeight="1" x14ac:dyDescent="0.3">
      <c r="A642" s="119">
        <v>2017</v>
      </c>
      <c r="B642" s="119" t="s">
        <v>38</v>
      </c>
      <c r="C642" s="119" t="s">
        <v>59</v>
      </c>
      <c r="D642" s="119" t="s">
        <v>209</v>
      </c>
      <c r="E642" s="119" t="s">
        <v>238</v>
      </c>
      <c r="F642" s="119" t="s">
        <v>762</v>
      </c>
      <c r="G642" s="119" t="s">
        <v>762</v>
      </c>
      <c r="H642" s="119" t="s">
        <v>762</v>
      </c>
      <c r="I642" s="163" t="s">
        <v>203</v>
      </c>
      <c r="J642" s="119" t="s">
        <v>574</v>
      </c>
      <c r="K642" s="119" t="s">
        <v>575</v>
      </c>
      <c r="L642" s="119" t="s">
        <v>762</v>
      </c>
      <c r="M642" s="119" t="s">
        <v>159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38</v>
      </c>
      <c r="C643" s="119" t="s">
        <v>59</v>
      </c>
      <c r="D643" s="119" t="s">
        <v>209</v>
      </c>
      <c r="E643" s="119" t="s">
        <v>238</v>
      </c>
      <c r="F643" s="119" t="s">
        <v>763</v>
      </c>
      <c r="G643" s="119" t="s">
        <v>763</v>
      </c>
      <c r="H643" s="119" t="s">
        <v>763</v>
      </c>
      <c r="I643" s="163" t="s">
        <v>203</v>
      </c>
      <c r="J643" s="119" t="s">
        <v>574</v>
      </c>
      <c r="K643" s="119" t="s">
        <v>575</v>
      </c>
      <c r="L643" s="119" t="s">
        <v>763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172</v>
      </c>
      <c r="AK643" s="119" t="s">
        <v>172</v>
      </c>
      <c r="AM643" s="131"/>
    </row>
    <row r="644" spans="1:39" s="119" customFormat="1" ht="15" hidden="1" customHeight="1" x14ac:dyDescent="0.3">
      <c r="A644" s="119">
        <v>2017</v>
      </c>
      <c r="B644" s="119" t="s">
        <v>38</v>
      </c>
      <c r="C644" s="119" t="s">
        <v>59</v>
      </c>
      <c r="D644" s="119" t="s">
        <v>209</v>
      </c>
      <c r="E644" s="119" t="s">
        <v>238</v>
      </c>
      <c r="F644" s="119" t="s">
        <v>763</v>
      </c>
      <c r="G644" s="119" t="s">
        <v>763</v>
      </c>
      <c r="H644" s="119" t="s">
        <v>763</v>
      </c>
      <c r="I644" s="163" t="s">
        <v>203</v>
      </c>
      <c r="J644" s="119" t="s">
        <v>574</v>
      </c>
      <c r="K644" s="119" t="s">
        <v>575</v>
      </c>
      <c r="L644" s="119" t="s">
        <v>763</v>
      </c>
      <c r="M644" s="119" t="s">
        <v>184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hidden="1" customHeight="1" x14ac:dyDescent="0.3">
      <c r="A645" s="119">
        <v>2017</v>
      </c>
      <c r="B645" s="119" t="s">
        <v>38</v>
      </c>
      <c r="C645" s="119" t="s">
        <v>59</v>
      </c>
      <c r="D645" s="119" t="s">
        <v>209</v>
      </c>
      <c r="E645" s="119" t="s">
        <v>189</v>
      </c>
      <c r="F645" s="119" t="s">
        <v>362</v>
      </c>
      <c r="G645" s="119" t="s">
        <v>362</v>
      </c>
      <c r="H645" s="119" t="s">
        <v>362</v>
      </c>
      <c r="I645" s="163" t="s">
        <v>203</v>
      </c>
      <c r="J645" s="119" t="s">
        <v>574</v>
      </c>
      <c r="K645" s="119" t="s">
        <v>575</v>
      </c>
      <c r="L645" s="119" t="s">
        <v>764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172</v>
      </c>
      <c r="AK645" s="119" t="s">
        <v>172</v>
      </c>
      <c r="AM645" s="131"/>
    </row>
    <row r="646" spans="1:39" s="119" customFormat="1" ht="15" hidden="1" customHeight="1" x14ac:dyDescent="0.3">
      <c r="A646" s="119">
        <v>2017</v>
      </c>
      <c r="B646" s="119" t="s">
        <v>38</v>
      </c>
      <c r="C646" s="119" t="s">
        <v>59</v>
      </c>
      <c r="D646" s="119" t="s">
        <v>209</v>
      </c>
      <c r="E646" s="119" t="s">
        <v>189</v>
      </c>
      <c r="F646" s="119" t="s">
        <v>362</v>
      </c>
      <c r="G646" s="119" t="s">
        <v>362</v>
      </c>
      <c r="H646" s="119" t="s">
        <v>362</v>
      </c>
      <c r="I646" s="163" t="s">
        <v>203</v>
      </c>
      <c r="J646" s="119" t="s">
        <v>574</v>
      </c>
      <c r="K646" s="119" t="s">
        <v>575</v>
      </c>
      <c r="L646" s="119" t="s">
        <v>764</v>
      </c>
      <c r="M646" s="119" t="s">
        <v>184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hidden="1" customHeight="1" x14ac:dyDescent="0.3">
      <c r="A647" s="119">
        <v>2017</v>
      </c>
      <c r="B647" s="119" t="s">
        <v>38</v>
      </c>
      <c r="C647" s="119" t="s">
        <v>59</v>
      </c>
      <c r="D647" s="119" t="s">
        <v>209</v>
      </c>
      <c r="E647" s="119" t="s">
        <v>248</v>
      </c>
      <c r="F647" s="119" t="s">
        <v>765</v>
      </c>
      <c r="G647" s="119" t="s">
        <v>765</v>
      </c>
      <c r="H647" s="119" t="s">
        <v>765</v>
      </c>
      <c r="I647" s="163" t="s">
        <v>203</v>
      </c>
      <c r="J647" s="119" t="s">
        <v>574</v>
      </c>
      <c r="K647" s="119" t="s">
        <v>575</v>
      </c>
      <c r="L647" s="119" t="s">
        <v>765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38</v>
      </c>
      <c r="C648" s="119" t="s">
        <v>59</v>
      </c>
      <c r="D648" s="119" t="s">
        <v>209</v>
      </c>
      <c r="E648" s="119" t="s">
        <v>248</v>
      </c>
      <c r="F648" s="119" t="s">
        <v>766</v>
      </c>
      <c r="G648" s="119" t="s">
        <v>766</v>
      </c>
      <c r="H648" s="119" t="s">
        <v>766</v>
      </c>
      <c r="I648" s="163" t="s">
        <v>203</v>
      </c>
      <c r="J648" s="119" t="s">
        <v>574</v>
      </c>
      <c r="K648" s="119" t="s">
        <v>575</v>
      </c>
      <c r="L648" s="119" t="s">
        <v>766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119</v>
      </c>
      <c r="AM648" s="131"/>
    </row>
    <row r="649" spans="1:39" s="119" customFormat="1" ht="15" hidden="1" customHeight="1" x14ac:dyDescent="0.3">
      <c r="A649" s="119">
        <v>2017</v>
      </c>
      <c r="B649" s="119" t="s">
        <v>38</v>
      </c>
      <c r="C649" s="119" t="s">
        <v>59</v>
      </c>
      <c r="D649" s="119" t="s">
        <v>209</v>
      </c>
      <c r="E649" s="119" t="s">
        <v>248</v>
      </c>
      <c r="F649" s="119" t="s">
        <v>766</v>
      </c>
      <c r="G649" s="119" t="s">
        <v>766</v>
      </c>
      <c r="H649" s="119" t="s">
        <v>766</v>
      </c>
      <c r="I649" s="163" t="s">
        <v>203</v>
      </c>
      <c r="J649" s="119" t="s">
        <v>574</v>
      </c>
      <c r="K649" s="119" t="s">
        <v>575</v>
      </c>
      <c r="L649" s="119" t="s">
        <v>766</v>
      </c>
      <c r="M649" s="119" t="s">
        <v>184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185</v>
      </c>
      <c r="AK649" s="119" t="s">
        <v>185</v>
      </c>
      <c r="AM649" s="131"/>
    </row>
    <row r="650" spans="1:39" s="119" customFormat="1" ht="15" hidden="1" customHeight="1" x14ac:dyDescent="0.3">
      <c r="A650" s="119">
        <v>2017</v>
      </c>
      <c r="B650" s="119" t="s">
        <v>38</v>
      </c>
      <c r="C650" s="119" t="s">
        <v>59</v>
      </c>
      <c r="D650" s="119" t="s">
        <v>209</v>
      </c>
      <c r="E650" s="119" t="s">
        <v>248</v>
      </c>
      <c r="F650" s="119" t="s">
        <v>766</v>
      </c>
      <c r="G650" s="119" t="s">
        <v>766</v>
      </c>
      <c r="H650" s="119" t="s">
        <v>766</v>
      </c>
      <c r="I650" s="163" t="s">
        <v>203</v>
      </c>
      <c r="J650" s="119" t="s">
        <v>574</v>
      </c>
      <c r="K650" s="119" t="s">
        <v>575</v>
      </c>
      <c r="L650" s="119" t="s">
        <v>766</v>
      </c>
      <c r="M650" s="119" t="s">
        <v>594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38</v>
      </c>
      <c r="C651" s="119" t="s">
        <v>59</v>
      </c>
      <c r="D651" s="119" t="s">
        <v>209</v>
      </c>
      <c r="E651" s="119" t="s">
        <v>248</v>
      </c>
      <c r="F651" s="119" t="s">
        <v>766</v>
      </c>
      <c r="G651" s="119" t="s">
        <v>766</v>
      </c>
      <c r="H651" s="119" t="s">
        <v>766</v>
      </c>
      <c r="I651" s="163" t="s">
        <v>203</v>
      </c>
      <c r="J651" s="119" t="s">
        <v>574</v>
      </c>
      <c r="K651" s="119" t="s">
        <v>575</v>
      </c>
      <c r="L651" s="119" t="s">
        <v>766</v>
      </c>
      <c r="M651" s="119" t="s">
        <v>159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hidden="1" customHeight="1" x14ac:dyDescent="0.3">
      <c r="A652" s="119">
        <v>2017</v>
      </c>
      <c r="B652" s="119" t="s">
        <v>38</v>
      </c>
      <c r="C652" s="119" t="s">
        <v>59</v>
      </c>
      <c r="D652" s="119" t="s">
        <v>209</v>
      </c>
      <c r="E652" s="119" t="s">
        <v>61</v>
      </c>
      <c r="F652" s="119" t="s">
        <v>767</v>
      </c>
      <c r="G652" s="119" t="s">
        <v>767</v>
      </c>
      <c r="H652" s="119" t="s">
        <v>767</v>
      </c>
      <c r="I652" s="163" t="s">
        <v>203</v>
      </c>
      <c r="J652" s="119" t="s">
        <v>574</v>
      </c>
      <c r="K652" s="119" t="s">
        <v>575</v>
      </c>
      <c r="L652" s="119" t="s">
        <v>768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172</v>
      </c>
      <c r="AK652" s="119" t="s">
        <v>172</v>
      </c>
      <c r="AM652" s="131"/>
    </row>
    <row r="653" spans="1:39" s="119" customFormat="1" ht="15" hidden="1" customHeight="1" x14ac:dyDescent="0.3">
      <c r="A653" s="119">
        <v>2017</v>
      </c>
      <c r="B653" s="119" t="s">
        <v>38</v>
      </c>
      <c r="C653" s="119" t="s">
        <v>59</v>
      </c>
      <c r="D653" s="119" t="s">
        <v>209</v>
      </c>
      <c r="E653" s="119" t="s">
        <v>61</v>
      </c>
      <c r="F653" s="119" t="s">
        <v>767</v>
      </c>
      <c r="G653" s="119" t="s">
        <v>767</v>
      </c>
      <c r="H653" s="119" t="s">
        <v>767</v>
      </c>
      <c r="I653" s="163" t="s">
        <v>203</v>
      </c>
      <c r="J653" s="119" t="s">
        <v>574</v>
      </c>
      <c r="K653" s="119" t="s">
        <v>575</v>
      </c>
      <c r="L653" s="119" t="s">
        <v>768</v>
      </c>
      <c r="M653" s="119" t="s">
        <v>184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hidden="1" customHeight="1" x14ac:dyDescent="0.3">
      <c r="A654" s="119">
        <v>2017</v>
      </c>
      <c r="B654" s="119" t="s">
        <v>38</v>
      </c>
      <c r="C654" s="119" t="s">
        <v>59</v>
      </c>
      <c r="D654" s="119" t="s">
        <v>209</v>
      </c>
      <c r="E654" s="119" t="s">
        <v>67</v>
      </c>
      <c r="F654" s="119" t="s">
        <v>769</v>
      </c>
      <c r="G654" s="119" t="s">
        <v>769</v>
      </c>
      <c r="H654" s="119" t="s">
        <v>769</v>
      </c>
      <c r="I654" s="163" t="s">
        <v>203</v>
      </c>
      <c r="J654" s="119" t="s">
        <v>574</v>
      </c>
      <c r="K654" s="119" t="s">
        <v>575</v>
      </c>
      <c r="L654" s="119" t="s">
        <v>769</v>
      </c>
      <c r="M654" s="119" t="s">
        <v>184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661</v>
      </c>
      <c r="AK654" s="119" t="s">
        <v>661</v>
      </c>
      <c r="AM654" s="131"/>
    </row>
    <row r="655" spans="1:39" s="119" customFormat="1" ht="15" hidden="1" customHeight="1" x14ac:dyDescent="0.3">
      <c r="A655" s="119">
        <v>2017</v>
      </c>
      <c r="B655" s="119" t="s">
        <v>38</v>
      </c>
      <c r="C655" s="119" t="s">
        <v>59</v>
      </c>
      <c r="D655" s="119" t="s">
        <v>209</v>
      </c>
      <c r="E655" s="119" t="s">
        <v>67</v>
      </c>
      <c r="F655" s="119" t="s">
        <v>769</v>
      </c>
      <c r="G655" s="119" t="s">
        <v>769</v>
      </c>
      <c r="H655" s="119" t="s">
        <v>769</v>
      </c>
      <c r="I655" s="163" t="s">
        <v>203</v>
      </c>
      <c r="J655" s="119" t="s">
        <v>574</v>
      </c>
      <c r="K655" s="119" t="s">
        <v>575</v>
      </c>
      <c r="L655" s="119" t="s">
        <v>769</v>
      </c>
      <c r="M655" s="119" t="s">
        <v>46</v>
      </c>
      <c r="N655" s="135">
        <v>0.05</v>
      </c>
      <c r="O655" s="135" t="s">
        <v>51</v>
      </c>
      <c r="P655" s="135" t="s">
        <v>439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hidden="1" customHeight="1" x14ac:dyDescent="0.3">
      <c r="A656" s="119">
        <v>2017</v>
      </c>
      <c r="B656" s="119" t="s">
        <v>38</v>
      </c>
      <c r="C656" s="119" t="s">
        <v>59</v>
      </c>
      <c r="D656" s="119" t="s">
        <v>209</v>
      </c>
      <c r="E656" s="119" t="s">
        <v>130</v>
      </c>
      <c r="F656" s="119" t="s">
        <v>770</v>
      </c>
      <c r="G656" s="119" t="s">
        <v>770</v>
      </c>
      <c r="H656" s="119" t="s">
        <v>770</v>
      </c>
      <c r="I656" s="163" t="s">
        <v>203</v>
      </c>
      <c r="J656" s="119" t="s">
        <v>574</v>
      </c>
      <c r="K656" s="119" t="s">
        <v>575</v>
      </c>
      <c r="L656" s="119" t="s">
        <v>770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172</v>
      </c>
      <c r="AK656" s="119" t="s">
        <v>172</v>
      </c>
      <c r="AM656" s="131"/>
    </row>
    <row r="657" spans="1:39" s="119" customFormat="1" ht="15" hidden="1" customHeight="1" x14ac:dyDescent="0.3">
      <c r="A657" s="119">
        <v>2017</v>
      </c>
      <c r="B657" s="119" t="s">
        <v>38</v>
      </c>
      <c r="C657" s="119" t="s">
        <v>59</v>
      </c>
      <c r="D657" s="119" t="s">
        <v>209</v>
      </c>
      <c r="E657" s="119" t="s">
        <v>130</v>
      </c>
      <c r="F657" s="119" t="s">
        <v>770</v>
      </c>
      <c r="G657" s="119" t="s">
        <v>770</v>
      </c>
      <c r="H657" s="119" t="s">
        <v>770</v>
      </c>
      <c r="I657" s="163" t="s">
        <v>203</v>
      </c>
      <c r="J657" s="119" t="s">
        <v>574</v>
      </c>
      <c r="K657" s="119" t="s">
        <v>575</v>
      </c>
      <c r="L657" s="119" t="s">
        <v>770</v>
      </c>
      <c r="M657" s="119" t="s">
        <v>184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hidden="1" customHeight="1" x14ac:dyDescent="0.3">
      <c r="A658" s="119">
        <v>2017</v>
      </c>
      <c r="B658" s="119" t="s">
        <v>38</v>
      </c>
      <c r="C658" s="119" t="s">
        <v>59</v>
      </c>
      <c r="D658" s="119" t="s">
        <v>209</v>
      </c>
      <c r="E658" s="119" t="s">
        <v>130</v>
      </c>
      <c r="F658" s="119" t="s">
        <v>770</v>
      </c>
      <c r="G658" s="119" t="s">
        <v>770</v>
      </c>
      <c r="H658" s="119" t="s">
        <v>770</v>
      </c>
      <c r="I658" s="163" t="s">
        <v>203</v>
      </c>
      <c r="J658" s="119" t="s">
        <v>574</v>
      </c>
      <c r="K658" s="119" t="s">
        <v>575</v>
      </c>
      <c r="L658" s="119" t="s">
        <v>770</v>
      </c>
      <c r="M658" s="119" t="s">
        <v>594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38</v>
      </c>
      <c r="C659" s="119" t="s">
        <v>59</v>
      </c>
      <c r="D659" s="119" t="s">
        <v>209</v>
      </c>
      <c r="E659" s="119" t="s">
        <v>130</v>
      </c>
      <c r="F659" s="119" t="s">
        <v>771</v>
      </c>
      <c r="G659" s="119" t="s">
        <v>771</v>
      </c>
      <c r="H659" s="119" t="s">
        <v>771</v>
      </c>
      <c r="I659" s="163" t="s">
        <v>203</v>
      </c>
      <c r="J659" s="119" t="s">
        <v>574</v>
      </c>
      <c r="K659" s="119" t="s">
        <v>575</v>
      </c>
      <c r="L659" s="119" t="s">
        <v>771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172</v>
      </c>
      <c r="AK659" s="119" t="s">
        <v>172</v>
      </c>
      <c r="AM659" s="131"/>
    </row>
    <row r="660" spans="1:39" s="119" customFormat="1" ht="15" hidden="1" customHeight="1" x14ac:dyDescent="0.3">
      <c r="A660" s="119">
        <v>2017</v>
      </c>
      <c r="B660" s="119" t="s">
        <v>38</v>
      </c>
      <c r="C660" s="119" t="s">
        <v>59</v>
      </c>
      <c r="D660" s="119" t="s">
        <v>209</v>
      </c>
      <c r="E660" s="119" t="s">
        <v>130</v>
      </c>
      <c r="F660" s="119" t="s">
        <v>772</v>
      </c>
      <c r="G660" s="119" t="s">
        <v>772</v>
      </c>
      <c r="H660" s="119" t="s">
        <v>772</v>
      </c>
      <c r="I660" s="163" t="s">
        <v>203</v>
      </c>
      <c r="J660" s="119" t="s">
        <v>574</v>
      </c>
      <c r="K660" s="119" t="s">
        <v>575</v>
      </c>
      <c r="L660" s="119" t="s">
        <v>773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172</v>
      </c>
      <c r="AK660" s="119" t="s">
        <v>172</v>
      </c>
      <c r="AM660" s="131"/>
    </row>
    <row r="661" spans="1:39" s="119" customFormat="1" ht="15" hidden="1" customHeight="1" x14ac:dyDescent="0.3">
      <c r="A661" s="119">
        <v>2017</v>
      </c>
      <c r="B661" s="119" t="s">
        <v>38</v>
      </c>
      <c r="C661" s="119" t="s">
        <v>59</v>
      </c>
      <c r="D661" s="119" t="s">
        <v>209</v>
      </c>
      <c r="E661" s="119" t="s">
        <v>130</v>
      </c>
      <c r="F661" s="119" t="s">
        <v>774</v>
      </c>
      <c r="G661" s="119" t="s">
        <v>774</v>
      </c>
      <c r="H661" s="119" t="s">
        <v>774</v>
      </c>
      <c r="I661" s="163" t="s">
        <v>203</v>
      </c>
      <c r="J661" s="119" t="s">
        <v>623</v>
      </c>
      <c r="K661" s="119" t="s">
        <v>624</v>
      </c>
      <c r="L661" s="119" t="s">
        <v>774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172</v>
      </c>
      <c r="AK661" s="119" t="s">
        <v>172</v>
      </c>
      <c r="AM661" s="131"/>
    </row>
    <row r="662" spans="1:39" s="119" customFormat="1" ht="15" hidden="1" customHeight="1" x14ac:dyDescent="0.3">
      <c r="A662" s="119">
        <v>2017</v>
      </c>
      <c r="B662" s="119" t="s">
        <v>38</v>
      </c>
      <c r="C662" s="119" t="s">
        <v>59</v>
      </c>
      <c r="D662" s="119" t="s">
        <v>209</v>
      </c>
      <c r="E662" s="119" t="s">
        <v>130</v>
      </c>
      <c r="F662" s="119" t="s">
        <v>774</v>
      </c>
      <c r="G662" s="119" t="s">
        <v>774</v>
      </c>
      <c r="H662" s="119" t="s">
        <v>774</v>
      </c>
      <c r="I662" s="163" t="s">
        <v>203</v>
      </c>
      <c r="J662" s="119" t="s">
        <v>602</v>
      </c>
      <c r="K662" s="119" t="s">
        <v>638</v>
      </c>
      <c r="L662" s="119" t="s">
        <v>774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172</v>
      </c>
      <c r="AK662" s="119" t="s">
        <v>172</v>
      </c>
      <c r="AM662" s="131"/>
    </row>
    <row r="663" spans="1:39" s="119" customFormat="1" ht="15" hidden="1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775</v>
      </c>
      <c r="G663" s="119" t="s">
        <v>775</v>
      </c>
      <c r="H663" s="119" t="s">
        <v>775</v>
      </c>
      <c r="I663" s="163" t="s">
        <v>203</v>
      </c>
      <c r="J663" s="119" t="s">
        <v>574</v>
      </c>
      <c r="K663" s="119" t="s">
        <v>575</v>
      </c>
      <c r="L663" s="119" t="s">
        <v>775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172</v>
      </c>
      <c r="AK663" s="119" t="s">
        <v>172</v>
      </c>
      <c r="AM663" s="131"/>
    </row>
    <row r="664" spans="1:39" s="119" customFormat="1" ht="15" hidden="1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114</v>
      </c>
      <c r="F664" s="119" t="s">
        <v>776</v>
      </c>
      <c r="G664" s="119" t="s">
        <v>776</v>
      </c>
      <c r="H664" s="119" t="s">
        <v>776</v>
      </c>
      <c r="I664" s="163" t="s">
        <v>203</v>
      </c>
      <c r="J664" s="119" t="s">
        <v>574</v>
      </c>
      <c r="K664" s="119" t="s">
        <v>575</v>
      </c>
      <c r="L664" s="119" t="s">
        <v>777</v>
      </c>
      <c r="M664" s="119" t="s">
        <v>184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661</v>
      </c>
      <c r="AK664" s="119" t="s">
        <v>661</v>
      </c>
      <c r="AM664" s="131"/>
    </row>
    <row r="665" spans="1:39" s="119" customFormat="1" ht="15" hidden="1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114</v>
      </c>
      <c r="F665" s="119" t="s">
        <v>776</v>
      </c>
      <c r="G665" s="119" t="s">
        <v>776</v>
      </c>
      <c r="H665" s="119" t="s">
        <v>776</v>
      </c>
      <c r="I665" s="163" t="s">
        <v>203</v>
      </c>
      <c r="J665" s="119" t="s">
        <v>574</v>
      </c>
      <c r="K665" s="119" t="s">
        <v>575</v>
      </c>
      <c r="L665" s="119" t="s">
        <v>777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hidden="1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367</v>
      </c>
      <c r="F666" s="119" t="s">
        <v>778</v>
      </c>
      <c r="G666" s="119" t="s">
        <v>778</v>
      </c>
      <c r="H666" s="119" t="s">
        <v>778</v>
      </c>
      <c r="I666" s="163" t="s">
        <v>203</v>
      </c>
      <c r="J666" s="119" t="s">
        <v>574</v>
      </c>
      <c r="K666" s="119" t="s">
        <v>575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2446489.4786</v>
      </c>
      <c r="AA666" s="137">
        <f t="shared" si="125"/>
        <v>-2446489.4786</v>
      </c>
      <c r="AB666" s="146">
        <f t="shared" si="132"/>
        <v>2398519.0966666667</v>
      </c>
      <c r="AC666" s="147">
        <f t="shared" si="126"/>
        <v>47970.381933333352</v>
      </c>
      <c r="AD666" s="137">
        <f t="shared" si="133"/>
        <v>2398238.2255289871</v>
      </c>
      <c r="AE666" s="138">
        <v>0.1077</v>
      </c>
      <c r="AF666" s="137">
        <f t="shared" si="122"/>
        <v>258290.25688947193</v>
      </c>
      <c r="AG666" s="137">
        <v>0</v>
      </c>
      <c r="AH666" s="154"/>
      <c r="AI666" s="154"/>
      <c r="AJ666" s="135" t="s">
        <v>172</v>
      </c>
      <c r="AK666" s="119" t="s">
        <v>172</v>
      </c>
      <c r="AM666" s="131"/>
    </row>
    <row r="667" spans="1:39" s="119" customFormat="1" ht="15" hidden="1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367</v>
      </c>
      <c r="F667" s="119" t="s">
        <v>778</v>
      </c>
      <c r="G667" s="119" t="s">
        <v>778</v>
      </c>
      <c r="H667" s="119" t="s">
        <v>778</v>
      </c>
      <c r="I667" s="163" t="s">
        <v>203</v>
      </c>
      <c r="J667" s="119" t="s">
        <v>574</v>
      </c>
      <c r="K667" s="119" t="s">
        <v>575</v>
      </c>
      <c r="L667" s="119" t="s">
        <v>65</v>
      </c>
      <c r="M667" s="119" t="s">
        <v>184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4126565.8800000004</v>
      </c>
      <c r="AA667" s="137">
        <f t="shared" si="125"/>
        <v>-4126565.8800000004</v>
      </c>
      <c r="AB667" s="146">
        <f t="shared" si="132"/>
        <v>3820894.3333333335</v>
      </c>
      <c r="AC667" s="147">
        <f t="shared" si="126"/>
        <v>305671.54666666687</v>
      </c>
      <c r="AD667" s="137">
        <f t="shared" si="133"/>
        <v>4045179.0699066953</v>
      </c>
      <c r="AE667" s="138">
        <v>0.31559999999999999</v>
      </c>
      <c r="AF667" s="137">
        <f t="shared" si="122"/>
        <v>1276658.514462553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hidden="1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367</v>
      </c>
      <c r="F668" s="119" t="s">
        <v>779</v>
      </c>
      <c r="G668" s="119" t="s">
        <v>779</v>
      </c>
      <c r="H668" s="119" t="s">
        <v>779</v>
      </c>
      <c r="I668" s="163" t="s">
        <v>203</v>
      </c>
      <c r="J668" s="119" t="s">
        <v>574</v>
      </c>
      <c r="K668" s="119" t="s">
        <v>575</v>
      </c>
      <c r="L668" s="119" t="s">
        <v>780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172</v>
      </c>
      <c r="AK668" s="119" t="s">
        <v>172</v>
      </c>
      <c r="AM668" s="131"/>
    </row>
    <row r="669" spans="1:39" s="119" customFormat="1" ht="15" hidden="1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367</v>
      </c>
      <c r="F669" s="119" t="s">
        <v>779</v>
      </c>
      <c r="G669" s="119" t="s">
        <v>779</v>
      </c>
      <c r="H669" s="119" t="s">
        <v>779</v>
      </c>
      <c r="I669" s="163" t="s">
        <v>203</v>
      </c>
      <c r="J669" s="119" t="s">
        <v>574</v>
      </c>
      <c r="K669" s="119" t="s">
        <v>575</v>
      </c>
      <c r="L669" s="119" t="s">
        <v>780</v>
      </c>
      <c r="M669" s="119" t="s">
        <v>184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hidden="1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367</v>
      </c>
      <c r="F670" s="119" t="s">
        <v>65</v>
      </c>
      <c r="G670" s="119" t="s">
        <v>65</v>
      </c>
      <c r="H670" s="119" t="s">
        <v>65</v>
      </c>
      <c r="I670" s="163" t="s">
        <v>203</v>
      </c>
      <c r="J670" s="119" t="s">
        <v>574</v>
      </c>
      <c r="K670" s="119" t="s">
        <v>575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2411009.2714</v>
      </c>
      <c r="AA670" s="137">
        <f t="shared" si="125"/>
        <v>33116128.6886</v>
      </c>
      <c r="AB670" s="146">
        <f>Z670/(1+N670)</f>
        <v>2363734.5798039213</v>
      </c>
      <c r="AC670" s="147">
        <f t="shared" si="126"/>
        <v>47274.691596078686</v>
      </c>
      <c r="AD670" s="137">
        <f t="shared" si="133"/>
        <v>2363457.781999174</v>
      </c>
      <c r="AE670" s="138">
        <v>0.1077</v>
      </c>
      <c r="AF670" s="137">
        <f t="shared" si="122"/>
        <v>254544.40312131104</v>
      </c>
      <c r="AG670" s="137">
        <v>427907.54184558801</v>
      </c>
      <c r="AH670" s="154"/>
      <c r="AI670" s="154"/>
      <c r="AJ670" s="135" t="s">
        <v>172</v>
      </c>
      <c r="AK670" s="119" t="s">
        <v>172</v>
      </c>
      <c r="AM670" s="131"/>
    </row>
    <row r="671" spans="1:39" s="119" customFormat="1" ht="15" hidden="1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367</v>
      </c>
      <c r="F671" s="119" t="s">
        <v>65</v>
      </c>
      <c r="G671" s="119" t="s">
        <v>65</v>
      </c>
      <c r="H671" s="119" t="s">
        <v>65</v>
      </c>
      <c r="I671" s="163" t="s">
        <v>203</v>
      </c>
      <c r="J671" s="119" t="s">
        <v>574</v>
      </c>
      <c r="K671" s="119" t="s">
        <v>575</v>
      </c>
      <c r="L671" s="119" t="s">
        <v>65</v>
      </c>
      <c r="M671" s="119" t="s">
        <v>184</v>
      </c>
      <c r="N671" s="136">
        <v>0.08</v>
      </c>
      <c r="O671" s="135" t="s">
        <v>51</v>
      </c>
      <c r="P671" s="135" t="s">
        <v>1661</v>
      </c>
      <c r="Q671" s="137">
        <v>608928.90710000007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27127308.699999999</v>
      </c>
      <c r="AA671" s="137">
        <f t="shared" si="125"/>
        <v>-26518379.7929</v>
      </c>
      <c r="AB671" s="146">
        <f>(Z671-Q671)/(1+N671)</f>
        <v>24554055.363796294</v>
      </c>
      <c r="AC671" s="147">
        <f t="shared" si="126"/>
        <v>2573253.3362037055</v>
      </c>
      <c r="AD671" s="137">
        <f t="shared" si="133"/>
        <v>26592286.314386379</v>
      </c>
      <c r="AE671" s="138">
        <v>0.31559999999999999</v>
      </c>
      <c r="AF671" s="137">
        <f t="shared" si="122"/>
        <v>8392525.5608203411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hidden="1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367</v>
      </c>
      <c r="F672" s="119" t="s">
        <v>65</v>
      </c>
      <c r="G672" s="119" t="s">
        <v>65</v>
      </c>
      <c r="H672" s="119" t="s">
        <v>65</v>
      </c>
      <c r="I672" s="163" t="s">
        <v>203</v>
      </c>
      <c r="J672" s="119" t="s">
        <v>574</v>
      </c>
      <c r="K672" s="119" t="s">
        <v>575</v>
      </c>
      <c r="L672" s="119" t="s">
        <v>65</v>
      </c>
      <c r="M672" s="119" t="s">
        <v>594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367</v>
      </c>
      <c r="F673" s="119" t="s">
        <v>781</v>
      </c>
      <c r="G673" s="119" t="s">
        <v>781</v>
      </c>
      <c r="H673" s="119" t="s">
        <v>781</v>
      </c>
      <c r="I673" s="163" t="s">
        <v>203</v>
      </c>
      <c r="J673" s="119" t="s">
        <v>574</v>
      </c>
      <c r="K673" s="119" t="s">
        <v>575</v>
      </c>
      <c r="L673" s="119" t="s">
        <v>782</v>
      </c>
      <c r="M673" s="119" t="s">
        <v>184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hidden="1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367</v>
      </c>
      <c r="F674" s="119" t="s">
        <v>781</v>
      </c>
      <c r="G674" s="119" t="s">
        <v>781</v>
      </c>
      <c r="H674" s="119" t="s">
        <v>781</v>
      </c>
      <c r="I674" s="163" t="s">
        <v>203</v>
      </c>
      <c r="J674" s="119" t="s">
        <v>574</v>
      </c>
      <c r="K674" s="119" t="s">
        <v>575</v>
      </c>
      <c r="L674" s="119" t="s">
        <v>782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188</v>
      </c>
      <c r="AK674" s="119" t="s">
        <v>188</v>
      </c>
      <c r="AM674" s="131"/>
    </row>
    <row r="675" spans="1:39" s="119" customFormat="1" ht="15" hidden="1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367</v>
      </c>
      <c r="F675" s="119" t="s">
        <v>783</v>
      </c>
      <c r="G675" s="119" t="s">
        <v>783</v>
      </c>
      <c r="H675" s="119" t="s">
        <v>783</v>
      </c>
      <c r="I675" s="163" t="s">
        <v>203</v>
      </c>
      <c r="J675" s="119" t="s">
        <v>574</v>
      </c>
      <c r="K675" s="119" t="s">
        <v>575</v>
      </c>
      <c r="L675" s="119" t="s">
        <v>783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172</v>
      </c>
      <c r="AK675" s="119" t="s">
        <v>172</v>
      </c>
      <c r="AM675" s="131"/>
    </row>
    <row r="676" spans="1:39" s="119" customFormat="1" ht="15" hidden="1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367</v>
      </c>
      <c r="F676" s="119" t="s">
        <v>783</v>
      </c>
      <c r="G676" s="119" t="s">
        <v>783</v>
      </c>
      <c r="H676" s="119" t="s">
        <v>783</v>
      </c>
      <c r="I676" s="163" t="s">
        <v>203</v>
      </c>
      <c r="J676" s="119" t="s">
        <v>574</v>
      </c>
      <c r="K676" s="119" t="s">
        <v>575</v>
      </c>
      <c r="L676" s="119" t="s">
        <v>783</v>
      </c>
      <c r="M676" s="119" t="s">
        <v>184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hidden="1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367</v>
      </c>
      <c r="F677" s="119" t="s">
        <v>488</v>
      </c>
      <c r="G677" s="119" t="s">
        <v>488</v>
      </c>
      <c r="H677" s="119" t="s">
        <v>488</v>
      </c>
      <c r="I677" s="163" t="s">
        <v>203</v>
      </c>
      <c r="J677" s="119" t="s">
        <v>574</v>
      </c>
      <c r="K677" s="119" t="s">
        <v>575</v>
      </c>
      <c r="L677" s="119" t="s">
        <v>784</v>
      </c>
      <c r="M677" s="119" t="s">
        <v>184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661</v>
      </c>
      <c r="AK677" s="119" t="s">
        <v>661</v>
      </c>
      <c r="AM677" s="131"/>
    </row>
    <row r="678" spans="1:39" s="119" customFormat="1" ht="15" hidden="1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367</v>
      </c>
      <c r="F678" s="119" t="s">
        <v>488</v>
      </c>
      <c r="G678" s="119" t="s">
        <v>488</v>
      </c>
      <c r="H678" s="119" t="s">
        <v>488</v>
      </c>
      <c r="I678" s="163" t="s">
        <v>203</v>
      </c>
      <c r="J678" s="119" t="s">
        <v>574</v>
      </c>
      <c r="K678" s="119" t="s">
        <v>575</v>
      </c>
      <c r="L678" s="119" t="s">
        <v>784</v>
      </c>
      <c r="M678" s="119" t="s">
        <v>46</v>
      </c>
      <c r="N678" s="136">
        <v>0.05</v>
      </c>
      <c r="O678" s="135" t="s">
        <v>51</v>
      </c>
      <c r="P678" s="135" t="s">
        <v>439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hidden="1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367</v>
      </c>
      <c r="F679" s="119" t="s">
        <v>785</v>
      </c>
      <c r="G679" s="119" t="s">
        <v>785</v>
      </c>
      <c r="H679" s="119" t="s">
        <v>785</v>
      </c>
      <c r="I679" s="163" t="s">
        <v>203</v>
      </c>
      <c r="J679" s="119" t="s">
        <v>574</v>
      </c>
      <c r="K679" s="119" t="s">
        <v>575</v>
      </c>
      <c r="L679" s="119" t="s">
        <v>786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172</v>
      </c>
      <c r="AK679" s="119" t="s">
        <v>172</v>
      </c>
      <c r="AM679" s="131"/>
    </row>
    <row r="680" spans="1:39" s="119" customFormat="1" ht="15" hidden="1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367</v>
      </c>
      <c r="F680" s="119" t="s">
        <v>785</v>
      </c>
      <c r="G680" s="119" t="s">
        <v>787</v>
      </c>
      <c r="H680" s="119" t="s">
        <v>787</v>
      </c>
      <c r="I680" s="163" t="s">
        <v>203</v>
      </c>
      <c r="J680" s="119" t="s">
        <v>574</v>
      </c>
      <c r="K680" s="119" t="s">
        <v>575</v>
      </c>
      <c r="L680" s="119" t="s">
        <v>788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172</v>
      </c>
      <c r="AK680" s="119" t="s">
        <v>172</v>
      </c>
      <c r="AM680" s="131"/>
    </row>
    <row r="681" spans="1:39" s="119" customFormat="1" ht="15" hidden="1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367</v>
      </c>
      <c r="F681" s="119" t="s">
        <v>785</v>
      </c>
      <c r="G681" s="119" t="s">
        <v>787</v>
      </c>
      <c r="H681" s="119" t="s">
        <v>787</v>
      </c>
      <c r="I681" s="163" t="s">
        <v>203</v>
      </c>
      <c r="J681" s="119" t="s">
        <v>574</v>
      </c>
      <c r="K681" s="119" t="s">
        <v>575</v>
      </c>
      <c r="L681" s="119" t="s">
        <v>786</v>
      </c>
      <c r="M681" s="119" t="s">
        <v>184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hidden="1" customHeight="1" x14ac:dyDescent="0.3">
      <c r="A682" s="119">
        <v>2017</v>
      </c>
      <c r="B682" s="119" t="s">
        <v>332</v>
      </c>
      <c r="C682" s="119" t="s">
        <v>54</v>
      </c>
      <c r="D682" s="119" t="s">
        <v>55</v>
      </c>
      <c r="E682" s="119" t="s">
        <v>367</v>
      </c>
      <c r="F682" s="119" t="s">
        <v>789</v>
      </c>
      <c r="G682" s="119" t="s">
        <v>790</v>
      </c>
      <c r="H682" s="119" t="s">
        <v>790</v>
      </c>
      <c r="I682" s="163" t="s">
        <v>203</v>
      </c>
      <c r="J682" s="119" t="s">
        <v>602</v>
      </c>
      <c r="K682" s="119" t="s">
        <v>638</v>
      </c>
      <c r="L682" s="119" t="s">
        <v>789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172</v>
      </c>
      <c r="AK682" s="119" t="s">
        <v>172</v>
      </c>
      <c r="AM682" s="131"/>
    </row>
    <row r="683" spans="1:39" s="119" customFormat="1" ht="15" hidden="1" customHeight="1" x14ac:dyDescent="0.3">
      <c r="A683" s="119">
        <v>2017</v>
      </c>
      <c r="B683" s="119" t="s">
        <v>332</v>
      </c>
      <c r="C683" s="119" t="s">
        <v>54</v>
      </c>
      <c r="D683" s="119" t="s">
        <v>55</v>
      </c>
      <c r="E683" s="119" t="s">
        <v>367</v>
      </c>
      <c r="F683" s="119" t="s">
        <v>789</v>
      </c>
      <c r="G683" s="119" t="s">
        <v>790</v>
      </c>
      <c r="H683" s="119" t="s">
        <v>790</v>
      </c>
      <c r="I683" s="163" t="s">
        <v>203</v>
      </c>
      <c r="J683" s="119" t="s">
        <v>602</v>
      </c>
      <c r="K683" s="119" t="s">
        <v>638</v>
      </c>
      <c r="L683" s="119" t="s">
        <v>789</v>
      </c>
      <c r="M683" s="119" t="s">
        <v>184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hidden="1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367</v>
      </c>
      <c r="F684" s="119" t="s">
        <v>791</v>
      </c>
      <c r="G684" s="119" t="s">
        <v>791</v>
      </c>
      <c r="H684" s="119" t="s">
        <v>791</v>
      </c>
      <c r="I684" s="163" t="s">
        <v>203</v>
      </c>
      <c r="J684" s="119" t="s">
        <v>574</v>
      </c>
      <c r="K684" s="119" t="s">
        <v>575</v>
      </c>
      <c r="L684" s="119" t="s">
        <v>791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172</v>
      </c>
      <c r="AK684" s="119" t="s">
        <v>172</v>
      </c>
      <c r="AM684" s="131"/>
    </row>
    <row r="685" spans="1:39" s="119" customFormat="1" ht="15" hidden="1" customHeight="1" x14ac:dyDescent="0.3">
      <c r="A685" s="119">
        <v>2017</v>
      </c>
      <c r="B685" s="119" t="s">
        <v>198</v>
      </c>
      <c r="C685" s="119" t="s">
        <v>54</v>
      </c>
      <c r="D685" s="119" t="s">
        <v>55</v>
      </c>
      <c r="E685" s="119" t="s">
        <v>64</v>
      </c>
      <c r="F685" s="119" t="s">
        <v>495</v>
      </c>
      <c r="G685" s="119" t="s">
        <v>496</v>
      </c>
      <c r="H685" s="163" t="s">
        <v>497</v>
      </c>
      <c r="I685" s="163" t="s">
        <v>203</v>
      </c>
      <c r="J685" s="119" t="s">
        <v>574</v>
      </c>
      <c r="K685" s="119" t="s">
        <v>575</v>
      </c>
      <c r="L685" s="119" t="s">
        <v>498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172</v>
      </c>
      <c r="AK685" s="119" t="s">
        <v>172</v>
      </c>
      <c r="AM685" s="131"/>
    </row>
    <row r="686" spans="1:39" s="119" customFormat="1" ht="15" hidden="1" customHeight="1" x14ac:dyDescent="0.3">
      <c r="A686" s="119">
        <v>2017</v>
      </c>
      <c r="B686" s="119" t="s">
        <v>198</v>
      </c>
      <c r="C686" s="119" t="s">
        <v>54</v>
      </c>
      <c r="D686" s="119" t="s">
        <v>55</v>
      </c>
      <c r="E686" s="119" t="s">
        <v>64</v>
      </c>
      <c r="F686" s="119" t="s">
        <v>495</v>
      </c>
      <c r="G686" s="119" t="s">
        <v>496</v>
      </c>
      <c r="H686" s="163" t="s">
        <v>497</v>
      </c>
      <c r="I686" s="163" t="s">
        <v>203</v>
      </c>
      <c r="J686" s="119" t="s">
        <v>574</v>
      </c>
      <c r="K686" s="119" t="s">
        <v>575</v>
      </c>
      <c r="L686" s="119" t="s">
        <v>498</v>
      </c>
      <c r="M686" s="119" t="s">
        <v>184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hidden="1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792</v>
      </c>
      <c r="G687" s="119" t="s">
        <v>792</v>
      </c>
      <c r="H687" s="119" t="s">
        <v>792</v>
      </c>
      <c r="I687" s="163" t="s">
        <v>203</v>
      </c>
      <c r="J687" s="119" t="s">
        <v>574</v>
      </c>
      <c r="K687" s="119" t="s">
        <v>575</v>
      </c>
      <c r="L687" s="119" t="s">
        <v>792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172</v>
      </c>
      <c r="AK687" s="119" t="s">
        <v>172</v>
      </c>
      <c r="AM687" s="131"/>
    </row>
    <row r="688" spans="1:39" s="119" customFormat="1" ht="15" hidden="1" customHeight="1" x14ac:dyDescent="0.3">
      <c r="A688" s="119">
        <v>2017</v>
      </c>
      <c r="B688" s="119" t="s">
        <v>332</v>
      </c>
      <c r="C688" s="119" t="s">
        <v>54</v>
      </c>
      <c r="D688" s="119" t="s">
        <v>55</v>
      </c>
      <c r="E688" s="119" t="s">
        <v>64</v>
      </c>
      <c r="F688" s="119" t="s">
        <v>375</v>
      </c>
      <c r="G688" s="119" t="s">
        <v>793</v>
      </c>
      <c r="H688" s="119" t="s">
        <v>793</v>
      </c>
      <c r="I688" s="163" t="s">
        <v>203</v>
      </c>
      <c r="J688" s="119" t="s">
        <v>574</v>
      </c>
      <c r="K688" s="119" t="s">
        <v>575</v>
      </c>
      <c r="L688" s="119" t="s">
        <v>375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172</v>
      </c>
      <c r="AK688" s="119" t="s">
        <v>172</v>
      </c>
      <c r="AM688" s="131"/>
    </row>
    <row r="689" spans="1:39" s="119" customFormat="1" ht="15" hidden="1" customHeight="1" x14ac:dyDescent="0.3">
      <c r="A689" s="119">
        <v>2017</v>
      </c>
      <c r="B689" s="119" t="s">
        <v>332</v>
      </c>
      <c r="C689" s="119" t="s">
        <v>54</v>
      </c>
      <c r="D689" s="119" t="s">
        <v>55</v>
      </c>
      <c r="E689" s="119" t="s">
        <v>64</v>
      </c>
      <c r="F689" s="119" t="s">
        <v>375</v>
      </c>
      <c r="G689" s="119" t="s">
        <v>793</v>
      </c>
      <c r="H689" s="119" t="s">
        <v>793</v>
      </c>
      <c r="I689" s="163" t="s">
        <v>203</v>
      </c>
      <c r="J689" s="119" t="s">
        <v>574</v>
      </c>
      <c r="K689" s="119" t="s">
        <v>575</v>
      </c>
      <c r="L689" s="119" t="s">
        <v>375</v>
      </c>
      <c r="M689" s="119" t="s">
        <v>184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hidden="1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134</v>
      </c>
      <c r="G690" s="119" t="s">
        <v>134</v>
      </c>
      <c r="H690" s="119" t="s">
        <v>134</v>
      </c>
      <c r="I690" s="163" t="s">
        <v>203</v>
      </c>
      <c r="J690" s="119" t="s">
        <v>574</v>
      </c>
      <c r="K690" s="119" t="s">
        <v>575</v>
      </c>
      <c r="L690" s="119" t="s">
        <v>134</v>
      </c>
      <c r="M690" s="119" t="s">
        <v>46</v>
      </c>
      <c r="N690" s="136">
        <v>0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172</v>
      </c>
      <c r="AK690" s="119" t="s">
        <v>172</v>
      </c>
      <c r="AM690" s="131"/>
    </row>
    <row r="691" spans="1:39" s="119" customFormat="1" ht="15" hidden="1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134</v>
      </c>
      <c r="G691" s="119" t="s">
        <v>134</v>
      </c>
      <c r="H691" s="119" t="s">
        <v>134</v>
      </c>
      <c r="I691" s="163" t="s">
        <v>203</v>
      </c>
      <c r="J691" s="119" t="s">
        <v>574</v>
      </c>
      <c r="K691" s="119" t="s">
        <v>575</v>
      </c>
      <c r="L691" s="119" t="s">
        <v>134</v>
      </c>
      <c r="M691" s="119" t="s">
        <v>184</v>
      </c>
      <c r="N691" s="136">
        <v>0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hidden="1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794</v>
      </c>
      <c r="G692" s="119" t="s">
        <v>794</v>
      </c>
      <c r="H692" s="119" t="s">
        <v>794</v>
      </c>
      <c r="I692" s="163" t="s">
        <v>203</v>
      </c>
      <c r="J692" s="119" t="s">
        <v>574</v>
      </c>
      <c r="K692" s="119" t="s">
        <v>575</v>
      </c>
      <c r="L692" s="119" t="s">
        <v>794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172</v>
      </c>
      <c r="AK692" s="119" t="s">
        <v>172</v>
      </c>
      <c r="AM692" s="131"/>
    </row>
    <row r="693" spans="1:39" s="119" customFormat="1" ht="15" hidden="1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794</v>
      </c>
      <c r="G693" s="119" t="s">
        <v>794</v>
      </c>
      <c r="H693" s="119" t="s">
        <v>794</v>
      </c>
      <c r="I693" s="163" t="s">
        <v>203</v>
      </c>
      <c r="J693" s="119" t="s">
        <v>574</v>
      </c>
      <c r="K693" s="119" t="s">
        <v>575</v>
      </c>
      <c r="L693" s="119" t="s">
        <v>794</v>
      </c>
      <c r="M693" s="119" t="s">
        <v>184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hidden="1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795</v>
      </c>
      <c r="G694" s="119" t="s">
        <v>795</v>
      </c>
      <c r="H694" s="119" t="s">
        <v>795</v>
      </c>
      <c r="I694" s="163" t="s">
        <v>203</v>
      </c>
      <c r="J694" s="119" t="s">
        <v>574</v>
      </c>
      <c r="K694" s="119" t="s">
        <v>575</v>
      </c>
      <c r="L694" s="119" t="s">
        <v>796</v>
      </c>
      <c r="M694" s="119" t="s">
        <v>46</v>
      </c>
      <c r="N694" s="136">
        <v>0</v>
      </c>
      <c r="O694" s="135" t="s">
        <v>1654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172</v>
      </c>
      <c r="AK694" s="119" t="s">
        <v>172</v>
      </c>
      <c r="AM694" s="131"/>
    </row>
    <row r="695" spans="1:39" s="119" customFormat="1" ht="15" hidden="1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797</v>
      </c>
      <c r="G695" s="119" t="s">
        <v>797</v>
      </c>
      <c r="H695" s="119" t="s">
        <v>797</v>
      </c>
      <c r="I695" s="163" t="s">
        <v>203</v>
      </c>
      <c r="J695" s="119" t="s">
        <v>574</v>
      </c>
      <c r="K695" s="119" t="s">
        <v>575</v>
      </c>
      <c r="L695" s="119" t="s">
        <v>797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797</v>
      </c>
      <c r="G696" s="119" t="s">
        <v>797</v>
      </c>
      <c r="H696" s="119" t="s">
        <v>797</v>
      </c>
      <c r="I696" s="163" t="s">
        <v>203</v>
      </c>
      <c r="J696" s="119" t="s">
        <v>574</v>
      </c>
      <c r="K696" s="119" t="s">
        <v>575</v>
      </c>
      <c r="L696" s="119" t="s">
        <v>797</v>
      </c>
      <c r="M696" s="119" t="s">
        <v>184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223</v>
      </c>
      <c r="G697" s="119" t="s">
        <v>223</v>
      </c>
      <c r="H697" s="119" t="s">
        <v>223</v>
      </c>
      <c r="I697" s="163" t="s">
        <v>203</v>
      </c>
      <c r="J697" s="119" t="s">
        <v>574</v>
      </c>
      <c r="K697" s="119" t="s">
        <v>575</v>
      </c>
      <c r="L697" s="119" t="s">
        <v>223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38</v>
      </c>
      <c r="C698" s="119" t="s">
        <v>54</v>
      </c>
      <c r="D698" s="119" t="s">
        <v>101</v>
      </c>
      <c r="E698" s="119" t="s">
        <v>114</v>
      </c>
      <c r="F698" s="119" t="s">
        <v>798</v>
      </c>
      <c r="G698" s="119" t="s">
        <v>798</v>
      </c>
      <c r="H698" s="119" t="s">
        <v>798</v>
      </c>
      <c r="I698" s="163" t="s">
        <v>203</v>
      </c>
      <c r="J698" s="119" t="s">
        <v>574</v>
      </c>
      <c r="K698" s="119" t="s">
        <v>575</v>
      </c>
      <c r="L698" s="119" t="s">
        <v>799</v>
      </c>
      <c r="M698" s="119" t="s">
        <v>184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661</v>
      </c>
      <c r="AK698" s="119" t="s">
        <v>661</v>
      </c>
      <c r="AM698" s="131"/>
    </row>
    <row r="699" spans="1:39" s="119" customFormat="1" ht="15" hidden="1" customHeight="1" x14ac:dyDescent="0.3">
      <c r="A699" s="119">
        <v>2017</v>
      </c>
      <c r="B699" s="119" t="s">
        <v>38</v>
      </c>
      <c r="C699" s="119" t="s">
        <v>54</v>
      </c>
      <c r="D699" s="119" t="s">
        <v>101</v>
      </c>
      <c r="E699" s="119" t="s">
        <v>114</v>
      </c>
      <c r="F699" s="119" t="s">
        <v>798</v>
      </c>
      <c r="G699" s="119" t="s">
        <v>798</v>
      </c>
      <c r="H699" s="119" t="s">
        <v>798</v>
      </c>
      <c r="I699" s="163" t="s">
        <v>203</v>
      </c>
      <c r="J699" s="119" t="s">
        <v>574</v>
      </c>
      <c r="K699" s="119" t="s">
        <v>575</v>
      </c>
      <c r="L699" s="119" t="s">
        <v>799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hidden="1" customHeight="1" x14ac:dyDescent="0.3">
      <c r="A700" s="119">
        <v>2017</v>
      </c>
      <c r="B700" s="119" t="s">
        <v>38</v>
      </c>
      <c r="C700" s="119" t="s">
        <v>54</v>
      </c>
      <c r="D700" s="119" t="s">
        <v>101</v>
      </c>
      <c r="E700" s="119" t="s">
        <v>114</v>
      </c>
      <c r="F700" s="119" t="s">
        <v>115</v>
      </c>
      <c r="G700" s="119" t="s">
        <v>115</v>
      </c>
      <c r="H700" s="119" t="s">
        <v>115</v>
      </c>
      <c r="I700" s="163" t="s">
        <v>203</v>
      </c>
      <c r="J700" s="119" t="s">
        <v>574</v>
      </c>
      <c r="K700" s="119" t="s">
        <v>575</v>
      </c>
      <c r="L700" s="119" t="s">
        <v>800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508</v>
      </c>
      <c r="AK700" s="119" t="s">
        <v>508</v>
      </c>
      <c r="AM700" s="131"/>
    </row>
    <row r="701" spans="1:39" s="119" customFormat="1" ht="15" hidden="1" customHeight="1" x14ac:dyDescent="0.3">
      <c r="A701" s="119">
        <v>2017</v>
      </c>
      <c r="B701" s="119" t="s">
        <v>38</v>
      </c>
      <c r="C701" s="119" t="s">
        <v>54</v>
      </c>
      <c r="D701" s="119" t="s">
        <v>101</v>
      </c>
      <c r="E701" s="119" t="s">
        <v>114</v>
      </c>
      <c r="F701" s="119" t="s">
        <v>801</v>
      </c>
      <c r="G701" s="119" t="s">
        <v>801</v>
      </c>
      <c r="H701" s="119" t="s">
        <v>801</v>
      </c>
      <c r="I701" s="163" t="s">
        <v>203</v>
      </c>
      <c r="J701" s="119" t="s">
        <v>602</v>
      </c>
      <c r="K701" s="119" t="s">
        <v>638</v>
      </c>
      <c r="L701" s="119" t="s">
        <v>801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172</v>
      </c>
      <c r="AK701" s="119" t="s">
        <v>172</v>
      </c>
      <c r="AM701" s="131"/>
    </row>
    <row r="702" spans="1:39" s="119" customFormat="1" ht="15" hidden="1" customHeight="1" x14ac:dyDescent="0.3">
      <c r="A702" s="119">
        <v>2017</v>
      </c>
      <c r="B702" s="119" t="s">
        <v>198</v>
      </c>
      <c r="C702" s="119" t="s">
        <v>54</v>
      </c>
      <c r="D702" s="119" t="s">
        <v>101</v>
      </c>
      <c r="E702" s="119" t="s">
        <v>102</v>
      </c>
      <c r="F702" s="119" t="s">
        <v>513</v>
      </c>
      <c r="G702" s="119" t="s">
        <v>802</v>
      </c>
      <c r="H702" s="119" t="s">
        <v>515</v>
      </c>
      <c r="I702" s="163" t="s">
        <v>203</v>
      </c>
      <c r="J702" s="119" t="s">
        <v>574</v>
      </c>
      <c r="K702" s="119" t="s">
        <v>575</v>
      </c>
      <c r="L702" s="119" t="s">
        <v>803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188</v>
      </c>
      <c r="AK702" s="119" t="s">
        <v>188</v>
      </c>
      <c r="AM702" s="131"/>
    </row>
    <row r="703" spans="1:39" s="119" customFormat="1" ht="15" hidden="1" customHeight="1" x14ac:dyDescent="0.3">
      <c r="A703" s="119">
        <v>2017</v>
      </c>
      <c r="B703" s="119" t="s">
        <v>198</v>
      </c>
      <c r="C703" s="119" t="s">
        <v>54</v>
      </c>
      <c r="D703" s="119" t="s">
        <v>101</v>
      </c>
      <c r="E703" s="119" t="s">
        <v>102</v>
      </c>
      <c r="F703" s="119" t="s">
        <v>513</v>
      </c>
      <c r="G703" s="119" t="s">
        <v>802</v>
      </c>
      <c r="H703" s="119" t="s">
        <v>515</v>
      </c>
      <c r="I703" s="163" t="s">
        <v>203</v>
      </c>
      <c r="J703" s="119" t="s">
        <v>574</v>
      </c>
      <c r="K703" s="119" t="s">
        <v>575</v>
      </c>
      <c r="L703" s="119" t="s">
        <v>803</v>
      </c>
      <c r="M703" s="119" t="s">
        <v>184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237</v>
      </c>
      <c r="AK703" s="119" t="s">
        <v>237</v>
      </c>
      <c r="AM703" s="131"/>
    </row>
    <row r="704" spans="1:39" s="119" customFormat="1" ht="15" hidden="1" customHeight="1" x14ac:dyDescent="0.3">
      <c r="A704" s="119">
        <v>2017</v>
      </c>
      <c r="B704" s="119" t="s">
        <v>198</v>
      </c>
      <c r="C704" s="119" t="s">
        <v>54</v>
      </c>
      <c r="D704" s="119" t="s">
        <v>101</v>
      </c>
      <c r="E704" s="119" t="s">
        <v>102</v>
      </c>
      <c r="F704" s="119" t="s">
        <v>804</v>
      </c>
      <c r="G704" s="119" t="s">
        <v>805</v>
      </c>
      <c r="H704" s="119" t="s">
        <v>806</v>
      </c>
      <c r="I704" s="163" t="s">
        <v>203</v>
      </c>
      <c r="J704" s="119" t="s">
        <v>574</v>
      </c>
      <c r="K704" s="119" t="s">
        <v>575</v>
      </c>
      <c r="L704" s="119" t="s">
        <v>804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188</v>
      </c>
      <c r="AK704" s="119" t="s">
        <v>188</v>
      </c>
      <c r="AM704" s="131"/>
    </row>
    <row r="705" spans="1:39" s="119" customFormat="1" ht="15" hidden="1" customHeight="1" x14ac:dyDescent="0.3">
      <c r="A705" s="119">
        <v>2017</v>
      </c>
      <c r="B705" s="119" t="s">
        <v>198</v>
      </c>
      <c r="C705" s="119" t="s">
        <v>54</v>
      </c>
      <c r="D705" s="119" t="s">
        <v>101</v>
      </c>
      <c r="E705" s="119" t="s">
        <v>102</v>
      </c>
      <c r="F705" s="119" t="s">
        <v>804</v>
      </c>
      <c r="G705" s="119" t="s">
        <v>805</v>
      </c>
      <c r="H705" s="119" t="s">
        <v>806</v>
      </c>
      <c r="I705" s="163" t="s">
        <v>203</v>
      </c>
      <c r="J705" s="119" t="s">
        <v>574</v>
      </c>
      <c r="K705" s="119" t="s">
        <v>575</v>
      </c>
      <c r="L705" s="119" t="s">
        <v>804</v>
      </c>
      <c r="M705" s="119" t="s">
        <v>159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hidden="1" customHeight="1" x14ac:dyDescent="0.3">
      <c r="A706" s="119">
        <v>2017</v>
      </c>
      <c r="B706" s="119" t="s">
        <v>198</v>
      </c>
      <c r="C706" s="119" t="s">
        <v>54</v>
      </c>
      <c r="D706" s="119" t="s">
        <v>101</v>
      </c>
      <c r="E706" s="119" t="s">
        <v>102</v>
      </c>
      <c r="F706" s="119" t="s">
        <v>388</v>
      </c>
      <c r="G706" s="119" t="s">
        <v>389</v>
      </c>
      <c r="H706" s="119" t="s">
        <v>390</v>
      </c>
      <c r="I706" s="163" t="s">
        <v>203</v>
      </c>
      <c r="J706" s="119" t="s">
        <v>574</v>
      </c>
      <c r="K706" s="119" t="s">
        <v>575</v>
      </c>
      <c r="L706" s="119" t="s">
        <v>807</v>
      </c>
      <c r="M706" s="119" t="s">
        <v>594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198</v>
      </c>
      <c r="C707" s="119" t="s">
        <v>54</v>
      </c>
      <c r="D707" s="119" t="s">
        <v>101</v>
      </c>
      <c r="E707" s="119" t="s">
        <v>102</v>
      </c>
      <c r="F707" s="119" t="s">
        <v>388</v>
      </c>
      <c r="G707" s="119" t="s">
        <v>389</v>
      </c>
      <c r="H707" s="119" t="s">
        <v>390</v>
      </c>
      <c r="I707" s="163" t="s">
        <v>203</v>
      </c>
      <c r="J707" s="119" t="s">
        <v>574</v>
      </c>
      <c r="K707" s="119" t="s">
        <v>575</v>
      </c>
      <c r="L707" s="119" t="s">
        <v>807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188</v>
      </c>
      <c r="AK707" s="119" t="s">
        <v>188</v>
      </c>
      <c r="AM707" s="131"/>
    </row>
    <row r="708" spans="1:39" s="119" customFormat="1" ht="15" hidden="1" customHeight="1" x14ac:dyDescent="0.3">
      <c r="A708" s="119">
        <v>2017</v>
      </c>
      <c r="B708" s="119" t="s">
        <v>198</v>
      </c>
      <c r="C708" s="119" t="s">
        <v>54</v>
      </c>
      <c r="D708" s="119" t="s">
        <v>101</v>
      </c>
      <c r="E708" s="119" t="s">
        <v>102</v>
      </c>
      <c r="F708" s="119" t="s">
        <v>388</v>
      </c>
      <c r="G708" s="119" t="s">
        <v>389</v>
      </c>
      <c r="H708" s="119" t="s">
        <v>390</v>
      </c>
      <c r="I708" s="163" t="s">
        <v>203</v>
      </c>
      <c r="J708" s="119" t="s">
        <v>574</v>
      </c>
      <c r="K708" s="119" t="s">
        <v>575</v>
      </c>
      <c r="L708" s="119" t="s">
        <v>807</v>
      </c>
      <c r="M708" s="119" t="s">
        <v>184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237</v>
      </c>
      <c r="AK708" s="119" t="s">
        <v>237</v>
      </c>
      <c r="AM708" s="131"/>
    </row>
    <row r="709" spans="1:39" s="119" customFormat="1" ht="15" hidden="1" customHeight="1" x14ac:dyDescent="0.3">
      <c r="A709" s="119">
        <v>2017</v>
      </c>
      <c r="B709" s="119" t="s">
        <v>198</v>
      </c>
      <c r="C709" s="119" t="s">
        <v>54</v>
      </c>
      <c r="D709" s="119" t="s">
        <v>101</v>
      </c>
      <c r="E709" s="119" t="s">
        <v>102</v>
      </c>
      <c r="F709" s="119" t="s">
        <v>388</v>
      </c>
      <c r="G709" s="119" t="s">
        <v>389</v>
      </c>
      <c r="H709" s="119" t="s">
        <v>390</v>
      </c>
      <c r="I709" s="163" t="s">
        <v>203</v>
      </c>
      <c r="J709" s="119" t="s">
        <v>574</v>
      </c>
      <c r="K709" s="119" t="s">
        <v>575</v>
      </c>
      <c r="L709" s="119" t="s">
        <v>807</v>
      </c>
      <c r="M709" s="119" t="s">
        <v>159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hidden="1" customHeight="1" x14ac:dyDescent="0.3">
      <c r="A710" s="119">
        <v>2017</v>
      </c>
      <c r="B710" s="119" t="s">
        <v>38</v>
      </c>
      <c r="C710" s="119" t="s">
        <v>54</v>
      </c>
      <c r="D710" s="119" t="s">
        <v>101</v>
      </c>
      <c r="E710" s="119" t="s">
        <v>102</v>
      </c>
      <c r="F710" s="119" t="s">
        <v>394</v>
      </c>
      <c r="G710" s="119" t="s">
        <v>394</v>
      </c>
      <c r="H710" s="119" t="s">
        <v>394</v>
      </c>
      <c r="I710" s="163" t="s">
        <v>203</v>
      </c>
      <c r="J710" s="119" t="s">
        <v>574</v>
      </c>
      <c r="K710" s="119" t="s">
        <v>575</v>
      </c>
      <c r="L710" s="119" t="s">
        <v>394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172</v>
      </c>
      <c r="AK710" s="119" t="s">
        <v>172</v>
      </c>
      <c r="AM710" s="131"/>
    </row>
    <row r="711" spans="1:39" s="119" customFormat="1" ht="15" hidden="1" customHeight="1" x14ac:dyDescent="0.3">
      <c r="A711" s="119">
        <v>2017</v>
      </c>
      <c r="B711" s="119" t="s">
        <v>38</v>
      </c>
      <c r="C711" s="119" t="s">
        <v>54</v>
      </c>
      <c r="D711" s="119" t="s">
        <v>101</v>
      </c>
      <c r="E711" s="119" t="s">
        <v>102</v>
      </c>
      <c r="F711" s="119" t="s">
        <v>394</v>
      </c>
      <c r="G711" s="119" t="s">
        <v>394</v>
      </c>
      <c r="H711" s="119" t="s">
        <v>394</v>
      </c>
      <c r="I711" s="163" t="s">
        <v>203</v>
      </c>
      <c r="J711" s="119" t="s">
        <v>574</v>
      </c>
      <c r="K711" s="119" t="s">
        <v>575</v>
      </c>
      <c r="L711" s="119" t="s">
        <v>394</v>
      </c>
      <c r="M711" s="119" t="s">
        <v>184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hidden="1" customHeight="1" x14ac:dyDescent="0.3">
      <c r="A712" s="119">
        <v>2017</v>
      </c>
      <c r="B712" s="119" t="s">
        <v>38</v>
      </c>
      <c r="C712" s="119" t="s">
        <v>54</v>
      </c>
      <c r="D712" s="119" t="s">
        <v>101</v>
      </c>
      <c r="E712" s="119" t="s">
        <v>102</v>
      </c>
      <c r="F712" s="119" t="s">
        <v>634</v>
      </c>
      <c r="G712" s="119" t="s">
        <v>634</v>
      </c>
      <c r="H712" s="119" t="s">
        <v>634</v>
      </c>
      <c r="I712" s="163" t="s">
        <v>203</v>
      </c>
      <c r="J712" s="119" t="s">
        <v>574</v>
      </c>
      <c r="K712" s="119" t="s">
        <v>575</v>
      </c>
      <c r="L712" s="119" t="s">
        <v>634</v>
      </c>
      <c r="M712" s="119" t="s">
        <v>46</v>
      </c>
      <c r="N712" s="136">
        <v>0.02</v>
      </c>
      <c r="O712" s="135" t="s">
        <v>51</v>
      </c>
      <c r="P712" s="135" t="s">
        <v>160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172</v>
      </c>
      <c r="AK712" s="119" t="s">
        <v>172</v>
      </c>
      <c r="AM712" s="131"/>
    </row>
    <row r="713" spans="1:39" s="119" customFormat="1" ht="15" hidden="1" customHeight="1" x14ac:dyDescent="0.3">
      <c r="A713" s="119">
        <v>2017</v>
      </c>
      <c r="B713" s="119" t="s">
        <v>38</v>
      </c>
      <c r="C713" s="119" t="s">
        <v>54</v>
      </c>
      <c r="D713" s="119" t="s">
        <v>101</v>
      </c>
      <c r="E713" s="119" t="s">
        <v>102</v>
      </c>
      <c r="F713" s="119" t="s">
        <v>634</v>
      </c>
      <c r="G713" s="119" t="s">
        <v>634</v>
      </c>
      <c r="H713" s="119" t="s">
        <v>634</v>
      </c>
      <c r="I713" s="163" t="s">
        <v>203</v>
      </c>
      <c r="J713" s="119" t="s">
        <v>574</v>
      </c>
      <c r="K713" s="119" t="s">
        <v>575</v>
      </c>
      <c r="L713" s="119" t="s">
        <v>808</v>
      </c>
      <c r="M713" s="119" t="s">
        <v>184</v>
      </c>
      <c r="N713" s="136">
        <v>0.08</v>
      </c>
      <c r="O713" s="135" t="s">
        <v>51</v>
      </c>
      <c r="P713" s="135" t="s">
        <v>160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hidden="1" customHeight="1" x14ac:dyDescent="0.3">
      <c r="A714" s="119">
        <v>2017</v>
      </c>
      <c r="B714" s="119" t="s">
        <v>38</v>
      </c>
      <c r="C714" s="119" t="s">
        <v>199</v>
      </c>
      <c r="D714" s="119" t="s">
        <v>200</v>
      </c>
      <c r="E714" s="119" t="s">
        <v>809</v>
      </c>
      <c r="F714" s="119" t="s">
        <v>810</v>
      </c>
      <c r="G714" s="119" t="s">
        <v>810</v>
      </c>
      <c r="H714" s="119" t="s">
        <v>810</v>
      </c>
      <c r="I714" s="163" t="s">
        <v>203</v>
      </c>
      <c r="J714" s="119" t="s">
        <v>574</v>
      </c>
      <c r="K714" s="119" t="s">
        <v>575</v>
      </c>
      <c r="L714" s="119" t="s">
        <v>810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172</v>
      </c>
      <c r="AK714" s="119" t="s">
        <v>172</v>
      </c>
      <c r="AM714" s="131"/>
    </row>
    <row r="715" spans="1:39" s="119" customFormat="1" ht="15" hidden="1" customHeight="1" x14ac:dyDescent="0.3">
      <c r="A715" s="119">
        <v>2017</v>
      </c>
      <c r="B715" s="119" t="s">
        <v>198</v>
      </c>
      <c r="C715" s="119" t="s">
        <v>199</v>
      </c>
      <c r="D715" s="119" t="s">
        <v>200</v>
      </c>
      <c r="E715" s="119" t="s">
        <v>811</v>
      </c>
      <c r="F715" s="119" t="s">
        <v>201</v>
      </c>
      <c r="G715" s="119" t="s">
        <v>202</v>
      </c>
      <c r="H715" s="119" t="s">
        <v>202</v>
      </c>
      <c r="I715" s="163" t="s">
        <v>203</v>
      </c>
      <c r="J715" s="119" t="s">
        <v>204</v>
      </c>
      <c r="K715" s="119" t="s">
        <v>205</v>
      </c>
      <c r="L715" s="119" t="s">
        <v>206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812</v>
      </c>
      <c r="AK715" s="119" t="s">
        <v>812</v>
      </c>
      <c r="AM715" s="131"/>
    </row>
    <row r="716" spans="1:39" s="119" customFormat="1" ht="15" hidden="1" customHeight="1" x14ac:dyDescent="0.3">
      <c r="A716" s="119">
        <v>2017</v>
      </c>
      <c r="B716" s="119" t="s">
        <v>38</v>
      </c>
      <c r="C716" s="119" t="s">
        <v>199</v>
      </c>
      <c r="D716" s="119" t="s">
        <v>200</v>
      </c>
      <c r="E716" s="119" t="s">
        <v>398</v>
      </c>
      <c r="F716" s="119" t="s">
        <v>813</v>
      </c>
      <c r="G716" s="119" t="s">
        <v>813</v>
      </c>
      <c r="H716" s="119" t="s">
        <v>813</v>
      </c>
      <c r="I716" s="163" t="s">
        <v>203</v>
      </c>
      <c r="J716" s="119" t="s">
        <v>574</v>
      </c>
      <c r="K716" s="119" t="s">
        <v>575</v>
      </c>
      <c r="L716" s="119" t="s">
        <v>813</v>
      </c>
      <c r="M716" s="119" t="s">
        <v>184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172</v>
      </c>
      <c r="AK716" s="119" t="s">
        <v>172</v>
      </c>
      <c r="AM716" s="131"/>
    </row>
    <row r="717" spans="1:39" s="119" customFormat="1" ht="15" hidden="1" customHeight="1" x14ac:dyDescent="0.3">
      <c r="A717" s="119">
        <v>2017</v>
      </c>
      <c r="B717" s="119" t="s">
        <v>38</v>
      </c>
      <c r="C717" s="119" t="s">
        <v>199</v>
      </c>
      <c r="D717" s="119" t="s">
        <v>200</v>
      </c>
      <c r="E717" s="119" t="s">
        <v>398</v>
      </c>
      <c r="F717" s="119" t="s">
        <v>813</v>
      </c>
      <c r="G717" s="119" t="s">
        <v>813</v>
      </c>
      <c r="H717" s="119" t="s">
        <v>813</v>
      </c>
      <c r="I717" s="163" t="s">
        <v>203</v>
      </c>
      <c r="J717" s="119" t="s">
        <v>574</v>
      </c>
      <c r="K717" s="119" t="s">
        <v>575</v>
      </c>
      <c r="L717" s="119" t="s">
        <v>813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172</v>
      </c>
      <c r="AK717" s="119" t="s">
        <v>172</v>
      </c>
      <c r="AM717" s="131"/>
    </row>
    <row r="718" spans="1:39" s="119" customFormat="1" ht="15" hidden="1" customHeight="1" x14ac:dyDescent="0.3">
      <c r="A718" s="119">
        <v>2017</v>
      </c>
      <c r="B718" s="119" t="s">
        <v>198</v>
      </c>
      <c r="C718" s="119" t="s">
        <v>199</v>
      </c>
      <c r="D718" s="119" t="s">
        <v>200</v>
      </c>
      <c r="E718" s="119" t="s">
        <v>398</v>
      </c>
      <c r="F718" s="119" t="s">
        <v>814</v>
      </c>
      <c r="G718" s="119" t="s">
        <v>815</v>
      </c>
      <c r="H718" s="119" t="s">
        <v>815</v>
      </c>
      <c r="I718" s="163" t="s">
        <v>203</v>
      </c>
      <c r="J718" s="119" t="s">
        <v>574</v>
      </c>
      <c r="K718" s="119" t="s">
        <v>575</v>
      </c>
      <c r="L718" s="119" t="s">
        <v>814</v>
      </c>
      <c r="M718" s="119" t="s">
        <v>46</v>
      </c>
      <c r="N718" s="136">
        <v>0.02</v>
      </c>
      <c r="O718" s="135" t="s">
        <v>494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198</v>
      </c>
      <c r="C719" s="119" t="s">
        <v>199</v>
      </c>
      <c r="D719" s="119" t="s">
        <v>200</v>
      </c>
      <c r="E719" s="119" t="s">
        <v>398</v>
      </c>
      <c r="F719" s="119" t="s">
        <v>816</v>
      </c>
      <c r="G719" s="119" t="s">
        <v>817</v>
      </c>
      <c r="H719" s="119" t="s">
        <v>817</v>
      </c>
      <c r="I719" s="163" t="s">
        <v>203</v>
      </c>
      <c r="J719" s="119" t="s">
        <v>574</v>
      </c>
      <c r="K719" s="119" t="s">
        <v>575</v>
      </c>
      <c r="L719" s="119" t="s">
        <v>818</v>
      </c>
      <c r="M719" s="119" t="s">
        <v>159</v>
      </c>
      <c r="N719" s="136">
        <v>0.05</v>
      </c>
      <c r="O719" s="135" t="s">
        <v>494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hidden="1" customHeight="1" x14ac:dyDescent="0.3">
      <c r="A720" s="119">
        <v>2017</v>
      </c>
      <c r="B720" s="119" t="s">
        <v>198</v>
      </c>
      <c r="C720" s="119" t="s">
        <v>199</v>
      </c>
      <c r="D720" s="119" t="s">
        <v>200</v>
      </c>
      <c r="E720" s="119" t="s">
        <v>398</v>
      </c>
      <c r="F720" s="119" t="s">
        <v>816</v>
      </c>
      <c r="G720" s="119" t="s">
        <v>817</v>
      </c>
      <c r="H720" s="119" t="s">
        <v>817</v>
      </c>
      <c r="I720" s="163" t="s">
        <v>203</v>
      </c>
      <c r="J720" s="119" t="s">
        <v>574</v>
      </c>
      <c r="K720" s="119" t="s">
        <v>575</v>
      </c>
      <c r="L720" s="119" t="s">
        <v>818</v>
      </c>
      <c r="M720" s="119" t="s">
        <v>184</v>
      </c>
      <c r="N720" s="136">
        <v>0.15</v>
      </c>
      <c r="O720" s="135" t="s">
        <v>494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198</v>
      </c>
      <c r="C721" s="119" t="s">
        <v>199</v>
      </c>
      <c r="D721" s="119" t="s">
        <v>200</v>
      </c>
      <c r="E721" s="119" t="s">
        <v>398</v>
      </c>
      <c r="F721" s="119" t="s">
        <v>816</v>
      </c>
      <c r="G721" s="119" t="s">
        <v>817</v>
      </c>
      <c r="H721" s="119" t="s">
        <v>817</v>
      </c>
      <c r="I721" s="163" t="s">
        <v>203</v>
      </c>
      <c r="J721" s="119" t="s">
        <v>574</v>
      </c>
      <c r="K721" s="119" t="s">
        <v>575</v>
      </c>
      <c r="L721" s="119" t="s">
        <v>818</v>
      </c>
      <c r="M721" s="119" t="s">
        <v>46</v>
      </c>
      <c r="N721" s="136">
        <v>0.05</v>
      </c>
      <c r="O721" s="135" t="s">
        <v>494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198</v>
      </c>
      <c r="C722" s="119" t="s">
        <v>199</v>
      </c>
      <c r="D722" s="119" t="s">
        <v>200</v>
      </c>
      <c r="E722" s="119" t="s">
        <v>398</v>
      </c>
      <c r="F722" s="119" t="s">
        <v>816</v>
      </c>
      <c r="G722" s="119" t="s">
        <v>817</v>
      </c>
      <c r="H722" s="119" t="s">
        <v>817</v>
      </c>
      <c r="I722" s="163" t="s">
        <v>203</v>
      </c>
      <c r="J722" s="119" t="s">
        <v>574</v>
      </c>
      <c r="K722" s="119" t="s">
        <v>575</v>
      </c>
      <c r="L722" s="119" t="s">
        <v>818</v>
      </c>
      <c r="M722" s="119" t="s">
        <v>594</v>
      </c>
      <c r="N722" s="136">
        <v>0.05</v>
      </c>
      <c r="O722" s="135" t="s">
        <v>494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38</v>
      </c>
      <c r="C723" s="119" t="s">
        <v>199</v>
      </c>
      <c r="D723" s="119" t="s">
        <v>200</v>
      </c>
      <c r="E723" s="119" t="s">
        <v>819</v>
      </c>
      <c r="F723" s="119" t="s">
        <v>394</v>
      </c>
      <c r="G723" s="119" t="s">
        <v>820</v>
      </c>
      <c r="H723" s="119" t="s">
        <v>820</v>
      </c>
      <c r="I723" s="163" t="s">
        <v>203</v>
      </c>
      <c r="J723" s="119" t="s">
        <v>574</v>
      </c>
      <c r="K723" s="119" t="s">
        <v>575</v>
      </c>
      <c r="L723" s="119" t="s">
        <v>821</v>
      </c>
      <c r="M723" s="119" t="s">
        <v>46</v>
      </c>
      <c r="N723" s="136">
        <v>0.02</v>
      </c>
      <c r="O723" s="135" t="s">
        <v>494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38</v>
      </c>
      <c r="C724" s="119" t="s">
        <v>199</v>
      </c>
      <c r="D724" s="119" t="s">
        <v>200</v>
      </c>
      <c r="E724" s="119" t="s">
        <v>819</v>
      </c>
      <c r="F724" s="119" t="s">
        <v>394</v>
      </c>
      <c r="G724" s="119" t="s">
        <v>820</v>
      </c>
      <c r="H724" s="119" t="s">
        <v>820</v>
      </c>
      <c r="I724" s="163" t="s">
        <v>203</v>
      </c>
      <c r="J724" s="119" t="s">
        <v>574</v>
      </c>
      <c r="K724" s="119" t="s">
        <v>575</v>
      </c>
      <c r="L724" s="119" t="s">
        <v>821</v>
      </c>
      <c r="M724" s="119" t="s">
        <v>184</v>
      </c>
      <c r="N724" s="136">
        <v>0.08</v>
      </c>
      <c r="O724" s="135" t="s">
        <v>494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38</v>
      </c>
      <c r="C725" s="119" t="s">
        <v>199</v>
      </c>
      <c r="D725" s="119" t="s">
        <v>200</v>
      </c>
      <c r="E725" s="119" t="s">
        <v>819</v>
      </c>
      <c r="F725" s="119" t="s">
        <v>822</v>
      </c>
      <c r="G725" s="119" t="s">
        <v>822</v>
      </c>
      <c r="H725" s="119" t="s">
        <v>822</v>
      </c>
      <c r="I725" s="163" t="s">
        <v>203</v>
      </c>
      <c r="J725" s="119" t="s">
        <v>574</v>
      </c>
      <c r="K725" s="119" t="s">
        <v>575</v>
      </c>
      <c r="L725" s="119" t="s">
        <v>823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172</v>
      </c>
      <c r="AK725" s="119" t="s">
        <v>172</v>
      </c>
      <c r="AL725" s="119" t="s">
        <v>610</v>
      </c>
      <c r="AM725" s="131"/>
    </row>
    <row r="726" spans="1:39" s="119" customFormat="1" ht="15" hidden="1" customHeight="1" x14ac:dyDescent="0.3">
      <c r="A726" s="119">
        <v>2017</v>
      </c>
      <c r="B726" s="119" t="s">
        <v>38</v>
      </c>
      <c r="C726" s="119" t="s">
        <v>199</v>
      </c>
      <c r="D726" s="119" t="s">
        <v>200</v>
      </c>
      <c r="E726" s="119" t="s">
        <v>819</v>
      </c>
      <c r="F726" s="119" t="s">
        <v>822</v>
      </c>
      <c r="G726" s="119" t="s">
        <v>822</v>
      </c>
      <c r="H726" s="119" t="s">
        <v>822</v>
      </c>
      <c r="I726" s="163" t="s">
        <v>203</v>
      </c>
      <c r="J726" s="119" t="s">
        <v>574</v>
      </c>
      <c r="K726" s="119" t="s">
        <v>575</v>
      </c>
      <c r="L726" s="119" t="s">
        <v>823</v>
      </c>
      <c r="M726" s="119" t="s">
        <v>184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hidden="1" customHeight="1" x14ac:dyDescent="0.3">
      <c r="A727" s="119">
        <v>2017</v>
      </c>
      <c r="B727" s="119" t="s">
        <v>198</v>
      </c>
      <c r="C727" s="119" t="s">
        <v>199</v>
      </c>
      <c r="D727" s="119" t="s">
        <v>200</v>
      </c>
      <c r="E727" s="119" t="s">
        <v>819</v>
      </c>
      <c r="F727" s="119" t="s">
        <v>201</v>
      </c>
      <c r="G727" s="119" t="s">
        <v>202</v>
      </c>
      <c r="H727" s="119" t="s">
        <v>202</v>
      </c>
      <c r="I727" s="163" t="s">
        <v>203</v>
      </c>
      <c r="J727" s="119" t="s">
        <v>602</v>
      </c>
      <c r="K727" s="119" t="s">
        <v>617</v>
      </c>
      <c r="L727" s="119" t="s">
        <v>206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812</v>
      </c>
      <c r="AK727" s="119" t="s">
        <v>812</v>
      </c>
      <c r="AM727" s="131"/>
    </row>
    <row r="728" spans="1:39" s="119" customFormat="1" ht="15" hidden="1" customHeight="1" x14ac:dyDescent="0.3">
      <c r="A728" s="119">
        <v>2017</v>
      </c>
      <c r="B728" s="119" t="s">
        <v>198</v>
      </c>
      <c r="C728" s="119" t="s">
        <v>199</v>
      </c>
      <c r="D728" s="119" t="s">
        <v>200</v>
      </c>
      <c r="E728" s="119" t="s">
        <v>819</v>
      </c>
      <c r="F728" s="119" t="s">
        <v>201</v>
      </c>
      <c r="G728" s="119" t="s">
        <v>202</v>
      </c>
      <c r="H728" s="119" t="s">
        <v>202</v>
      </c>
      <c r="I728" s="163" t="s">
        <v>203</v>
      </c>
      <c r="J728" s="119" t="s">
        <v>574</v>
      </c>
      <c r="K728" s="119" t="s">
        <v>575</v>
      </c>
      <c r="L728" s="119" t="s">
        <v>824</v>
      </c>
      <c r="M728" s="119" t="s">
        <v>184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825</v>
      </c>
      <c r="AK728" s="119" t="s">
        <v>825</v>
      </c>
      <c r="AM728" s="131"/>
    </row>
    <row r="729" spans="1:39" s="119" customFormat="1" ht="15" hidden="1" customHeight="1" x14ac:dyDescent="0.3">
      <c r="A729" s="119">
        <v>2017</v>
      </c>
      <c r="B729" s="119" t="s">
        <v>198</v>
      </c>
      <c r="C729" s="119" t="s">
        <v>199</v>
      </c>
      <c r="D729" s="119" t="s">
        <v>200</v>
      </c>
      <c r="E729" s="119" t="s">
        <v>819</v>
      </c>
      <c r="F729" s="119" t="s">
        <v>201</v>
      </c>
      <c r="G729" s="119" t="s">
        <v>202</v>
      </c>
      <c r="H729" s="119" t="s">
        <v>202</v>
      </c>
      <c r="I729" s="163" t="s">
        <v>203</v>
      </c>
      <c r="J729" s="119" t="s">
        <v>574</v>
      </c>
      <c r="K729" s="119" t="s">
        <v>575</v>
      </c>
      <c r="L729" s="119" t="s">
        <v>824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826</v>
      </c>
      <c r="AK729" s="119" t="s">
        <v>826</v>
      </c>
      <c r="AM729" s="131"/>
    </row>
    <row r="730" spans="1:39" s="119" customFormat="1" ht="15" hidden="1" customHeight="1" x14ac:dyDescent="0.3">
      <c r="A730" s="119">
        <v>2017</v>
      </c>
      <c r="B730" s="119" t="s">
        <v>38</v>
      </c>
      <c r="C730" s="119" t="s">
        <v>199</v>
      </c>
      <c r="D730" s="119" t="s">
        <v>827</v>
      </c>
      <c r="E730" s="119" t="s">
        <v>819</v>
      </c>
      <c r="F730" s="119" t="s">
        <v>828</v>
      </c>
      <c r="G730" s="119" t="s">
        <v>828</v>
      </c>
      <c r="H730" s="119" t="s">
        <v>828</v>
      </c>
      <c r="I730" s="163" t="s">
        <v>203</v>
      </c>
      <c r="J730" s="119" t="s">
        <v>574</v>
      </c>
      <c r="K730" s="119" t="s">
        <v>575</v>
      </c>
      <c r="L730" s="119" t="s">
        <v>828</v>
      </c>
      <c r="M730" s="119" t="s">
        <v>184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172</v>
      </c>
      <c r="AK730" s="119" t="s">
        <v>172</v>
      </c>
      <c r="AM730" s="131"/>
    </row>
    <row r="731" spans="1:39" s="119" customFormat="1" ht="15" hidden="1" customHeight="1" x14ac:dyDescent="0.3">
      <c r="A731" s="119">
        <v>2017</v>
      </c>
      <c r="B731" s="119" t="s">
        <v>38</v>
      </c>
      <c r="C731" s="119" t="s">
        <v>199</v>
      </c>
      <c r="D731" s="119" t="s">
        <v>827</v>
      </c>
      <c r="E731" s="119" t="s">
        <v>819</v>
      </c>
      <c r="F731" s="119" t="s">
        <v>828</v>
      </c>
      <c r="G731" s="119" t="s">
        <v>828</v>
      </c>
      <c r="H731" s="119" t="s">
        <v>828</v>
      </c>
      <c r="I731" s="163" t="s">
        <v>203</v>
      </c>
      <c r="J731" s="119" t="s">
        <v>574</v>
      </c>
      <c r="K731" s="119" t="s">
        <v>575</v>
      </c>
      <c r="L731" s="119" t="s">
        <v>828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172</v>
      </c>
      <c r="AK731" s="119" t="s">
        <v>172</v>
      </c>
      <c r="AM731" s="131"/>
    </row>
    <row r="732" spans="1:39" s="119" customFormat="1" ht="15" hidden="1" customHeight="1" x14ac:dyDescent="0.3">
      <c r="A732" s="119">
        <v>2017</v>
      </c>
      <c r="B732" s="119" t="s">
        <v>38</v>
      </c>
      <c r="C732" s="119" t="s">
        <v>59</v>
      </c>
      <c r="D732" s="119" t="s">
        <v>105</v>
      </c>
      <c r="F732" s="131" t="s">
        <v>196</v>
      </c>
      <c r="G732" s="131" t="s">
        <v>196</v>
      </c>
      <c r="H732" s="131" t="s">
        <v>196</v>
      </c>
      <c r="I732" s="131" t="s">
        <v>203</v>
      </c>
      <c r="J732" s="119" t="s">
        <v>574</v>
      </c>
      <c r="K732" s="119" t="s">
        <v>575</v>
      </c>
      <c r="L732" s="119" t="s">
        <v>196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172</v>
      </c>
      <c r="AM732" s="131" t="s">
        <v>207</v>
      </c>
    </row>
    <row r="733" spans="1:39" s="119" customFormat="1" ht="15" hidden="1" customHeight="1" x14ac:dyDescent="0.3">
      <c r="A733" s="119">
        <v>2017</v>
      </c>
      <c r="B733" s="119" t="s">
        <v>198</v>
      </c>
      <c r="C733" s="119" t="s">
        <v>54</v>
      </c>
      <c r="D733" s="119" t="s">
        <v>55</v>
      </c>
      <c r="F733" s="131" t="s">
        <v>495</v>
      </c>
      <c r="G733" s="131" t="s">
        <v>496</v>
      </c>
      <c r="H733" s="158" t="s">
        <v>497</v>
      </c>
      <c r="I733" s="131" t="s">
        <v>203</v>
      </c>
      <c r="J733" s="119" t="s">
        <v>574</v>
      </c>
      <c r="K733" s="119" t="s">
        <v>575</v>
      </c>
      <c r="L733" s="119" t="s">
        <v>829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172</v>
      </c>
      <c r="AM733" s="131" t="s">
        <v>207</v>
      </c>
    </row>
    <row r="734" spans="1:39" s="119" customFormat="1" ht="15" hidden="1" customHeight="1" x14ac:dyDescent="0.3">
      <c r="A734" s="119">
        <v>2017</v>
      </c>
      <c r="B734" s="119" t="s">
        <v>38</v>
      </c>
      <c r="C734" s="119" t="s">
        <v>59</v>
      </c>
      <c r="D734" s="119" t="s">
        <v>153</v>
      </c>
      <c r="F734" s="131" t="s">
        <v>721</v>
      </c>
      <c r="G734" s="131" t="s">
        <v>722</v>
      </c>
      <c r="H734" s="131" t="s">
        <v>722</v>
      </c>
      <c r="I734" s="131" t="s">
        <v>203</v>
      </c>
      <c r="J734" s="119" t="s">
        <v>574</v>
      </c>
      <c r="K734" s="119" t="s">
        <v>575</v>
      </c>
      <c r="L734" s="119" t="s">
        <v>830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172</v>
      </c>
      <c r="AM734" s="131" t="s">
        <v>207</v>
      </c>
    </row>
    <row r="735" spans="1:39" s="119" customFormat="1" ht="15" hidden="1" customHeight="1" x14ac:dyDescent="0.3">
      <c r="A735" s="119">
        <v>2017</v>
      </c>
      <c r="B735" s="119" t="s">
        <v>38</v>
      </c>
      <c r="C735" s="119" t="s">
        <v>59</v>
      </c>
      <c r="D735" s="119" t="s">
        <v>153</v>
      </c>
      <c r="F735" s="131" t="s">
        <v>721</v>
      </c>
      <c r="G735" s="131" t="s">
        <v>722</v>
      </c>
      <c r="H735" s="131" t="s">
        <v>722</v>
      </c>
      <c r="I735" s="131" t="s">
        <v>203</v>
      </c>
      <c r="J735" s="119" t="s">
        <v>574</v>
      </c>
      <c r="K735" s="119" t="s">
        <v>575</v>
      </c>
      <c r="L735" s="119" t="s">
        <v>831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172</v>
      </c>
      <c r="AM735" s="131" t="s">
        <v>207</v>
      </c>
    </row>
    <row r="736" spans="1:39" s="119" customFormat="1" ht="15" hidden="1" customHeight="1" x14ac:dyDescent="0.3">
      <c r="A736" s="119">
        <v>2017</v>
      </c>
      <c r="B736" s="119" t="s">
        <v>38</v>
      </c>
      <c r="C736" s="119" t="s">
        <v>59</v>
      </c>
      <c r="D736" s="119" t="s">
        <v>832</v>
      </c>
      <c r="F736" s="131" t="s">
        <v>735</v>
      </c>
      <c r="G736" s="131" t="s">
        <v>735</v>
      </c>
      <c r="H736" s="131" t="s">
        <v>735</v>
      </c>
      <c r="I736" s="131" t="s">
        <v>203</v>
      </c>
      <c r="J736" s="119" t="s">
        <v>574</v>
      </c>
      <c r="K736" s="119" t="s">
        <v>575</v>
      </c>
      <c r="L736" s="119" t="s">
        <v>736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207</v>
      </c>
    </row>
    <row r="737" spans="1:40" s="119" customFormat="1" ht="15" hidden="1" customHeight="1" x14ac:dyDescent="0.3">
      <c r="A737" s="119">
        <v>2017</v>
      </c>
      <c r="B737" s="119" t="s">
        <v>38</v>
      </c>
      <c r="C737" s="119" t="s">
        <v>39</v>
      </c>
      <c r="D737" s="119" t="s">
        <v>833</v>
      </c>
      <c r="F737" s="131" t="s">
        <v>328</v>
      </c>
      <c r="G737" s="131" t="s">
        <v>328</v>
      </c>
      <c r="H737" s="131" t="s">
        <v>328</v>
      </c>
      <c r="I737" s="131" t="s">
        <v>203</v>
      </c>
      <c r="J737" s="119" t="s">
        <v>574</v>
      </c>
      <c r="K737" s="119" t="s">
        <v>575</v>
      </c>
      <c r="L737" s="119" t="s">
        <v>329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172</v>
      </c>
      <c r="AM737" s="131" t="s">
        <v>207</v>
      </c>
    </row>
    <row r="738" spans="1:40" s="119" customFormat="1" ht="15" hidden="1" customHeight="1" x14ac:dyDescent="0.3">
      <c r="A738" s="119">
        <v>2017</v>
      </c>
      <c r="B738" s="131" t="s">
        <v>198</v>
      </c>
      <c r="C738" s="119" t="s">
        <v>54</v>
      </c>
      <c r="D738" s="119" t="s">
        <v>101</v>
      </c>
      <c r="F738" s="131" t="s">
        <v>388</v>
      </c>
      <c r="G738" s="131" t="s">
        <v>389</v>
      </c>
      <c r="H738" s="158" t="s">
        <v>390</v>
      </c>
      <c r="I738" s="131" t="s">
        <v>203</v>
      </c>
      <c r="J738" s="119" t="s">
        <v>574</v>
      </c>
      <c r="K738" s="119" t="s">
        <v>575</v>
      </c>
      <c r="L738" s="119" t="s">
        <v>563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188</v>
      </c>
      <c r="AM738" s="131" t="s">
        <v>207</v>
      </c>
    </row>
    <row r="739" spans="1:40" s="119" customFormat="1" ht="15" hidden="1" customHeight="1" x14ac:dyDescent="0.3">
      <c r="A739" s="119">
        <v>2017</v>
      </c>
      <c r="B739" s="119" t="s">
        <v>38</v>
      </c>
      <c r="C739" s="119" t="s">
        <v>75</v>
      </c>
      <c r="D739" s="119" t="s">
        <v>517</v>
      </c>
      <c r="F739" s="131" t="s">
        <v>658</v>
      </c>
      <c r="G739" s="131" t="s">
        <v>658</v>
      </c>
      <c r="H739" s="131" t="s">
        <v>658</v>
      </c>
      <c r="I739" s="131" t="s">
        <v>203</v>
      </c>
      <c r="J739" s="119" t="s">
        <v>574</v>
      </c>
      <c r="K739" s="119" t="s">
        <v>575</v>
      </c>
      <c r="L739" s="119" t="s">
        <v>446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207</v>
      </c>
    </row>
    <row r="740" spans="1:40" s="119" customFormat="1" ht="15" hidden="1" customHeight="1" x14ac:dyDescent="0.3">
      <c r="A740" s="119">
        <v>2017</v>
      </c>
      <c r="B740" s="119" t="s">
        <v>198</v>
      </c>
      <c r="C740" s="119" t="s">
        <v>75</v>
      </c>
      <c r="D740" s="119" t="s">
        <v>517</v>
      </c>
      <c r="F740" s="131" t="s">
        <v>655</v>
      </c>
      <c r="G740" s="131" t="s">
        <v>656</v>
      </c>
      <c r="H740" s="158" t="s">
        <v>657</v>
      </c>
      <c r="I740" s="131" t="s">
        <v>203</v>
      </c>
      <c r="J740" s="119" t="s">
        <v>574</v>
      </c>
      <c r="K740" s="119" t="s">
        <v>575</v>
      </c>
      <c r="L740" s="119" t="s">
        <v>1630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172</v>
      </c>
      <c r="AM740" s="131" t="s">
        <v>207</v>
      </c>
    </row>
    <row r="741" spans="1:40" s="119" customFormat="1" ht="15" hidden="1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794</v>
      </c>
      <c r="G741" s="131" t="s">
        <v>794</v>
      </c>
      <c r="H741" s="131" t="s">
        <v>794</v>
      </c>
      <c r="I741" s="131" t="s">
        <v>203</v>
      </c>
      <c r="J741" s="119" t="s">
        <v>574</v>
      </c>
      <c r="K741" s="119" t="s">
        <v>575</v>
      </c>
      <c r="L741" s="119" t="s">
        <v>834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172</v>
      </c>
      <c r="AM741" s="131" t="s">
        <v>207</v>
      </c>
    </row>
    <row r="742" spans="1:40" s="119" customFormat="1" ht="15" hidden="1" customHeight="1" x14ac:dyDescent="0.3">
      <c r="A742" s="119">
        <v>2017</v>
      </c>
      <c r="B742" s="119" t="s">
        <v>38</v>
      </c>
      <c r="C742" s="119" t="s">
        <v>88</v>
      </c>
      <c r="D742" s="119" t="s">
        <v>127</v>
      </c>
      <c r="F742" s="131" t="s">
        <v>629</v>
      </c>
      <c r="G742" s="131" t="s">
        <v>629</v>
      </c>
      <c r="H742" s="131" t="s">
        <v>629</v>
      </c>
      <c r="I742" s="131" t="s">
        <v>203</v>
      </c>
      <c r="J742" s="119" t="s">
        <v>574</v>
      </c>
      <c r="K742" s="119" t="s">
        <v>575</v>
      </c>
      <c r="L742" s="119" t="s">
        <v>835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207</v>
      </c>
    </row>
    <row r="743" spans="1:40" s="119" customFormat="1" ht="15" hidden="1" customHeight="1" x14ac:dyDescent="0.3">
      <c r="A743" s="119">
        <v>2017</v>
      </c>
      <c r="C743" s="119" t="s">
        <v>59</v>
      </c>
      <c r="D743" s="119" t="s">
        <v>180</v>
      </c>
      <c r="F743" s="131" t="s">
        <v>836</v>
      </c>
      <c r="G743" s="131"/>
      <c r="H743" s="131"/>
      <c r="I743" s="131" t="s">
        <v>203</v>
      </c>
      <c r="J743" s="119" t="s">
        <v>574</v>
      </c>
      <c r="K743" s="119" t="s">
        <v>575</v>
      </c>
      <c r="L743" s="119" t="s">
        <v>836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207</v>
      </c>
      <c r="AN743" s="119" t="s">
        <v>837</v>
      </c>
    </row>
    <row r="744" spans="1:40" s="119" customFormat="1" ht="15" hidden="1" customHeight="1" x14ac:dyDescent="0.3">
      <c r="A744" s="119">
        <v>2017</v>
      </c>
      <c r="C744" s="119" t="s">
        <v>75</v>
      </c>
      <c r="D744" s="119" t="s">
        <v>517</v>
      </c>
      <c r="F744" s="131" t="s">
        <v>838</v>
      </c>
      <c r="G744" s="131"/>
      <c r="H744" s="131"/>
      <c r="I744" s="131" t="s">
        <v>203</v>
      </c>
      <c r="J744" s="119" t="s">
        <v>574</v>
      </c>
      <c r="K744" s="119" t="s">
        <v>575</v>
      </c>
      <c r="L744" s="119" t="s">
        <v>838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207</v>
      </c>
    </row>
    <row r="745" spans="1:40" s="119" customFormat="1" ht="15" hidden="1" customHeight="1" x14ac:dyDescent="0.3">
      <c r="A745" s="119">
        <v>2017</v>
      </c>
      <c r="C745" s="119" t="s">
        <v>88</v>
      </c>
      <c r="D745" s="119" t="s">
        <v>127</v>
      </c>
      <c r="F745" s="131" t="s">
        <v>839</v>
      </c>
      <c r="G745" s="131"/>
      <c r="H745" s="131"/>
      <c r="I745" s="131" t="s">
        <v>203</v>
      </c>
      <c r="J745" s="119" t="s">
        <v>574</v>
      </c>
      <c r="K745" s="119" t="s">
        <v>575</v>
      </c>
      <c r="L745" s="119" t="s">
        <v>839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610</v>
      </c>
      <c r="AM745" s="131" t="s">
        <v>207</v>
      </c>
    </row>
    <row r="746" spans="1:40" s="119" customFormat="1" ht="15" hidden="1" customHeight="1" x14ac:dyDescent="0.3">
      <c r="A746" s="119">
        <v>2017</v>
      </c>
      <c r="B746" s="119" t="s">
        <v>38</v>
      </c>
      <c r="C746" s="119" t="s">
        <v>199</v>
      </c>
      <c r="D746" s="119" t="s">
        <v>200</v>
      </c>
      <c r="F746" s="131" t="s">
        <v>840</v>
      </c>
      <c r="G746" s="131" t="s">
        <v>840</v>
      </c>
      <c r="H746" s="131" t="s">
        <v>840</v>
      </c>
      <c r="I746" s="131" t="s">
        <v>203</v>
      </c>
      <c r="J746" s="119" t="s">
        <v>574</v>
      </c>
      <c r="K746" s="119" t="s">
        <v>575</v>
      </c>
      <c r="L746" s="119" t="s">
        <v>840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207</v>
      </c>
    </row>
    <row r="747" spans="1:40" s="119" customFormat="1" ht="15" hidden="1" customHeight="1" x14ac:dyDescent="0.3">
      <c r="A747" s="119">
        <v>2017</v>
      </c>
      <c r="C747" s="119" t="s">
        <v>75</v>
      </c>
      <c r="D747" s="119" t="s">
        <v>517</v>
      </c>
      <c r="F747" s="131" t="str">
        <f>L747</f>
        <v>北京轻松每餐科技有限公司</v>
      </c>
      <c r="G747" s="131"/>
      <c r="H747" s="131"/>
      <c r="I747" s="131" t="s">
        <v>203</v>
      </c>
      <c r="J747" s="119" t="s">
        <v>574</v>
      </c>
      <c r="K747" s="119" t="s">
        <v>575</v>
      </c>
      <c r="L747" s="119" t="s">
        <v>841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207</v>
      </c>
    </row>
    <row r="748" spans="1:40" s="119" customFormat="1" ht="15" hidden="1" customHeight="1" x14ac:dyDescent="0.3">
      <c r="A748" s="119">
        <v>2017</v>
      </c>
      <c r="C748" s="119" t="s">
        <v>59</v>
      </c>
      <c r="D748" s="119" t="s">
        <v>717</v>
      </c>
      <c r="F748" s="131" t="str">
        <f>L748</f>
        <v>友乐活（北京）网络科技有限公司</v>
      </c>
      <c r="G748" s="131"/>
      <c r="H748" s="131"/>
      <c r="I748" s="131" t="s">
        <v>203</v>
      </c>
      <c r="J748" s="119" t="s">
        <v>574</v>
      </c>
      <c r="K748" s="119" t="s">
        <v>575</v>
      </c>
      <c r="L748" s="119" t="s">
        <v>842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207</v>
      </c>
      <c r="AN748" s="119" t="s">
        <v>837</v>
      </c>
    </row>
    <row r="749" spans="1:40" s="119" customFormat="1" ht="15" hidden="1" customHeight="1" x14ac:dyDescent="0.3">
      <c r="A749" s="119">
        <v>2017</v>
      </c>
      <c r="C749" s="119" t="s">
        <v>59</v>
      </c>
      <c r="D749" s="119" t="s">
        <v>717</v>
      </c>
      <c r="F749" s="131" t="s">
        <v>843</v>
      </c>
      <c r="G749" s="131"/>
      <c r="H749" s="131"/>
      <c r="I749" s="131" t="s">
        <v>203</v>
      </c>
      <c r="J749" s="119" t="s">
        <v>574</v>
      </c>
      <c r="K749" s="119" t="s">
        <v>575</v>
      </c>
      <c r="L749" s="119" t="s">
        <v>843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207</v>
      </c>
      <c r="AN749" s="119" t="s">
        <v>837</v>
      </c>
    </row>
    <row r="750" spans="1:40" s="119" customFormat="1" ht="15" hidden="1" customHeight="1" x14ac:dyDescent="0.3">
      <c r="A750" s="119">
        <v>2017</v>
      </c>
      <c r="C750" s="119" t="s">
        <v>75</v>
      </c>
      <c r="D750" s="119" t="s">
        <v>517</v>
      </c>
      <c r="F750" s="131" t="s">
        <v>305</v>
      </c>
      <c r="G750" s="131"/>
      <c r="H750" s="131"/>
      <c r="I750" s="131" t="s">
        <v>203</v>
      </c>
      <c r="J750" s="119" t="s">
        <v>574</v>
      </c>
      <c r="K750" s="119" t="s">
        <v>575</v>
      </c>
      <c r="L750" s="119" t="s">
        <v>305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207</v>
      </c>
    </row>
    <row r="751" spans="1:40" s="119" customFormat="1" ht="15" hidden="1" customHeight="1" x14ac:dyDescent="0.3">
      <c r="A751" s="119">
        <v>2017</v>
      </c>
      <c r="C751" s="119" t="s">
        <v>75</v>
      </c>
      <c r="D751" s="119" t="s">
        <v>517</v>
      </c>
      <c r="F751" s="131" t="s">
        <v>844</v>
      </c>
      <c r="G751" s="131"/>
      <c r="H751" s="131"/>
      <c r="I751" s="131" t="s">
        <v>203</v>
      </c>
      <c r="J751" s="119" t="s">
        <v>574</v>
      </c>
      <c r="K751" s="119" t="s">
        <v>575</v>
      </c>
      <c r="L751" s="119" t="s">
        <v>844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845</v>
      </c>
      <c r="AM751" s="131" t="s">
        <v>207</v>
      </c>
    </row>
    <row r="752" spans="1:40" s="119" customFormat="1" ht="15" hidden="1" customHeight="1" x14ac:dyDescent="0.3">
      <c r="A752" s="119">
        <v>2017</v>
      </c>
      <c r="C752" s="119" t="s">
        <v>75</v>
      </c>
      <c r="D752" s="119" t="s">
        <v>517</v>
      </c>
      <c r="F752" s="119" t="s">
        <v>846</v>
      </c>
      <c r="G752" s="131"/>
      <c r="H752" s="131"/>
      <c r="I752" s="131" t="s">
        <v>203</v>
      </c>
      <c r="J752" s="119" t="s">
        <v>574</v>
      </c>
      <c r="K752" s="119" t="s">
        <v>575</v>
      </c>
      <c r="L752" s="119" t="s">
        <v>846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207</v>
      </c>
    </row>
    <row r="753" spans="1:39" s="119" customFormat="1" ht="15" hidden="1" customHeight="1" x14ac:dyDescent="0.3">
      <c r="A753" s="119">
        <v>2017</v>
      </c>
      <c r="C753" s="119" t="s">
        <v>75</v>
      </c>
      <c r="D753" s="119" t="s">
        <v>517</v>
      </c>
      <c r="F753" s="131" t="s">
        <v>847</v>
      </c>
      <c r="G753" s="131"/>
      <c r="H753" s="131"/>
      <c r="I753" s="131" t="s">
        <v>203</v>
      </c>
      <c r="J753" s="119" t="s">
        <v>574</v>
      </c>
      <c r="K753" s="119" t="s">
        <v>575</v>
      </c>
      <c r="L753" s="119" t="s">
        <v>847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207</v>
      </c>
    </row>
    <row r="754" spans="1:39" s="119" customFormat="1" ht="15" hidden="1" customHeight="1" x14ac:dyDescent="0.3">
      <c r="A754" s="119">
        <v>2017</v>
      </c>
      <c r="C754" s="119" t="s">
        <v>75</v>
      </c>
      <c r="D754" s="119" t="s">
        <v>517</v>
      </c>
      <c r="F754" s="131" t="s">
        <v>848</v>
      </c>
      <c r="G754" s="131"/>
      <c r="H754" s="131"/>
      <c r="I754" s="131" t="s">
        <v>203</v>
      </c>
      <c r="J754" s="119" t="s">
        <v>574</v>
      </c>
      <c r="K754" s="119" t="s">
        <v>575</v>
      </c>
      <c r="L754" s="119" t="s">
        <v>848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207</v>
      </c>
    </row>
    <row r="755" spans="1:39" s="119" customFormat="1" ht="15" hidden="1" customHeight="1" x14ac:dyDescent="0.3">
      <c r="A755" s="119">
        <v>2017</v>
      </c>
      <c r="C755" s="119" t="s">
        <v>75</v>
      </c>
      <c r="D755" s="119" t="s">
        <v>517</v>
      </c>
      <c r="F755" s="131" t="s">
        <v>849</v>
      </c>
      <c r="G755" s="131"/>
      <c r="H755" s="131"/>
      <c r="I755" s="131" t="s">
        <v>203</v>
      </c>
      <c r="J755" s="119" t="s">
        <v>574</v>
      </c>
      <c r="K755" s="119" t="s">
        <v>575</v>
      </c>
      <c r="L755" s="119" t="s">
        <v>849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207</v>
      </c>
    </row>
    <row r="756" spans="1:39" s="119" customFormat="1" ht="15" hidden="1" customHeight="1" x14ac:dyDescent="0.3">
      <c r="A756" s="119">
        <v>2017</v>
      </c>
      <c r="B756" s="119" t="s">
        <v>198</v>
      </c>
      <c r="C756" s="119" t="s">
        <v>59</v>
      </c>
      <c r="D756" s="119" t="s">
        <v>717</v>
      </c>
      <c r="F756" s="131" t="s">
        <v>850</v>
      </c>
      <c r="G756" s="131"/>
      <c r="H756" s="131"/>
      <c r="I756" s="131" t="s">
        <v>203</v>
      </c>
      <c r="J756" s="119" t="s">
        <v>574</v>
      </c>
      <c r="K756" s="119" t="s">
        <v>575</v>
      </c>
      <c r="L756" s="119" t="s">
        <v>850</v>
      </c>
      <c r="M756" s="119" t="s">
        <v>46</v>
      </c>
      <c r="N756" s="135">
        <v>0</v>
      </c>
      <c r="O756" s="135" t="s">
        <v>47</v>
      </c>
      <c r="P756" s="135" t="s">
        <v>851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207</v>
      </c>
    </row>
    <row r="757" spans="1:39" s="119" customFormat="1" ht="15" hidden="1" customHeight="1" x14ac:dyDescent="0.3">
      <c r="A757" s="119">
        <v>2017</v>
      </c>
      <c r="C757" s="119" t="s">
        <v>59</v>
      </c>
      <c r="D757" s="119" t="s">
        <v>717</v>
      </c>
      <c r="F757" s="131" t="s">
        <v>852</v>
      </c>
      <c r="G757" s="131"/>
      <c r="H757" s="131"/>
      <c r="I757" s="131" t="s">
        <v>203</v>
      </c>
      <c r="J757" s="119" t="s">
        <v>574</v>
      </c>
      <c r="K757" s="119" t="s">
        <v>575</v>
      </c>
      <c r="L757" s="119" t="s">
        <v>852</v>
      </c>
      <c r="M757" s="119" t="s">
        <v>46</v>
      </c>
      <c r="N757" s="135">
        <v>0</v>
      </c>
      <c r="O757" s="135" t="s">
        <v>47</v>
      </c>
      <c r="P757" s="135" t="s">
        <v>853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207</v>
      </c>
    </row>
    <row r="758" spans="1:39" s="119" customFormat="1" ht="15" hidden="1" customHeight="1" x14ac:dyDescent="0.3">
      <c r="A758" s="119">
        <v>2017</v>
      </c>
      <c r="C758" s="119" t="s">
        <v>75</v>
      </c>
      <c r="D758" s="119" t="s">
        <v>517</v>
      </c>
      <c r="F758" s="131" t="s">
        <v>854</v>
      </c>
      <c r="G758" s="131"/>
      <c r="H758" s="131"/>
      <c r="I758" s="131" t="s">
        <v>203</v>
      </c>
      <c r="J758" s="119" t="s">
        <v>574</v>
      </c>
      <c r="K758" s="119" t="s">
        <v>575</v>
      </c>
      <c r="L758" s="119" t="s">
        <v>854</v>
      </c>
      <c r="M758" s="119" t="s">
        <v>46</v>
      </c>
      <c r="N758" s="135">
        <v>0</v>
      </c>
      <c r="O758" s="135" t="s">
        <v>47</v>
      </c>
      <c r="P758" s="135" t="s">
        <v>853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207</v>
      </c>
    </row>
    <row r="759" spans="1:39" s="119" customFormat="1" ht="15" hidden="1" customHeight="1" x14ac:dyDescent="0.3">
      <c r="A759" s="119">
        <v>2017</v>
      </c>
      <c r="B759" s="119" t="s">
        <v>38</v>
      </c>
      <c r="C759" s="119" t="s">
        <v>59</v>
      </c>
      <c r="D759" s="119" t="s">
        <v>105</v>
      </c>
      <c r="F759" s="131" t="s">
        <v>196</v>
      </c>
      <c r="G759" s="131" t="s">
        <v>196</v>
      </c>
      <c r="H759" s="131" t="s">
        <v>196</v>
      </c>
      <c r="I759" s="131" t="s">
        <v>203</v>
      </c>
      <c r="J759" s="119" t="s">
        <v>574</v>
      </c>
      <c r="K759" s="119" t="s">
        <v>575</v>
      </c>
      <c r="L759" s="119" t="s">
        <v>196</v>
      </c>
      <c r="M759" s="119" t="s">
        <v>184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207</v>
      </c>
    </row>
    <row r="760" spans="1:39" s="119" customFormat="1" ht="15" hidden="1" customHeight="1" x14ac:dyDescent="0.3">
      <c r="A760" s="119">
        <v>2017</v>
      </c>
      <c r="B760" s="119" t="s">
        <v>198</v>
      </c>
      <c r="C760" s="119" t="s">
        <v>54</v>
      </c>
      <c r="D760" s="119" t="s">
        <v>55</v>
      </c>
      <c r="F760" s="131" t="s">
        <v>495</v>
      </c>
      <c r="G760" s="131" t="s">
        <v>496</v>
      </c>
      <c r="H760" s="158" t="s">
        <v>497</v>
      </c>
      <c r="I760" s="131" t="s">
        <v>203</v>
      </c>
      <c r="J760" s="119" t="s">
        <v>574</v>
      </c>
      <c r="K760" s="119" t="s">
        <v>575</v>
      </c>
      <c r="L760" s="119" t="s">
        <v>829</v>
      </c>
      <c r="M760" s="119" t="s">
        <v>184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207</v>
      </c>
    </row>
    <row r="761" spans="1:39" s="119" customFormat="1" ht="15" hidden="1" customHeight="1" x14ac:dyDescent="0.3">
      <c r="A761" s="119">
        <v>2017</v>
      </c>
      <c r="B761" s="119" t="s">
        <v>38</v>
      </c>
      <c r="C761" s="119" t="s">
        <v>39</v>
      </c>
      <c r="D761" s="119" t="s">
        <v>833</v>
      </c>
      <c r="F761" s="131" t="s">
        <v>126</v>
      </c>
      <c r="G761" s="131" t="s">
        <v>126</v>
      </c>
      <c r="H761" s="131" t="s">
        <v>126</v>
      </c>
      <c r="I761" s="131" t="s">
        <v>203</v>
      </c>
      <c r="J761" s="119" t="s">
        <v>574</v>
      </c>
      <c r="K761" s="119" t="s">
        <v>575</v>
      </c>
      <c r="L761" s="119" t="s">
        <v>126</v>
      </c>
      <c r="M761" s="119" t="s">
        <v>184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207</v>
      </c>
    </row>
    <row r="762" spans="1:39" s="119" customFormat="1" ht="15" hidden="1" customHeight="1" x14ac:dyDescent="0.3">
      <c r="A762" s="119">
        <v>2017</v>
      </c>
      <c r="C762" s="119" t="s">
        <v>75</v>
      </c>
      <c r="D762" s="119" t="s">
        <v>517</v>
      </c>
      <c r="F762" s="131" t="s">
        <v>854</v>
      </c>
      <c r="G762" s="131"/>
      <c r="H762" s="131"/>
      <c r="I762" s="131" t="s">
        <v>203</v>
      </c>
      <c r="J762" s="119" t="s">
        <v>574</v>
      </c>
      <c r="K762" s="119" t="s">
        <v>575</v>
      </c>
      <c r="L762" s="119" t="s">
        <v>854</v>
      </c>
      <c r="M762" s="119" t="s">
        <v>184</v>
      </c>
      <c r="N762" s="135">
        <v>0</v>
      </c>
      <c r="O762" s="135" t="s">
        <v>47</v>
      </c>
      <c r="P762" s="135" t="s">
        <v>853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207</v>
      </c>
    </row>
    <row r="763" spans="1:39" s="119" customFormat="1" ht="15" hidden="1" customHeight="1" x14ac:dyDescent="0.3">
      <c r="A763" s="119">
        <v>2017</v>
      </c>
      <c r="B763" s="119" t="s">
        <v>38</v>
      </c>
      <c r="C763" s="119" t="s">
        <v>59</v>
      </c>
      <c r="D763" s="119" t="s">
        <v>153</v>
      </c>
      <c r="F763" s="131" t="s">
        <v>721</v>
      </c>
      <c r="G763" s="131" t="s">
        <v>722</v>
      </c>
      <c r="H763" s="131" t="s">
        <v>722</v>
      </c>
      <c r="I763" s="131" t="s">
        <v>203</v>
      </c>
      <c r="J763" s="119" t="s">
        <v>574</v>
      </c>
      <c r="K763" s="119" t="s">
        <v>575</v>
      </c>
      <c r="L763" s="119" t="s">
        <v>831</v>
      </c>
      <c r="M763" s="119" t="s">
        <v>184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207</v>
      </c>
    </row>
    <row r="764" spans="1:39" s="119" customFormat="1" ht="15" hidden="1" customHeight="1" x14ac:dyDescent="0.3">
      <c r="A764" s="119">
        <v>2017</v>
      </c>
      <c r="B764" s="119" t="s">
        <v>38</v>
      </c>
      <c r="C764" s="119" t="s">
        <v>59</v>
      </c>
      <c r="D764" s="119" t="s">
        <v>153</v>
      </c>
      <c r="F764" s="131" t="s">
        <v>721</v>
      </c>
      <c r="G764" s="131" t="s">
        <v>722</v>
      </c>
      <c r="H764" s="131" t="s">
        <v>722</v>
      </c>
      <c r="I764" s="131" t="s">
        <v>203</v>
      </c>
      <c r="J764" s="119" t="s">
        <v>574</v>
      </c>
      <c r="K764" s="119" t="s">
        <v>575</v>
      </c>
      <c r="L764" s="119" t="s">
        <v>830</v>
      </c>
      <c r="M764" s="119" t="s">
        <v>184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207</v>
      </c>
    </row>
    <row r="765" spans="1:39" s="119" customFormat="1" ht="15" customHeight="1" x14ac:dyDescent="0.3">
      <c r="A765" s="119">
        <v>2017</v>
      </c>
      <c r="B765" s="119" t="s">
        <v>198</v>
      </c>
      <c r="C765" s="119" t="s">
        <v>39</v>
      </c>
      <c r="D765" s="119" t="s">
        <v>833</v>
      </c>
      <c r="F765" s="131" t="s">
        <v>456</v>
      </c>
      <c r="G765" s="131" t="s">
        <v>709</v>
      </c>
      <c r="H765" s="131" t="s">
        <v>709</v>
      </c>
      <c r="I765" s="131" t="s">
        <v>203</v>
      </c>
      <c r="J765" s="119" t="s">
        <v>574</v>
      </c>
      <c r="K765" s="119" t="s">
        <v>575</v>
      </c>
      <c r="L765" s="119" t="s">
        <v>456</v>
      </c>
      <c r="M765" s="119" t="s">
        <v>184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610</v>
      </c>
      <c r="AM765" s="131" t="s">
        <v>207</v>
      </c>
    </row>
    <row r="766" spans="1:39" s="119" customFormat="1" ht="15" hidden="1" customHeight="1" x14ac:dyDescent="0.3">
      <c r="A766" s="119">
        <v>2017</v>
      </c>
      <c r="B766" s="119" t="s">
        <v>198</v>
      </c>
      <c r="C766" s="119" t="s">
        <v>59</v>
      </c>
      <c r="D766" s="119" t="s">
        <v>717</v>
      </c>
      <c r="F766" s="131" t="s">
        <v>850</v>
      </c>
      <c r="G766" s="131"/>
      <c r="H766" s="131"/>
      <c r="I766" s="131" t="s">
        <v>203</v>
      </c>
      <c r="J766" s="119" t="s">
        <v>574</v>
      </c>
      <c r="K766" s="119" t="s">
        <v>575</v>
      </c>
      <c r="L766" s="119" t="s">
        <v>850</v>
      </c>
      <c r="M766" s="119" t="s">
        <v>184</v>
      </c>
      <c r="N766" s="135">
        <v>0</v>
      </c>
      <c r="O766" s="135" t="s">
        <v>47</v>
      </c>
      <c r="P766" s="135" t="s">
        <v>851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207</v>
      </c>
    </row>
    <row r="767" spans="1:39" s="119" customFormat="1" ht="15" hidden="1" customHeight="1" x14ac:dyDescent="0.3">
      <c r="A767" s="119">
        <v>2017</v>
      </c>
      <c r="B767" s="119" t="s">
        <v>38</v>
      </c>
      <c r="C767" s="119" t="s">
        <v>39</v>
      </c>
      <c r="D767" s="119" t="s">
        <v>833</v>
      </c>
      <c r="F767" s="131" t="s">
        <v>328</v>
      </c>
      <c r="G767" s="131" t="s">
        <v>328</v>
      </c>
      <c r="H767" s="131" t="s">
        <v>328</v>
      </c>
      <c r="I767" s="131" t="s">
        <v>203</v>
      </c>
      <c r="J767" s="119" t="s">
        <v>574</v>
      </c>
      <c r="K767" s="119" t="s">
        <v>575</v>
      </c>
      <c r="L767" s="119" t="s">
        <v>329</v>
      </c>
      <c r="M767" s="119" t="s">
        <v>184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172</v>
      </c>
      <c r="AM767" s="131" t="s">
        <v>207</v>
      </c>
    </row>
    <row r="768" spans="1:39" s="119" customFormat="1" ht="15" hidden="1" customHeight="1" x14ac:dyDescent="0.3">
      <c r="A768" s="119">
        <v>2017</v>
      </c>
      <c r="B768" s="131" t="s">
        <v>198</v>
      </c>
      <c r="C768" s="119" t="s">
        <v>54</v>
      </c>
      <c r="D768" s="119" t="s">
        <v>101</v>
      </c>
      <c r="F768" s="131" t="s">
        <v>388</v>
      </c>
      <c r="G768" s="131" t="s">
        <v>389</v>
      </c>
      <c r="H768" s="158" t="s">
        <v>390</v>
      </c>
      <c r="I768" s="131" t="s">
        <v>203</v>
      </c>
      <c r="J768" s="119" t="s">
        <v>574</v>
      </c>
      <c r="K768" s="119" t="s">
        <v>575</v>
      </c>
      <c r="L768" s="119" t="s">
        <v>563</v>
      </c>
      <c r="M768" s="119" t="s">
        <v>184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237</v>
      </c>
      <c r="AM768" s="131" t="s">
        <v>207</v>
      </c>
    </row>
    <row r="769" spans="1:39" s="119" customFormat="1" ht="15" hidden="1" customHeight="1" x14ac:dyDescent="0.3">
      <c r="A769" s="119">
        <v>2017</v>
      </c>
      <c r="B769" s="119" t="s">
        <v>38</v>
      </c>
      <c r="C769" s="119" t="s">
        <v>75</v>
      </c>
      <c r="D769" s="119" t="s">
        <v>517</v>
      </c>
      <c r="F769" s="131" t="s">
        <v>647</v>
      </c>
      <c r="G769" s="131" t="s">
        <v>647</v>
      </c>
      <c r="H769" s="131" t="s">
        <v>647</v>
      </c>
      <c r="I769" s="131" t="s">
        <v>203</v>
      </c>
      <c r="J769" s="119" t="s">
        <v>574</v>
      </c>
      <c r="K769" s="119" t="s">
        <v>575</v>
      </c>
      <c r="L769" s="119" t="s">
        <v>647</v>
      </c>
      <c r="M769" s="119" t="s">
        <v>184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207</v>
      </c>
    </row>
    <row r="770" spans="1:39" s="119" customFormat="1" ht="15" hidden="1" customHeight="1" x14ac:dyDescent="0.3">
      <c r="A770" s="119">
        <v>2017</v>
      </c>
      <c r="C770" s="119" t="s">
        <v>75</v>
      </c>
      <c r="D770" s="119" t="s">
        <v>517</v>
      </c>
      <c r="F770" s="131" t="s">
        <v>838</v>
      </c>
      <c r="G770" s="131"/>
      <c r="H770" s="131"/>
      <c r="I770" s="131" t="s">
        <v>203</v>
      </c>
      <c r="J770" s="119" t="s">
        <v>574</v>
      </c>
      <c r="K770" s="119" t="s">
        <v>575</v>
      </c>
      <c r="L770" s="119" t="s">
        <v>838</v>
      </c>
      <c r="M770" s="119" t="s">
        <v>184</v>
      </c>
      <c r="N770" s="135">
        <v>0</v>
      </c>
      <c r="O770" s="135" t="s">
        <v>47</v>
      </c>
      <c r="P770" s="135" t="s">
        <v>851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207</v>
      </c>
    </row>
    <row r="771" spans="1:39" s="119" customFormat="1" ht="15" hidden="1" customHeight="1" x14ac:dyDescent="0.3">
      <c r="A771" s="119">
        <v>2017</v>
      </c>
      <c r="B771" s="119" t="s">
        <v>38</v>
      </c>
      <c r="C771" s="119" t="s">
        <v>88</v>
      </c>
      <c r="F771" s="131" t="s">
        <v>855</v>
      </c>
      <c r="G771" s="131" t="s">
        <v>855</v>
      </c>
      <c r="H771" s="131" t="s">
        <v>855</v>
      </c>
      <c r="I771" s="131" t="s">
        <v>203</v>
      </c>
      <c r="J771" s="119" t="s">
        <v>574</v>
      </c>
      <c r="K771" s="119" t="s">
        <v>575</v>
      </c>
      <c r="L771" s="119" t="s">
        <v>855</v>
      </c>
      <c r="M771" s="119" t="s">
        <v>184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207</v>
      </c>
    </row>
    <row r="772" spans="1:39" s="119" customFormat="1" ht="15" hidden="1" customHeight="1" x14ac:dyDescent="0.3">
      <c r="A772" s="119">
        <v>2017</v>
      </c>
      <c r="B772" s="119" t="s">
        <v>38</v>
      </c>
      <c r="C772" s="119" t="s">
        <v>75</v>
      </c>
      <c r="D772" s="119" t="s">
        <v>856</v>
      </c>
      <c r="F772" s="119" t="s">
        <v>272</v>
      </c>
      <c r="G772" s="119" t="s">
        <v>272</v>
      </c>
      <c r="H772" s="119" t="s">
        <v>272</v>
      </c>
      <c r="I772" s="163" t="s">
        <v>203</v>
      </c>
      <c r="J772" s="119" t="s">
        <v>574</v>
      </c>
      <c r="K772" s="119" t="s">
        <v>575</v>
      </c>
      <c r="L772" s="119" t="s">
        <v>857</v>
      </c>
      <c r="M772" s="119" t="s">
        <v>184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207</v>
      </c>
    </row>
    <row r="773" spans="1:39" s="119" customFormat="1" ht="15" hidden="1" customHeight="1" x14ac:dyDescent="0.3">
      <c r="A773" s="119">
        <v>2017</v>
      </c>
      <c r="B773" s="119" t="s">
        <v>198</v>
      </c>
      <c r="C773" s="119" t="s">
        <v>54</v>
      </c>
      <c r="D773" s="119" t="s">
        <v>101</v>
      </c>
      <c r="F773" s="131" t="s">
        <v>804</v>
      </c>
      <c r="G773" s="131" t="s">
        <v>805</v>
      </c>
      <c r="H773" s="158" t="s">
        <v>806</v>
      </c>
      <c r="I773" s="131" t="s">
        <v>203</v>
      </c>
      <c r="J773" s="119" t="s">
        <v>574</v>
      </c>
      <c r="K773" s="119" t="s">
        <v>575</v>
      </c>
      <c r="L773" s="119" t="s">
        <v>804</v>
      </c>
      <c r="M773" s="119" t="s">
        <v>184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207</v>
      </c>
    </row>
    <row r="774" spans="1:39" s="119" customFormat="1" ht="15" hidden="1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785</v>
      </c>
      <c r="G774" s="131" t="s">
        <v>787</v>
      </c>
      <c r="H774" s="131" t="s">
        <v>787</v>
      </c>
      <c r="I774" s="131" t="s">
        <v>203</v>
      </c>
      <c r="J774" s="119" t="s">
        <v>574</v>
      </c>
      <c r="K774" s="119" t="s">
        <v>575</v>
      </c>
      <c r="L774" s="119" t="s">
        <v>788</v>
      </c>
      <c r="M774" s="119" t="s">
        <v>184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207</v>
      </c>
    </row>
    <row r="775" spans="1:39" s="119" customFormat="1" ht="15" hidden="1" customHeight="1" x14ac:dyDescent="0.3">
      <c r="A775" s="119">
        <v>2017</v>
      </c>
      <c r="C775" s="119" t="s">
        <v>75</v>
      </c>
      <c r="D775" s="119" t="s">
        <v>517</v>
      </c>
      <c r="F775" s="131" t="str">
        <f>L775</f>
        <v>上海逗趣网络科技有限公司</v>
      </c>
      <c r="G775" s="131"/>
      <c r="H775" s="131"/>
      <c r="I775" s="131" t="s">
        <v>203</v>
      </c>
      <c r="J775" s="119" t="s">
        <v>574</v>
      </c>
      <c r="K775" s="119" t="s">
        <v>575</v>
      </c>
      <c r="L775" s="119" t="s">
        <v>858</v>
      </c>
      <c r="M775" s="119" t="s">
        <v>184</v>
      </c>
      <c r="N775" s="135">
        <v>0</v>
      </c>
      <c r="O775" s="135" t="s">
        <v>47</v>
      </c>
      <c r="P775" s="135" t="s">
        <v>851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207</v>
      </c>
    </row>
    <row r="776" spans="1:39" s="119" customFormat="1" ht="15" hidden="1" customHeight="1" x14ac:dyDescent="0.3">
      <c r="A776" s="119">
        <v>2017</v>
      </c>
      <c r="B776" s="119" t="s">
        <v>38</v>
      </c>
      <c r="C776" s="119" t="s">
        <v>75</v>
      </c>
      <c r="F776" s="131" t="s">
        <v>680</v>
      </c>
      <c r="G776" s="131" t="s">
        <v>680</v>
      </c>
      <c r="H776" s="131" t="s">
        <v>680</v>
      </c>
      <c r="I776" s="131" t="s">
        <v>203</v>
      </c>
      <c r="J776" s="119" t="s">
        <v>574</v>
      </c>
      <c r="K776" s="119" t="s">
        <v>575</v>
      </c>
      <c r="L776" s="119" t="s">
        <v>680</v>
      </c>
      <c r="M776" s="119" t="s">
        <v>184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207</v>
      </c>
    </row>
    <row r="777" spans="1:39" s="119" customFormat="1" ht="15" hidden="1" customHeight="1" x14ac:dyDescent="0.3">
      <c r="A777" s="119">
        <v>2017</v>
      </c>
      <c r="B777" s="119" t="s">
        <v>38</v>
      </c>
      <c r="C777" s="119" t="s">
        <v>75</v>
      </c>
      <c r="D777" s="119" t="s">
        <v>255</v>
      </c>
      <c r="F777" s="131" t="s">
        <v>354</v>
      </c>
      <c r="G777" s="131" t="s">
        <v>354</v>
      </c>
      <c r="H777" s="131" t="s">
        <v>354</v>
      </c>
      <c r="I777" s="131" t="s">
        <v>203</v>
      </c>
      <c r="J777" s="119" t="s">
        <v>574</v>
      </c>
      <c r="K777" s="119" t="s">
        <v>575</v>
      </c>
      <c r="L777" s="119" t="s">
        <v>354</v>
      </c>
      <c r="M777" s="119" t="s">
        <v>594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207</v>
      </c>
    </row>
    <row r="778" spans="1:39" s="119" customFormat="1" ht="15" hidden="1" customHeight="1" x14ac:dyDescent="0.3">
      <c r="A778" s="119">
        <v>2017</v>
      </c>
      <c r="B778" s="119" t="s">
        <v>38</v>
      </c>
      <c r="C778" s="119" t="s">
        <v>59</v>
      </c>
      <c r="D778" s="119" t="s">
        <v>717</v>
      </c>
      <c r="F778" s="131" t="s">
        <v>762</v>
      </c>
      <c r="G778" s="131" t="s">
        <v>762</v>
      </c>
      <c r="H778" s="131" t="s">
        <v>762</v>
      </c>
      <c r="I778" s="131" t="s">
        <v>203</v>
      </c>
      <c r="J778" s="119" t="s">
        <v>574</v>
      </c>
      <c r="K778" s="119" t="s">
        <v>575</v>
      </c>
      <c r="L778" s="119" t="s">
        <v>762</v>
      </c>
      <c r="M778" s="119" t="s">
        <v>594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207</v>
      </c>
    </row>
    <row r="779" spans="1:39" s="119" customFormat="1" ht="15" hidden="1" customHeight="1" x14ac:dyDescent="0.3">
      <c r="A779" s="119">
        <v>2017</v>
      </c>
      <c r="B779" s="119" t="s">
        <v>38</v>
      </c>
      <c r="C779" s="119" t="s">
        <v>59</v>
      </c>
      <c r="D779" s="119" t="s">
        <v>105</v>
      </c>
      <c r="F779" s="131" t="s">
        <v>859</v>
      </c>
      <c r="G779" s="119" t="s">
        <v>351</v>
      </c>
      <c r="H779" s="119" t="s">
        <v>351</v>
      </c>
      <c r="I779" s="163" t="s">
        <v>203</v>
      </c>
      <c r="J779" s="119" t="s">
        <v>574</v>
      </c>
      <c r="K779" s="119" t="s">
        <v>575</v>
      </c>
      <c r="L779" s="119" t="s">
        <v>351</v>
      </c>
      <c r="M779" s="119" t="s">
        <v>710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207</v>
      </c>
    </row>
    <row r="780" spans="1:39" s="119" customFormat="1" ht="15" hidden="1" customHeight="1" x14ac:dyDescent="0.3">
      <c r="A780" s="119">
        <v>2017</v>
      </c>
      <c r="C780" s="119" t="s">
        <v>75</v>
      </c>
      <c r="D780" s="119" t="s">
        <v>517</v>
      </c>
      <c r="F780" s="131" t="str">
        <f>L780</f>
        <v>商机在线（北京）网络技术有限公司</v>
      </c>
      <c r="G780" s="131"/>
      <c r="H780" s="131"/>
      <c r="I780" s="131" t="s">
        <v>203</v>
      </c>
      <c r="J780" s="119" t="s">
        <v>574</v>
      </c>
      <c r="K780" s="119" t="s">
        <v>575</v>
      </c>
      <c r="L780" s="119" t="s">
        <v>860</v>
      </c>
      <c r="M780" s="119" t="s">
        <v>46</v>
      </c>
      <c r="N780" s="135">
        <v>0</v>
      </c>
      <c r="O780" s="135" t="s">
        <v>47</v>
      </c>
      <c r="P780" s="135" t="s">
        <v>851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207</v>
      </c>
    </row>
    <row r="781" spans="1:39" s="119" customFormat="1" ht="15" hidden="1" customHeight="1" x14ac:dyDescent="0.3">
      <c r="A781" s="119">
        <v>2017</v>
      </c>
      <c r="C781" s="119" t="s">
        <v>59</v>
      </c>
      <c r="D781" s="119" t="s">
        <v>717</v>
      </c>
      <c r="F781" s="131" t="str">
        <f>L781</f>
        <v>湖南极视互联科技有限公司</v>
      </c>
      <c r="G781" s="131"/>
      <c r="H781" s="131"/>
      <c r="I781" s="131" t="s">
        <v>203</v>
      </c>
      <c r="J781" s="119" t="s">
        <v>574</v>
      </c>
      <c r="K781" s="119" t="s">
        <v>575</v>
      </c>
      <c r="L781" s="119" t="s">
        <v>861</v>
      </c>
      <c r="M781" s="119" t="s">
        <v>46</v>
      </c>
      <c r="N781" s="135">
        <v>0</v>
      </c>
      <c r="O781" s="135" t="s">
        <v>47</v>
      </c>
      <c r="P781" s="135" t="s">
        <v>851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207</v>
      </c>
    </row>
    <row r="782" spans="1:39" s="119" customFormat="1" ht="15" hidden="1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203</v>
      </c>
      <c r="J782" s="119" t="s">
        <v>574</v>
      </c>
      <c r="K782" s="119" t="s">
        <v>575</v>
      </c>
      <c r="L782" s="119" t="s">
        <v>862</v>
      </c>
      <c r="M782" s="119" t="s">
        <v>46</v>
      </c>
      <c r="N782" s="135">
        <v>0</v>
      </c>
      <c r="O782" s="135" t="s">
        <v>47</v>
      </c>
      <c r="P782" s="135" t="s">
        <v>851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207</v>
      </c>
    </row>
    <row r="783" spans="1:39" s="119" customFormat="1" ht="15" hidden="1" customHeight="1" x14ac:dyDescent="0.3">
      <c r="A783" s="119">
        <v>2017</v>
      </c>
      <c r="C783" s="119" t="s">
        <v>75</v>
      </c>
      <c r="D783" s="119" t="s">
        <v>517</v>
      </c>
      <c r="F783" s="131" t="s">
        <v>844</v>
      </c>
      <c r="G783" s="131"/>
      <c r="H783" s="131"/>
      <c r="I783" s="131" t="s">
        <v>203</v>
      </c>
      <c r="J783" s="119" t="s">
        <v>574</v>
      </c>
      <c r="K783" s="119" t="s">
        <v>575</v>
      </c>
      <c r="L783" s="119" t="s">
        <v>844</v>
      </c>
      <c r="M783" s="119" t="s">
        <v>184</v>
      </c>
      <c r="N783" s="135">
        <v>0</v>
      </c>
      <c r="O783" s="135" t="s">
        <v>47</v>
      </c>
      <c r="P783" s="135" t="s">
        <v>853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845</v>
      </c>
      <c r="AM783" s="131" t="s">
        <v>207</v>
      </c>
    </row>
    <row r="784" spans="1:39" s="119" customFormat="1" ht="15" hidden="1" customHeight="1" x14ac:dyDescent="0.3">
      <c r="A784" s="119">
        <v>2017</v>
      </c>
      <c r="C784" s="119" t="s">
        <v>59</v>
      </c>
      <c r="D784" s="119" t="s">
        <v>717</v>
      </c>
      <c r="F784" s="131" t="s">
        <v>843</v>
      </c>
      <c r="G784" s="131"/>
      <c r="H784" s="131"/>
      <c r="I784" s="131" t="s">
        <v>203</v>
      </c>
      <c r="J784" s="119" t="s">
        <v>574</v>
      </c>
      <c r="K784" s="119" t="s">
        <v>575</v>
      </c>
      <c r="L784" s="119" t="s">
        <v>843</v>
      </c>
      <c r="M784" s="119" t="s">
        <v>184</v>
      </c>
      <c r="N784" s="135">
        <v>0</v>
      </c>
      <c r="O784" s="135" t="s">
        <v>47</v>
      </c>
      <c r="P784" s="135" t="s">
        <v>853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207</v>
      </c>
    </row>
    <row r="785" spans="1:39" s="119" customFormat="1" ht="15" hidden="1" customHeight="1" x14ac:dyDescent="0.3">
      <c r="A785" s="119">
        <v>2017</v>
      </c>
      <c r="B785" s="119" t="s">
        <v>38</v>
      </c>
      <c r="C785" s="119" t="s">
        <v>75</v>
      </c>
      <c r="D785" s="119" t="s">
        <v>255</v>
      </c>
      <c r="F785" s="131" t="s">
        <v>689</v>
      </c>
      <c r="G785" s="131" t="s">
        <v>689</v>
      </c>
      <c r="H785" s="131" t="s">
        <v>689</v>
      </c>
      <c r="I785" s="131" t="s">
        <v>203</v>
      </c>
      <c r="J785" s="119" t="s">
        <v>574</v>
      </c>
      <c r="K785" s="119" t="s">
        <v>575</v>
      </c>
      <c r="L785" s="119" t="s">
        <v>689</v>
      </c>
      <c r="M785" s="119" t="s">
        <v>184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207</v>
      </c>
    </row>
    <row r="786" spans="1:39" s="119" customFormat="1" ht="15" hidden="1" customHeight="1" x14ac:dyDescent="0.3">
      <c r="A786" s="119">
        <v>2017</v>
      </c>
      <c r="C786" s="119" t="s">
        <v>75</v>
      </c>
      <c r="D786" s="119" t="s">
        <v>517</v>
      </c>
      <c r="F786" s="131" t="s">
        <v>847</v>
      </c>
      <c r="G786" s="131"/>
      <c r="H786" s="131"/>
      <c r="I786" s="131" t="s">
        <v>203</v>
      </c>
      <c r="J786" s="119" t="s">
        <v>574</v>
      </c>
      <c r="K786" s="119" t="s">
        <v>575</v>
      </c>
      <c r="L786" s="119" t="s">
        <v>847</v>
      </c>
      <c r="M786" s="119" t="s">
        <v>184</v>
      </c>
      <c r="N786" s="135">
        <v>0</v>
      </c>
      <c r="O786" s="135" t="s">
        <v>47</v>
      </c>
      <c r="P786" s="135" t="s">
        <v>851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588</v>
      </c>
      <c r="AM786" s="131" t="s">
        <v>207</v>
      </c>
    </row>
    <row r="787" spans="1:39" s="119" customFormat="1" ht="15" hidden="1" customHeight="1" x14ac:dyDescent="0.3">
      <c r="A787" s="119">
        <v>2017</v>
      </c>
      <c r="C787" s="119" t="s">
        <v>75</v>
      </c>
      <c r="D787" s="119" t="s">
        <v>517</v>
      </c>
      <c r="F787" s="131" t="str">
        <f>L787</f>
        <v>商机在线（北京）网络技术有限公司</v>
      </c>
      <c r="G787" s="131"/>
      <c r="H787" s="131"/>
      <c r="I787" s="131" t="s">
        <v>203</v>
      </c>
      <c r="J787" s="119" t="s">
        <v>574</v>
      </c>
      <c r="K787" s="119" t="s">
        <v>575</v>
      </c>
      <c r="L787" s="119" t="s">
        <v>860</v>
      </c>
      <c r="M787" s="119" t="s">
        <v>184</v>
      </c>
      <c r="N787" s="135">
        <v>0</v>
      </c>
      <c r="O787" s="135" t="s">
        <v>47</v>
      </c>
      <c r="P787" s="135" t="s">
        <v>851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207</v>
      </c>
    </row>
    <row r="788" spans="1:39" s="119" customFormat="1" ht="15" hidden="1" customHeight="1" x14ac:dyDescent="0.3">
      <c r="A788" s="119">
        <v>2017</v>
      </c>
      <c r="C788" s="119" t="s">
        <v>59</v>
      </c>
      <c r="F788" s="131" t="s">
        <v>863</v>
      </c>
      <c r="G788" s="131"/>
      <c r="H788" s="131"/>
      <c r="I788" s="131" t="s">
        <v>203</v>
      </c>
      <c r="J788" s="119" t="s">
        <v>574</v>
      </c>
      <c r="K788" s="119" t="s">
        <v>575</v>
      </c>
      <c r="L788" s="119" t="s">
        <v>863</v>
      </c>
      <c r="M788" s="119" t="s">
        <v>184</v>
      </c>
      <c r="N788" s="135">
        <v>0</v>
      </c>
      <c r="O788" s="135" t="s">
        <v>47</v>
      </c>
      <c r="P788" s="135" t="s">
        <v>851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207</v>
      </c>
    </row>
    <row r="789" spans="1:39" s="119" customFormat="1" ht="15" hidden="1" customHeight="1" x14ac:dyDescent="0.3">
      <c r="A789" s="119">
        <v>2017</v>
      </c>
      <c r="B789" s="119" t="s">
        <v>38</v>
      </c>
      <c r="C789" s="119" t="s">
        <v>75</v>
      </c>
      <c r="D789" s="119" t="s">
        <v>255</v>
      </c>
      <c r="F789" s="131" t="s">
        <v>688</v>
      </c>
      <c r="G789" s="131" t="s">
        <v>688</v>
      </c>
      <c r="H789" s="131" t="s">
        <v>688</v>
      </c>
      <c r="I789" s="131" t="s">
        <v>203</v>
      </c>
      <c r="J789" s="119" t="s">
        <v>574</v>
      </c>
      <c r="K789" s="119" t="s">
        <v>575</v>
      </c>
      <c r="L789" s="119" t="s">
        <v>688</v>
      </c>
      <c r="M789" s="119" t="s">
        <v>184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207</v>
      </c>
    </row>
    <row r="790" spans="1:39" s="119" customFormat="1" ht="15" hidden="1" customHeight="1" x14ac:dyDescent="0.3">
      <c r="A790" s="119">
        <v>2017</v>
      </c>
      <c r="C790" s="119" t="s">
        <v>75</v>
      </c>
      <c r="D790" s="119" t="s">
        <v>517</v>
      </c>
      <c r="F790" s="131" t="str">
        <f>L790</f>
        <v>北京中新互动文化传媒有限公司</v>
      </c>
      <c r="G790" s="131"/>
      <c r="H790" s="131"/>
      <c r="I790" s="131" t="s">
        <v>203</v>
      </c>
      <c r="J790" s="119" t="s">
        <v>574</v>
      </c>
      <c r="K790" s="119" t="s">
        <v>575</v>
      </c>
      <c r="L790" s="119" t="s">
        <v>846</v>
      </c>
      <c r="M790" s="119" t="s">
        <v>184</v>
      </c>
      <c r="N790" s="135">
        <v>0</v>
      </c>
      <c r="O790" s="135" t="s">
        <v>47</v>
      </c>
      <c r="P790" s="135" t="s">
        <v>851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588</v>
      </c>
      <c r="AM790" s="131" t="s">
        <v>207</v>
      </c>
    </row>
    <row r="791" spans="1:39" s="119" customFormat="1" ht="15" hidden="1" customHeight="1" x14ac:dyDescent="0.3">
      <c r="A791" s="119">
        <v>2017</v>
      </c>
      <c r="B791" s="119" t="s">
        <v>198</v>
      </c>
      <c r="C791" s="119" t="s">
        <v>88</v>
      </c>
      <c r="D791" s="119" t="s">
        <v>127</v>
      </c>
      <c r="F791" s="131" t="s">
        <v>615</v>
      </c>
      <c r="G791" s="131" t="s">
        <v>616</v>
      </c>
      <c r="H791" s="131" t="s">
        <v>616</v>
      </c>
      <c r="I791" s="131" t="s">
        <v>203</v>
      </c>
      <c r="J791" s="119" t="s">
        <v>204</v>
      </c>
      <c r="K791" s="119" t="s">
        <v>205</v>
      </c>
      <c r="L791" s="119" t="s">
        <v>615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207</v>
      </c>
    </row>
    <row r="792" spans="1:39" s="119" customFormat="1" ht="15" hidden="1" customHeight="1" x14ac:dyDescent="0.3">
      <c r="A792" s="119">
        <v>2017</v>
      </c>
      <c r="B792" s="119" t="s">
        <v>38</v>
      </c>
      <c r="C792" s="119" t="s">
        <v>59</v>
      </c>
      <c r="D792" s="119" t="s">
        <v>717</v>
      </c>
      <c r="F792" s="131" t="s">
        <v>337</v>
      </c>
      <c r="G792" s="131" t="s">
        <v>338</v>
      </c>
      <c r="H792" s="131" t="s">
        <v>338</v>
      </c>
      <c r="I792" s="131" t="s">
        <v>203</v>
      </c>
      <c r="J792" s="119" t="s">
        <v>204</v>
      </c>
      <c r="K792" s="119" t="s">
        <v>205</v>
      </c>
      <c r="L792" s="119" t="s">
        <v>337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207</v>
      </c>
    </row>
    <row r="793" spans="1:39" s="120" customFormat="1" ht="15" hidden="1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302</v>
      </c>
      <c r="G793" s="119" t="s">
        <v>302</v>
      </c>
      <c r="H793" s="119" t="s">
        <v>302</v>
      </c>
      <c r="I793" s="119" t="s">
        <v>169</v>
      </c>
      <c r="J793" s="119" t="s">
        <v>864</v>
      </c>
      <c r="K793" s="119" t="s">
        <v>865</v>
      </c>
      <c r="L793" s="119" t="s">
        <v>302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251</v>
      </c>
      <c r="C794" s="119" t="s">
        <v>75</v>
      </c>
      <c r="D794" s="119" t="s">
        <v>76</v>
      </c>
      <c r="E794" s="119" t="s">
        <v>77</v>
      </c>
      <c r="F794" s="119" t="s">
        <v>302</v>
      </c>
      <c r="G794" s="119" t="s">
        <v>866</v>
      </c>
      <c r="H794" s="119" t="s">
        <v>867</v>
      </c>
      <c r="I794" s="119" t="s">
        <v>169</v>
      </c>
      <c r="J794" s="119" t="s">
        <v>864</v>
      </c>
      <c r="K794" s="119" t="s">
        <v>865</v>
      </c>
      <c r="L794" s="119" t="s">
        <v>302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172</v>
      </c>
      <c r="AK794" s="119" t="s">
        <v>172</v>
      </c>
      <c r="AL794" s="119"/>
      <c r="AM794" s="119" t="s">
        <v>173</v>
      </c>
    </row>
    <row r="795" spans="1:39" s="119" customFormat="1" ht="15" hidden="1" customHeight="1" x14ac:dyDescent="0.3">
      <c r="A795" s="119">
        <v>2017</v>
      </c>
      <c r="B795" s="119" t="s">
        <v>38</v>
      </c>
      <c r="C795" s="119" t="s">
        <v>54</v>
      </c>
      <c r="D795" s="119" t="s">
        <v>395</v>
      </c>
      <c r="E795" s="119" t="s">
        <v>64</v>
      </c>
      <c r="F795" s="119" t="s">
        <v>396</v>
      </c>
      <c r="G795" s="119" t="s">
        <v>396</v>
      </c>
      <c r="H795" s="119" t="s">
        <v>396</v>
      </c>
      <c r="I795" s="119" t="s">
        <v>169</v>
      </c>
      <c r="J795" s="119" t="s">
        <v>170</v>
      </c>
      <c r="K795" s="119" t="s">
        <v>171</v>
      </c>
      <c r="L795" s="119" t="s">
        <v>397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188</v>
      </c>
      <c r="AK795" s="119" t="s">
        <v>188</v>
      </c>
      <c r="AL795" s="119" t="s">
        <v>868</v>
      </c>
      <c r="AM795" s="119" t="s">
        <v>173</v>
      </c>
    </row>
    <row r="796" spans="1:39" s="119" customFormat="1" ht="15" hidden="1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302</v>
      </c>
      <c r="G796" s="119" t="s">
        <v>302</v>
      </c>
      <c r="H796" s="119" t="s">
        <v>302</v>
      </c>
      <c r="I796" s="163" t="s">
        <v>203</v>
      </c>
      <c r="J796" s="119" t="s">
        <v>602</v>
      </c>
      <c r="K796" s="119" t="s">
        <v>617</v>
      </c>
      <c r="L796" s="119" t="s">
        <v>302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207</v>
      </c>
    </row>
    <row r="797" spans="1:39" s="119" customFormat="1" ht="15" hidden="1" customHeight="1" x14ac:dyDescent="0.3">
      <c r="A797" s="119">
        <v>2017</v>
      </c>
      <c r="B797" s="119" t="s">
        <v>38</v>
      </c>
      <c r="C797" s="119" t="s">
        <v>59</v>
      </c>
      <c r="D797" s="119" t="s">
        <v>717</v>
      </c>
      <c r="F797" s="131" t="s">
        <v>337</v>
      </c>
      <c r="G797" s="131" t="s">
        <v>338</v>
      </c>
      <c r="H797" s="131" t="s">
        <v>338</v>
      </c>
      <c r="I797" s="131" t="s">
        <v>203</v>
      </c>
      <c r="J797" s="119" t="s">
        <v>602</v>
      </c>
      <c r="K797" s="119" t="s">
        <v>617</v>
      </c>
      <c r="L797" s="119" t="s">
        <v>337</v>
      </c>
      <c r="M797" s="119" t="s">
        <v>184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207</v>
      </c>
    </row>
    <row r="798" spans="1:39" s="119" customFormat="1" ht="15" hidden="1" customHeight="1" x14ac:dyDescent="0.3">
      <c r="A798" s="119">
        <v>2017</v>
      </c>
      <c r="B798" s="119" t="s">
        <v>198</v>
      </c>
      <c r="C798" s="119" t="s">
        <v>199</v>
      </c>
      <c r="D798" s="119" t="s">
        <v>200</v>
      </c>
      <c r="F798" s="131" t="s">
        <v>201</v>
      </c>
      <c r="G798" s="131" t="s">
        <v>202</v>
      </c>
      <c r="H798" s="131" t="s">
        <v>202</v>
      </c>
      <c r="I798" s="131" t="s">
        <v>203</v>
      </c>
      <c r="J798" s="119" t="s">
        <v>602</v>
      </c>
      <c r="K798" s="119" t="s">
        <v>617</v>
      </c>
      <c r="L798" s="119" t="s">
        <v>206</v>
      </c>
      <c r="M798" s="119" t="s">
        <v>184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207</v>
      </c>
    </row>
    <row r="799" spans="1:39" s="119" customFormat="1" ht="15" hidden="1" customHeight="1" x14ac:dyDescent="0.3">
      <c r="A799" s="119">
        <v>2017</v>
      </c>
      <c r="B799" s="119" t="s">
        <v>198</v>
      </c>
      <c r="C799" s="119" t="s">
        <v>59</v>
      </c>
      <c r="D799" s="119" t="s">
        <v>869</v>
      </c>
      <c r="F799" s="131" t="s">
        <v>727</v>
      </c>
      <c r="G799" s="131" t="s">
        <v>728</v>
      </c>
      <c r="H799" s="131" t="s">
        <v>728</v>
      </c>
      <c r="I799" s="131" t="s">
        <v>203</v>
      </c>
      <c r="J799" s="119" t="s">
        <v>623</v>
      </c>
      <c r="K799" s="119" t="s">
        <v>624</v>
      </c>
      <c r="L799" s="119" t="s">
        <v>729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207</v>
      </c>
    </row>
    <row r="800" spans="1:39" s="119" customFormat="1" ht="15" hidden="1" customHeight="1" x14ac:dyDescent="0.3">
      <c r="A800" s="119">
        <v>2017</v>
      </c>
      <c r="F800" s="131" t="s">
        <v>870</v>
      </c>
      <c r="G800" s="131"/>
      <c r="H800" s="131"/>
      <c r="I800" s="131" t="s">
        <v>203</v>
      </c>
      <c r="J800" s="119" t="s">
        <v>623</v>
      </c>
      <c r="K800" s="119" t="s">
        <v>624</v>
      </c>
      <c r="L800" s="119" t="s">
        <v>870</v>
      </c>
      <c r="M800" s="119" t="s">
        <v>46</v>
      </c>
      <c r="N800" s="135">
        <v>0</v>
      </c>
      <c r="O800" s="135" t="s">
        <v>47</v>
      </c>
      <c r="P800" s="135" t="s">
        <v>853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207</v>
      </c>
    </row>
    <row r="801" spans="1:39" s="119" customFormat="1" ht="15" hidden="1" customHeight="1" x14ac:dyDescent="0.3">
      <c r="A801" s="119">
        <v>2017</v>
      </c>
      <c r="B801" s="119" t="s">
        <v>38</v>
      </c>
      <c r="C801" s="119" t="s">
        <v>59</v>
      </c>
      <c r="D801" s="119" t="s">
        <v>717</v>
      </c>
      <c r="F801" s="131" t="s">
        <v>362</v>
      </c>
      <c r="G801" s="131" t="s">
        <v>362</v>
      </c>
      <c r="H801" s="131" t="s">
        <v>362</v>
      </c>
      <c r="I801" s="119" t="s">
        <v>169</v>
      </c>
      <c r="J801" s="119" t="s">
        <v>170</v>
      </c>
      <c r="K801" s="119" t="s">
        <v>171</v>
      </c>
      <c r="L801" s="119" t="s">
        <v>362</v>
      </c>
      <c r="M801" s="119" t="s">
        <v>184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185</v>
      </c>
      <c r="AM801" s="131" t="s">
        <v>207</v>
      </c>
    </row>
    <row r="802" spans="1:39" s="119" customFormat="1" ht="15" hidden="1" customHeight="1" x14ac:dyDescent="0.3">
      <c r="A802" s="119">
        <v>2017</v>
      </c>
      <c r="B802" s="119" t="s">
        <v>38</v>
      </c>
      <c r="C802" s="119" t="s">
        <v>75</v>
      </c>
      <c r="D802" s="119" t="s">
        <v>517</v>
      </c>
      <c r="F802" s="131" t="s">
        <v>668</v>
      </c>
      <c r="G802" s="131" t="s">
        <v>668</v>
      </c>
      <c r="H802" s="131" t="s">
        <v>668</v>
      </c>
      <c r="I802" s="131" t="s">
        <v>203</v>
      </c>
      <c r="J802" s="119" t="s">
        <v>602</v>
      </c>
      <c r="K802" s="119" t="s">
        <v>638</v>
      </c>
      <c r="L802" s="119" t="s">
        <v>668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207</v>
      </c>
    </row>
    <row r="803" spans="1:39" s="119" customFormat="1" ht="15" hidden="1" customHeight="1" x14ac:dyDescent="0.3">
      <c r="A803" s="119">
        <v>2017</v>
      </c>
      <c r="B803" s="119" t="s">
        <v>38</v>
      </c>
      <c r="C803" s="119" t="s">
        <v>39</v>
      </c>
      <c r="D803" s="119" t="s">
        <v>833</v>
      </c>
      <c r="F803" s="131" t="s">
        <v>87</v>
      </c>
      <c r="G803" s="131" t="s">
        <v>87</v>
      </c>
      <c r="H803" s="131" t="s">
        <v>87</v>
      </c>
      <c r="I803" s="131" t="s">
        <v>203</v>
      </c>
      <c r="J803" s="119" t="s">
        <v>602</v>
      </c>
      <c r="K803" s="119" t="s">
        <v>638</v>
      </c>
      <c r="L803" s="119" t="s">
        <v>87</v>
      </c>
      <c r="M803" s="119" t="s">
        <v>184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207</v>
      </c>
    </row>
    <row r="804" spans="1:39" s="119" customFormat="1" ht="15" hidden="1" customHeight="1" x14ac:dyDescent="0.3">
      <c r="A804" s="119">
        <v>2017</v>
      </c>
      <c r="B804" s="119" t="s">
        <v>198</v>
      </c>
      <c r="C804" s="119" t="s">
        <v>75</v>
      </c>
      <c r="D804" s="119" t="s">
        <v>517</v>
      </c>
      <c r="F804" s="131" t="s">
        <v>625</v>
      </c>
      <c r="G804" s="131" t="s">
        <v>626</v>
      </c>
      <c r="H804" s="131" t="s">
        <v>627</v>
      </c>
      <c r="I804" s="131" t="s">
        <v>203</v>
      </c>
      <c r="J804" s="119" t="s">
        <v>602</v>
      </c>
      <c r="K804" s="119" t="s">
        <v>638</v>
      </c>
      <c r="L804" s="119" t="s">
        <v>625</v>
      </c>
      <c r="M804" s="119" t="s">
        <v>184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207</v>
      </c>
    </row>
    <row r="805" spans="1:39" s="119" customFormat="1" ht="15" hidden="1" customHeight="1" x14ac:dyDescent="0.3">
      <c r="A805" s="119">
        <v>2017</v>
      </c>
      <c r="B805" s="119" t="s">
        <v>251</v>
      </c>
      <c r="C805" s="119" t="s">
        <v>88</v>
      </c>
      <c r="D805" s="119" t="s">
        <v>127</v>
      </c>
      <c r="E805" s="119" t="s">
        <v>193</v>
      </c>
      <c r="F805" s="158" t="s">
        <v>600</v>
      </c>
      <c r="G805" s="131" t="s">
        <v>601</v>
      </c>
      <c r="H805" s="131" t="s">
        <v>601</v>
      </c>
      <c r="I805" s="131"/>
      <c r="J805" s="119" t="s">
        <v>678</v>
      </c>
      <c r="K805" s="119" t="s">
        <v>678</v>
      </c>
      <c r="L805" s="119" t="s">
        <v>600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871</v>
      </c>
    </row>
    <row r="806" spans="1:39" s="119" customFormat="1" ht="15" hidden="1" customHeight="1" x14ac:dyDescent="0.3">
      <c r="A806" s="119">
        <v>2017</v>
      </c>
      <c r="B806" s="119" t="s">
        <v>251</v>
      </c>
      <c r="C806" s="119" t="s">
        <v>88</v>
      </c>
      <c r="D806" s="119" t="s">
        <v>127</v>
      </c>
      <c r="E806" s="119" t="s">
        <v>193</v>
      </c>
      <c r="F806" s="131" t="s">
        <v>600</v>
      </c>
      <c r="G806" s="131" t="s">
        <v>601</v>
      </c>
      <c r="H806" s="131" t="s">
        <v>601</v>
      </c>
      <c r="I806" s="131" t="s">
        <v>203</v>
      </c>
      <c r="J806" s="119" t="s">
        <v>602</v>
      </c>
      <c r="K806" s="119" t="s">
        <v>603</v>
      </c>
      <c r="L806" s="119" t="s">
        <v>600</v>
      </c>
      <c r="M806" s="119" t="s">
        <v>184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871</v>
      </c>
    </row>
    <row r="807" spans="1:39" s="119" customFormat="1" ht="15" hidden="1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203</v>
      </c>
      <c r="J807" s="119" t="s">
        <v>574</v>
      </c>
      <c r="K807" s="119" t="s">
        <v>575</v>
      </c>
      <c r="L807" s="119" t="s">
        <v>872</v>
      </c>
      <c r="M807" s="119" t="s">
        <v>46</v>
      </c>
      <c r="N807" s="135">
        <v>0</v>
      </c>
      <c r="O807" s="135" t="s">
        <v>47</v>
      </c>
      <c r="P807" s="135" t="s">
        <v>851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207</v>
      </c>
    </row>
    <row r="808" spans="1:39" s="119" customFormat="1" ht="15" hidden="1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203</v>
      </c>
      <c r="J808" s="119" t="s">
        <v>574</v>
      </c>
      <c r="K808" s="119" t="s">
        <v>575</v>
      </c>
      <c r="L808" s="119" t="s">
        <v>873</v>
      </c>
      <c r="M808" s="119" t="s">
        <v>46</v>
      </c>
      <c r="N808" s="135">
        <v>0</v>
      </c>
      <c r="O808" s="135" t="s">
        <v>47</v>
      </c>
      <c r="P808" s="135" t="s">
        <v>853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207</v>
      </c>
    </row>
    <row r="809" spans="1:39" s="119" customFormat="1" ht="15" hidden="1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203</v>
      </c>
      <c r="J809" s="119" t="s">
        <v>574</v>
      </c>
      <c r="K809" s="119" t="s">
        <v>575</v>
      </c>
      <c r="L809" s="119" t="s">
        <v>858</v>
      </c>
      <c r="M809" s="119" t="s">
        <v>46</v>
      </c>
      <c r="N809" s="135">
        <v>0</v>
      </c>
      <c r="O809" s="135" t="s">
        <v>47</v>
      </c>
      <c r="P809" s="135" t="s">
        <v>851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207</v>
      </c>
    </row>
    <row r="810" spans="1:39" s="119" customFormat="1" ht="15" hidden="1" customHeight="1" x14ac:dyDescent="0.3">
      <c r="A810" s="119">
        <v>2017</v>
      </c>
      <c r="B810" s="119" t="s">
        <v>38</v>
      </c>
      <c r="C810" s="119" t="s">
        <v>136</v>
      </c>
      <c r="D810" s="119" t="s">
        <v>137</v>
      </c>
      <c r="E810" s="119" t="s">
        <v>138</v>
      </c>
      <c r="F810" s="119" t="s">
        <v>572</v>
      </c>
      <c r="G810" s="119" t="s">
        <v>573</v>
      </c>
      <c r="H810" s="119" t="s">
        <v>573</v>
      </c>
      <c r="I810" s="119" t="s">
        <v>169</v>
      </c>
      <c r="J810" s="119" t="s">
        <v>170</v>
      </c>
      <c r="K810" s="119" t="s">
        <v>171</v>
      </c>
      <c r="L810" s="119" t="s">
        <v>572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185</v>
      </c>
      <c r="AK810" s="119" t="s">
        <v>185</v>
      </c>
      <c r="AM810" s="131"/>
    </row>
    <row r="811" spans="1:39" s="119" customFormat="1" ht="15" hidden="1" customHeight="1" x14ac:dyDescent="0.3">
      <c r="A811" s="119">
        <v>2017</v>
      </c>
      <c r="B811" s="119" t="s">
        <v>38</v>
      </c>
      <c r="C811" s="119" t="s">
        <v>136</v>
      </c>
      <c r="D811" s="119" t="s">
        <v>137</v>
      </c>
      <c r="E811" s="119" t="s">
        <v>138</v>
      </c>
      <c r="F811" s="119" t="s">
        <v>848</v>
      </c>
      <c r="G811" s="119" t="s">
        <v>874</v>
      </c>
      <c r="H811" s="119" t="s">
        <v>874</v>
      </c>
      <c r="I811" s="119" t="s">
        <v>169</v>
      </c>
      <c r="J811" s="119" t="s">
        <v>170</v>
      </c>
      <c r="K811" s="119" t="s">
        <v>171</v>
      </c>
      <c r="L811" s="119" t="s">
        <v>848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185</v>
      </c>
      <c r="AK811" s="119" t="s">
        <v>185</v>
      </c>
      <c r="AM811" s="131"/>
    </row>
    <row r="812" spans="1:39" s="119" customFormat="1" ht="15" hidden="1" customHeight="1" x14ac:dyDescent="0.3">
      <c r="A812" s="119">
        <v>2017</v>
      </c>
      <c r="B812" s="119" t="s">
        <v>38</v>
      </c>
      <c r="C812" s="119" t="s">
        <v>136</v>
      </c>
      <c r="D812" s="119" t="s">
        <v>269</v>
      </c>
      <c r="E812" s="119" t="s">
        <v>269</v>
      </c>
      <c r="F812" s="119" t="s">
        <v>658</v>
      </c>
      <c r="G812" s="119" t="s">
        <v>875</v>
      </c>
      <c r="H812" s="119" t="s">
        <v>875</v>
      </c>
      <c r="I812" s="119" t="s">
        <v>169</v>
      </c>
      <c r="J812" s="119" t="s">
        <v>170</v>
      </c>
      <c r="K812" s="119" t="s">
        <v>171</v>
      </c>
      <c r="L812" s="119" t="s">
        <v>658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hidden="1" customHeight="1" x14ac:dyDescent="0.3">
      <c r="A813" s="119">
        <v>2017</v>
      </c>
      <c r="B813" s="119" t="s">
        <v>38</v>
      </c>
      <c r="C813" s="119" t="s">
        <v>136</v>
      </c>
      <c r="D813" s="119" t="s">
        <v>269</v>
      </c>
      <c r="E813" s="119" t="s">
        <v>269</v>
      </c>
      <c r="F813" s="119" t="s">
        <v>876</v>
      </c>
      <c r="G813" s="119" t="s">
        <v>877</v>
      </c>
      <c r="H813" s="119" t="s">
        <v>877</v>
      </c>
      <c r="I813" s="119" t="s">
        <v>169</v>
      </c>
      <c r="J813" s="119" t="s">
        <v>170</v>
      </c>
      <c r="K813" s="119" t="s">
        <v>171</v>
      </c>
      <c r="L813" s="119" t="s">
        <v>876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185</v>
      </c>
      <c r="AK813" s="119" t="s">
        <v>185</v>
      </c>
      <c r="AM813" s="131"/>
    </row>
    <row r="814" spans="1:39" s="119" customFormat="1" ht="15" hidden="1" customHeight="1" x14ac:dyDescent="0.3">
      <c r="A814" s="119">
        <v>2017</v>
      </c>
      <c r="B814" s="119" t="s">
        <v>38</v>
      </c>
      <c r="C814" s="119" t="s">
        <v>136</v>
      </c>
      <c r="D814" s="119" t="s">
        <v>269</v>
      </c>
      <c r="E814" s="119" t="s">
        <v>269</v>
      </c>
      <c r="F814" s="119" t="s">
        <v>584</v>
      </c>
      <c r="G814" s="119" t="s">
        <v>878</v>
      </c>
      <c r="H814" s="119" t="s">
        <v>878</v>
      </c>
      <c r="I814" s="119" t="s">
        <v>169</v>
      </c>
      <c r="J814" s="119" t="s">
        <v>170</v>
      </c>
      <c r="K814" s="119" t="s">
        <v>171</v>
      </c>
      <c r="L814" s="119" t="s">
        <v>584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192</v>
      </c>
      <c r="AK814" s="119" t="s">
        <v>192</v>
      </c>
      <c r="AM814" s="131"/>
    </row>
    <row r="815" spans="1:39" s="119" customFormat="1" ht="15" hidden="1" customHeight="1" x14ac:dyDescent="0.3">
      <c r="A815" s="119">
        <v>2017</v>
      </c>
      <c r="B815" s="119" t="s">
        <v>38</v>
      </c>
      <c r="C815" s="119" t="s">
        <v>136</v>
      </c>
      <c r="D815" s="119" t="s">
        <v>269</v>
      </c>
      <c r="E815" s="119" t="s">
        <v>269</v>
      </c>
      <c r="F815" s="119" t="s">
        <v>658</v>
      </c>
      <c r="G815" s="119" t="s">
        <v>879</v>
      </c>
      <c r="H815" s="119" t="s">
        <v>879</v>
      </c>
      <c r="I815" s="119" t="s">
        <v>169</v>
      </c>
      <c r="J815" s="119" t="s">
        <v>170</v>
      </c>
      <c r="K815" s="119" t="s">
        <v>171</v>
      </c>
      <c r="L815" s="119" t="s">
        <v>658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185</v>
      </c>
      <c r="AK815" s="119" t="s">
        <v>185</v>
      </c>
      <c r="AM815" s="131"/>
    </row>
    <row r="816" spans="1:39" s="119" customFormat="1" ht="15" hidden="1" customHeight="1" x14ac:dyDescent="0.3">
      <c r="A816" s="119">
        <v>2017</v>
      </c>
      <c r="B816" s="119" t="s">
        <v>38</v>
      </c>
      <c r="C816" s="119" t="s">
        <v>136</v>
      </c>
      <c r="D816" s="119" t="s">
        <v>269</v>
      </c>
      <c r="E816" s="119" t="s">
        <v>269</v>
      </c>
      <c r="F816" s="119" t="s">
        <v>658</v>
      </c>
      <c r="G816" s="119" t="s">
        <v>880</v>
      </c>
      <c r="H816" s="119" t="s">
        <v>880</v>
      </c>
      <c r="I816" s="119" t="s">
        <v>169</v>
      </c>
      <c r="J816" s="119" t="s">
        <v>170</v>
      </c>
      <c r="K816" s="119" t="s">
        <v>171</v>
      </c>
      <c r="L816" s="119" t="s">
        <v>658</v>
      </c>
      <c r="M816" s="119" t="s">
        <v>184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116</v>
      </c>
      <c r="AK816" s="119" t="s">
        <v>116</v>
      </c>
      <c r="AM816" s="131"/>
    </row>
    <row r="817" spans="1:39" s="119" customFormat="1" ht="15" hidden="1" customHeight="1" x14ac:dyDescent="0.3">
      <c r="A817" s="119">
        <v>2017</v>
      </c>
      <c r="B817" s="119" t="s">
        <v>38</v>
      </c>
      <c r="C817" s="119" t="s">
        <v>136</v>
      </c>
      <c r="D817" s="119" t="s">
        <v>269</v>
      </c>
      <c r="E817" s="119" t="s">
        <v>269</v>
      </c>
      <c r="F817" s="119" t="s">
        <v>658</v>
      </c>
      <c r="G817" s="119" t="s">
        <v>880</v>
      </c>
      <c r="H817" s="119" t="s">
        <v>880</v>
      </c>
      <c r="I817" s="119" t="s">
        <v>169</v>
      </c>
      <c r="J817" s="119" t="s">
        <v>170</v>
      </c>
      <c r="K817" s="119" t="s">
        <v>171</v>
      </c>
      <c r="L817" s="119" t="s">
        <v>658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hidden="1" customHeight="1" x14ac:dyDescent="0.3">
      <c r="A818" s="119">
        <v>2017</v>
      </c>
      <c r="B818" s="119" t="s">
        <v>38</v>
      </c>
      <c r="C818" s="119" t="s">
        <v>88</v>
      </c>
      <c r="D818" s="119" t="s">
        <v>127</v>
      </c>
      <c r="E818" s="119" t="s">
        <v>97</v>
      </c>
      <c r="F818" s="119" t="s">
        <v>881</v>
      </c>
      <c r="G818" s="119" t="s">
        <v>881</v>
      </c>
      <c r="H818" s="119" t="s">
        <v>881</v>
      </c>
      <c r="I818" s="119" t="s">
        <v>169</v>
      </c>
      <c r="J818" s="119" t="s">
        <v>602</v>
      </c>
      <c r="K818" s="119" t="s">
        <v>882</v>
      </c>
      <c r="L818" s="119" t="s">
        <v>881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173</v>
      </c>
    </row>
    <row r="819" spans="1:39" s="119" customFormat="1" ht="15" hidden="1" customHeight="1" x14ac:dyDescent="0.3">
      <c r="A819" s="119">
        <v>2017</v>
      </c>
      <c r="B819" s="119" t="s">
        <v>38</v>
      </c>
      <c r="C819" s="119" t="s">
        <v>88</v>
      </c>
      <c r="D819" s="119" t="s">
        <v>127</v>
      </c>
      <c r="E819" s="119" t="s">
        <v>97</v>
      </c>
      <c r="F819" s="119" t="s">
        <v>881</v>
      </c>
      <c r="G819" s="119" t="s">
        <v>881</v>
      </c>
      <c r="H819" s="119" t="s">
        <v>881</v>
      </c>
      <c r="I819" s="119" t="s">
        <v>169</v>
      </c>
      <c r="J819" s="119" t="s">
        <v>864</v>
      </c>
      <c r="K819" s="119" t="s">
        <v>865</v>
      </c>
      <c r="L819" s="119" t="s">
        <v>881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173</v>
      </c>
    </row>
    <row r="820" spans="1:39" s="119" customFormat="1" ht="15" hidden="1" customHeight="1" x14ac:dyDescent="0.3">
      <c r="A820" s="119">
        <v>2017</v>
      </c>
      <c r="B820" s="119" t="s">
        <v>38</v>
      </c>
      <c r="C820" s="119" t="s">
        <v>88</v>
      </c>
      <c r="D820" s="119" t="s">
        <v>127</v>
      </c>
      <c r="E820" s="119" t="s">
        <v>97</v>
      </c>
      <c r="F820" s="119" t="s">
        <v>273</v>
      </c>
      <c r="G820" s="119" t="s">
        <v>274</v>
      </c>
      <c r="H820" s="119" t="s">
        <v>274</v>
      </c>
      <c r="I820" s="119" t="s">
        <v>169</v>
      </c>
      <c r="J820" s="119" t="s">
        <v>170</v>
      </c>
      <c r="K820" s="119" t="s">
        <v>171</v>
      </c>
      <c r="L820" s="119" t="s">
        <v>273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883</v>
      </c>
      <c r="AK820" s="119" t="s">
        <v>883</v>
      </c>
      <c r="AM820" s="119" t="s">
        <v>173</v>
      </c>
    </row>
    <row r="821" spans="1:39" s="119" customFormat="1" ht="15" hidden="1" customHeight="1" x14ac:dyDescent="0.3">
      <c r="A821" s="119">
        <v>2017</v>
      </c>
      <c r="B821" s="119" t="s">
        <v>38</v>
      </c>
      <c r="C821" s="119" t="s">
        <v>88</v>
      </c>
      <c r="D821" s="119" t="s">
        <v>127</v>
      </c>
      <c r="E821" s="119" t="s">
        <v>97</v>
      </c>
      <c r="F821" s="119" t="s">
        <v>128</v>
      </c>
      <c r="G821" s="119" t="s">
        <v>128</v>
      </c>
      <c r="H821" s="119" t="s">
        <v>128</v>
      </c>
      <c r="I821" s="119" t="s">
        <v>169</v>
      </c>
      <c r="J821" s="119" t="s">
        <v>602</v>
      </c>
      <c r="K821" s="119" t="s">
        <v>882</v>
      </c>
      <c r="L821" s="119" t="s">
        <v>128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172</v>
      </c>
      <c r="AK821" s="119" t="s">
        <v>172</v>
      </c>
      <c r="AM821" s="119" t="s">
        <v>173</v>
      </c>
    </row>
    <row r="822" spans="1:39" s="119" customFormat="1" ht="15" hidden="1" customHeight="1" x14ac:dyDescent="0.3">
      <c r="A822" s="119">
        <v>2017</v>
      </c>
      <c r="B822" s="119" t="s">
        <v>38</v>
      </c>
      <c r="C822" s="119" t="s">
        <v>88</v>
      </c>
      <c r="D822" s="119" t="s">
        <v>127</v>
      </c>
      <c r="E822" s="119" t="s">
        <v>97</v>
      </c>
      <c r="F822" s="119" t="s">
        <v>128</v>
      </c>
      <c r="G822" s="119" t="s">
        <v>128</v>
      </c>
      <c r="H822" s="119" t="s">
        <v>128</v>
      </c>
      <c r="I822" s="119" t="s">
        <v>169</v>
      </c>
      <c r="J822" s="119" t="s">
        <v>864</v>
      </c>
      <c r="K822" s="119" t="s">
        <v>865</v>
      </c>
      <c r="L822" s="119" t="s">
        <v>128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173</v>
      </c>
    </row>
    <row r="823" spans="1:39" s="119" customFormat="1" ht="15" hidden="1" customHeight="1" x14ac:dyDescent="0.3">
      <c r="A823" s="119">
        <v>2017</v>
      </c>
      <c r="B823" s="119" t="s">
        <v>38</v>
      </c>
      <c r="C823" s="119" t="s">
        <v>88</v>
      </c>
      <c r="D823" s="119" t="s">
        <v>127</v>
      </c>
      <c r="E823" s="119" t="s">
        <v>97</v>
      </c>
      <c r="F823" s="119" t="s">
        <v>854</v>
      </c>
      <c r="G823" s="119" t="s">
        <v>854</v>
      </c>
      <c r="H823" s="119" t="s">
        <v>854</v>
      </c>
      <c r="I823" s="119" t="s">
        <v>169</v>
      </c>
      <c r="J823" s="119" t="s">
        <v>170</v>
      </c>
      <c r="K823" s="119" t="s">
        <v>171</v>
      </c>
      <c r="L823" s="119" t="s">
        <v>854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38</v>
      </c>
      <c r="C824" s="119" t="s">
        <v>54</v>
      </c>
      <c r="D824" s="119" t="s">
        <v>101</v>
      </c>
      <c r="E824" s="119" t="s">
        <v>186</v>
      </c>
      <c r="F824" s="119" t="s">
        <v>386</v>
      </c>
      <c r="G824" s="119" t="s">
        <v>386</v>
      </c>
      <c r="H824" s="119" t="s">
        <v>386</v>
      </c>
      <c r="I824" s="131" t="s">
        <v>242</v>
      </c>
      <c r="J824" s="119" t="s">
        <v>243</v>
      </c>
      <c r="K824" s="119" t="s">
        <v>244</v>
      </c>
      <c r="L824" s="119" t="s">
        <v>387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hidden="1" customHeight="1" x14ac:dyDescent="0.3">
      <c r="A825" s="119">
        <v>2017</v>
      </c>
      <c r="B825" s="119" t="s">
        <v>38</v>
      </c>
      <c r="C825" s="119" t="s">
        <v>88</v>
      </c>
      <c r="D825" s="119" t="s">
        <v>127</v>
      </c>
      <c r="E825" s="119" t="s">
        <v>123</v>
      </c>
      <c r="F825" s="119" t="s">
        <v>168</v>
      </c>
      <c r="G825" s="119" t="s">
        <v>168</v>
      </c>
      <c r="H825" s="119" t="s">
        <v>168</v>
      </c>
      <c r="I825" s="119" t="s">
        <v>169</v>
      </c>
      <c r="J825" s="119" t="s">
        <v>170</v>
      </c>
      <c r="K825" s="119" t="s">
        <v>171</v>
      </c>
      <c r="L825" s="119" t="s">
        <v>168</v>
      </c>
      <c r="M825" s="119" t="s">
        <v>159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172</v>
      </c>
      <c r="AK825" s="119" t="s">
        <v>172</v>
      </c>
      <c r="AM825" s="131"/>
    </row>
    <row r="826" spans="1:39" s="119" customFormat="1" ht="15" hidden="1" customHeight="1" x14ac:dyDescent="0.3">
      <c r="A826" s="119">
        <v>2017</v>
      </c>
      <c r="B826" s="119" t="s">
        <v>38</v>
      </c>
      <c r="C826" s="119" t="s">
        <v>88</v>
      </c>
      <c r="D826" s="119" t="s">
        <v>127</v>
      </c>
      <c r="E826" s="119" t="s">
        <v>276</v>
      </c>
      <c r="F826" s="119" t="s">
        <v>595</v>
      </c>
      <c r="G826" s="119" t="s">
        <v>595</v>
      </c>
      <c r="H826" s="119" t="s">
        <v>595</v>
      </c>
      <c r="I826" s="119" t="s">
        <v>169</v>
      </c>
      <c r="J826" s="119" t="s">
        <v>170</v>
      </c>
      <c r="K826" s="119" t="s">
        <v>171</v>
      </c>
      <c r="L826" s="119" t="s">
        <v>277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38</v>
      </c>
      <c r="C827" s="119" t="s">
        <v>88</v>
      </c>
      <c r="D827" s="119" t="s">
        <v>127</v>
      </c>
      <c r="E827" s="119" t="s">
        <v>276</v>
      </c>
      <c r="F827" s="119" t="s">
        <v>884</v>
      </c>
      <c r="G827" s="119" t="s">
        <v>884</v>
      </c>
      <c r="H827" s="119" t="s">
        <v>884</v>
      </c>
      <c r="I827" s="119" t="s">
        <v>169</v>
      </c>
      <c r="J827" s="119" t="s">
        <v>864</v>
      </c>
      <c r="K827" s="119" t="s">
        <v>865</v>
      </c>
      <c r="L827" s="119" t="s">
        <v>884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173</v>
      </c>
    </row>
    <row r="828" spans="1:39" s="119" customFormat="1" ht="15" hidden="1" customHeight="1" x14ac:dyDescent="0.3">
      <c r="A828" s="119">
        <v>2017</v>
      </c>
      <c r="B828" s="119" t="s">
        <v>38</v>
      </c>
      <c r="C828" s="119" t="s">
        <v>88</v>
      </c>
      <c r="D828" s="119" t="s">
        <v>127</v>
      </c>
      <c r="E828" s="119" t="s">
        <v>276</v>
      </c>
      <c r="F828" s="119" t="s">
        <v>884</v>
      </c>
      <c r="G828" s="119" t="s">
        <v>884</v>
      </c>
      <c r="H828" s="119" t="s">
        <v>884</v>
      </c>
      <c r="I828" s="119" t="s">
        <v>169</v>
      </c>
      <c r="J828" s="119" t="s">
        <v>864</v>
      </c>
      <c r="K828" s="119" t="s">
        <v>865</v>
      </c>
      <c r="L828" s="119" t="s">
        <v>884</v>
      </c>
      <c r="M828" s="119" t="s">
        <v>184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173</v>
      </c>
    </row>
    <row r="829" spans="1:39" s="119" customFormat="1" ht="15" hidden="1" customHeight="1" x14ac:dyDescent="0.3">
      <c r="A829" s="119">
        <v>2017</v>
      </c>
      <c r="B829" s="119" t="s">
        <v>38</v>
      </c>
      <c r="C829" s="119" t="s">
        <v>88</v>
      </c>
      <c r="D829" s="119" t="s">
        <v>127</v>
      </c>
      <c r="E829" s="119" t="s">
        <v>276</v>
      </c>
      <c r="F829" s="119" t="s">
        <v>598</v>
      </c>
      <c r="G829" s="119" t="s">
        <v>598</v>
      </c>
      <c r="H829" s="119" t="s">
        <v>598</v>
      </c>
      <c r="I829" s="119" t="s">
        <v>169</v>
      </c>
      <c r="J829" s="119" t="s">
        <v>170</v>
      </c>
      <c r="K829" s="119" t="s">
        <v>171</v>
      </c>
      <c r="L829" s="119" t="s">
        <v>598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38</v>
      </c>
      <c r="C830" s="119" t="s">
        <v>88</v>
      </c>
      <c r="D830" s="119" t="s">
        <v>127</v>
      </c>
      <c r="E830" s="119" t="s">
        <v>276</v>
      </c>
      <c r="F830" s="119" t="s">
        <v>885</v>
      </c>
      <c r="G830" s="119" t="s">
        <v>885</v>
      </c>
      <c r="H830" s="119" t="s">
        <v>885</v>
      </c>
      <c r="I830" s="119" t="s">
        <v>169</v>
      </c>
      <c r="J830" s="119" t="s">
        <v>864</v>
      </c>
      <c r="K830" s="119" t="s">
        <v>865</v>
      </c>
      <c r="L830" s="119" t="s">
        <v>885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173</v>
      </c>
    </row>
    <row r="831" spans="1:39" s="119" customFormat="1" ht="15" hidden="1" customHeight="1" x14ac:dyDescent="0.3">
      <c r="A831" s="119">
        <v>2017</v>
      </c>
      <c r="B831" s="119" t="s">
        <v>38</v>
      </c>
      <c r="C831" s="119" t="s">
        <v>54</v>
      </c>
      <c r="D831" s="119" t="s">
        <v>101</v>
      </c>
      <c r="E831" s="119" t="s">
        <v>186</v>
      </c>
      <c r="F831" s="119" t="s">
        <v>526</v>
      </c>
      <c r="G831" s="119" t="s">
        <v>526</v>
      </c>
      <c r="H831" s="119" t="s">
        <v>526</v>
      </c>
      <c r="I831" s="131" t="s">
        <v>242</v>
      </c>
      <c r="J831" s="119" t="s">
        <v>243</v>
      </c>
      <c r="K831" s="119" t="s">
        <v>244</v>
      </c>
      <c r="L831" s="119" t="s">
        <v>1645</v>
      </c>
      <c r="M831" s="119" t="s">
        <v>46</v>
      </c>
      <c r="N831" s="136">
        <v>0.98</v>
      </c>
      <c r="O831" s="135" t="s">
        <v>258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558</v>
      </c>
      <c r="AK831" s="119" t="s">
        <v>558</v>
      </c>
      <c r="AM831" s="131"/>
    </row>
    <row r="832" spans="1:39" s="119" customFormat="1" ht="15" hidden="1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174</v>
      </c>
      <c r="F832" s="119" t="s">
        <v>175</v>
      </c>
      <c r="G832" s="119" t="s">
        <v>175</v>
      </c>
      <c r="H832" s="119" t="s">
        <v>175</v>
      </c>
      <c r="I832" s="119" t="s">
        <v>164</v>
      </c>
      <c r="J832" s="119" t="s">
        <v>44</v>
      </c>
      <c r="K832" s="119" t="s">
        <v>165</v>
      </c>
      <c r="L832" s="119" t="s">
        <v>176</v>
      </c>
      <c r="M832" s="137" t="s">
        <v>184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38</v>
      </c>
      <c r="C833" s="119" t="s">
        <v>88</v>
      </c>
      <c r="D833" s="119" t="s">
        <v>127</v>
      </c>
      <c r="E833" s="119" t="s">
        <v>193</v>
      </c>
      <c r="F833" s="119" t="s">
        <v>168</v>
      </c>
      <c r="G833" s="119" t="s">
        <v>168</v>
      </c>
      <c r="H833" s="119" t="s">
        <v>168</v>
      </c>
      <c r="I833" s="119" t="s">
        <v>169</v>
      </c>
      <c r="J833" s="119" t="s">
        <v>170</v>
      </c>
      <c r="K833" s="119" t="s">
        <v>171</v>
      </c>
      <c r="L833" s="119" t="s">
        <v>168</v>
      </c>
      <c r="M833" s="119" t="s">
        <v>184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185</v>
      </c>
      <c r="AK833" s="119" t="s">
        <v>185</v>
      </c>
    </row>
    <row r="834" spans="1:39" s="119" customFormat="1" ht="15" hidden="1" customHeight="1" x14ac:dyDescent="0.3">
      <c r="A834" s="119">
        <v>2017</v>
      </c>
      <c r="B834" s="119" t="s">
        <v>38</v>
      </c>
      <c r="C834" s="119" t="s">
        <v>59</v>
      </c>
      <c r="D834" s="119" t="s">
        <v>180</v>
      </c>
      <c r="E834" s="119" t="s">
        <v>67</v>
      </c>
      <c r="F834" s="119" t="s">
        <v>349</v>
      </c>
      <c r="G834" s="119" t="s">
        <v>349</v>
      </c>
      <c r="H834" s="119" t="s">
        <v>349</v>
      </c>
      <c r="I834" s="119" t="s">
        <v>169</v>
      </c>
      <c r="J834" s="119" t="s">
        <v>170</v>
      </c>
      <c r="K834" s="119" t="s">
        <v>171</v>
      </c>
      <c r="L834" s="119" t="s">
        <v>737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172</v>
      </c>
      <c r="AK834" s="119" t="s">
        <v>172</v>
      </c>
    </row>
    <row r="835" spans="1:39" s="119" customFormat="1" ht="15" hidden="1" customHeight="1" x14ac:dyDescent="0.3">
      <c r="A835" s="119">
        <v>2017</v>
      </c>
      <c r="B835" s="119" t="s">
        <v>38</v>
      </c>
      <c r="C835" s="119" t="s">
        <v>59</v>
      </c>
      <c r="D835" s="119" t="s">
        <v>105</v>
      </c>
      <c r="E835" s="119" t="s">
        <v>238</v>
      </c>
      <c r="F835" s="119" t="s">
        <v>239</v>
      </c>
      <c r="G835" s="119" t="s">
        <v>239</v>
      </c>
      <c r="H835" s="119" t="s">
        <v>239</v>
      </c>
      <c r="I835" s="119" t="s">
        <v>226</v>
      </c>
      <c r="J835" s="119" t="s">
        <v>227</v>
      </c>
      <c r="K835" s="119" t="s">
        <v>228</v>
      </c>
      <c r="L835" s="119" t="s">
        <v>239</v>
      </c>
      <c r="M835" s="137" t="s">
        <v>184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hidden="1" customHeight="1" x14ac:dyDescent="0.3">
      <c r="A836" s="119">
        <v>2017</v>
      </c>
      <c r="B836" s="119" t="s">
        <v>38</v>
      </c>
      <c r="C836" s="119" t="s">
        <v>88</v>
      </c>
      <c r="D836" s="119" t="s">
        <v>127</v>
      </c>
      <c r="E836" s="119" t="s">
        <v>193</v>
      </c>
      <c r="F836" s="119" t="s">
        <v>886</v>
      </c>
      <c r="G836" s="119" t="s">
        <v>886</v>
      </c>
      <c r="H836" s="119" t="s">
        <v>886</v>
      </c>
      <c r="I836" s="119" t="s">
        <v>169</v>
      </c>
      <c r="J836" s="119" t="s">
        <v>170</v>
      </c>
      <c r="K836" s="119" t="s">
        <v>171</v>
      </c>
      <c r="L836" s="119" t="s">
        <v>886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38</v>
      </c>
      <c r="C837" s="119" t="s">
        <v>88</v>
      </c>
      <c r="D837" s="119" t="s">
        <v>94</v>
      </c>
      <c r="E837" s="119" t="s">
        <v>193</v>
      </c>
      <c r="F837" s="119" t="s">
        <v>208</v>
      </c>
      <c r="G837" s="119" t="s">
        <v>208</v>
      </c>
      <c r="H837" s="119" t="s">
        <v>208</v>
      </c>
      <c r="I837" s="119" t="s">
        <v>169</v>
      </c>
      <c r="J837" s="119" t="s">
        <v>170</v>
      </c>
      <c r="K837" s="119" t="s">
        <v>171</v>
      </c>
      <c r="L837" s="119" t="s">
        <v>208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172</v>
      </c>
      <c r="AK837" s="119" t="s">
        <v>172</v>
      </c>
    </row>
    <row r="838" spans="1:39" s="119" customFormat="1" ht="15" hidden="1" customHeight="1" x14ac:dyDescent="0.3">
      <c r="A838" s="119">
        <v>2017</v>
      </c>
      <c r="B838" s="119" t="s">
        <v>38</v>
      </c>
      <c r="C838" s="119" t="s">
        <v>88</v>
      </c>
      <c r="D838" s="119" t="s">
        <v>94</v>
      </c>
      <c r="E838" s="119" t="s">
        <v>193</v>
      </c>
      <c r="F838" s="119" t="s">
        <v>142</v>
      </c>
      <c r="G838" s="119" t="s">
        <v>142</v>
      </c>
      <c r="H838" s="119" t="s">
        <v>142</v>
      </c>
      <c r="I838" s="119" t="s">
        <v>169</v>
      </c>
      <c r="J838" s="119" t="s">
        <v>602</v>
      </c>
      <c r="K838" s="119" t="s">
        <v>882</v>
      </c>
      <c r="L838" s="119" t="s">
        <v>142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887</v>
      </c>
      <c r="AK838" s="119" t="s">
        <v>887</v>
      </c>
      <c r="AM838" s="119" t="s">
        <v>173</v>
      </c>
    </row>
    <row r="839" spans="1:39" s="119" customFormat="1" ht="15" hidden="1" customHeight="1" x14ac:dyDescent="0.3">
      <c r="A839" s="119">
        <v>2017</v>
      </c>
      <c r="B839" s="119" t="s">
        <v>38</v>
      </c>
      <c r="C839" s="119" t="s">
        <v>88</v>
      </c>
      <c r="D839" s="119" t="s">
        <v>94</v>
      </c>
      <c r="E839" s="119" t="s">
        <v>193</v>
      </c>
      <c r="F839" s="119" t="s">
        <v>142</v>
      </c>
      <c r="G839" s="119" t="s">
        <v>142</v>
      </c>
      <c r="H839" s="119" t="s">
        <v>142</v>
      </c>
      <c r="I839" s="119" t="s">
        <v>169</v>
      </c>
      <c r="J839" s="119" t="s">
        <v>864</v>
      </c>
      <c r="K839" s="119" t="s">
        <v>865</v>
      </c>
      <c r="L839" s="119" t="s">
        <v>142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173</v>
      </c>
    </row>
    <row r="840" spans="1:39" s="119" customFormat="1" ht="15" hidden="1" customHeight="1" x14ac:dyDescent="0.3">
      <c r="A840" s="119">
        <v>2017</v>
      </c>
      <c r="B840" s="119" t="s">
        <v>38</v>
      </c>
      <c r="C840" s="119" t="s">
        <v>54</v>
      </c>
      <c r="D840" s="119" t="s">
        <v>101</v>
      </c>
      <c r="E840" s="119" t="s">
        <v>102</v>
      </c>
      <c r="F840" s="119" t="s">
        <v>530</v>
      </c>
      <c r="G840" s="119" t="s">
        <v>531</v>
      </c>
      <c r="H840" s="119" t="s">
        <v>531</v>
      </c>
      <c r="I840" s="131" t="s">
        <v>242</v>
      </c>
      <c r="J840" s="119" t="s">
        <v>243</v>
      </c>
      <c r="K840" s="119" t="s">
        <v>244</v>
      </c>
      <c r="L840" s="119" t="s">
        <v>530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hidden="1" customHeight="1" x14ac:dyDescent="0.3">
      <c r="A841" s="119">
        <v>2017</v>
      </c>
      <c r="B841" s="119" t="s">
        <v>38</v>
      </c>
      <c r="C841" s="119" t="s">
        <v>109</v>
      </c>
      <c r="D841" s="119" t="s">
        <v>110</v>
      </c>
      <c r="E841" s="119" t="s">
        <v>111</v>
      </c>
      <c r="F841" s="119" t="s">
        <v>629</v>
      </c>
      <c r="G841" s="119" t="s">
        <v>629</v>
      </c>
      <c r="H841" s="119" t="s">
        <v>629</v>
      </c>
      <c r="I841" s="119" t="s">
        <v>169</v>
      </c>
      <c r="J841" s="119" t="s">
        <v>170</v>
      </c>
      <c r="K841" s="119" t="s">
        <v>171</v>
      </c>
      <c r="L841" s="119" t="s">
        <v>629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251</v>
      </c>
      <c r="C842" s="119" t="s">
        <v>109</v>
      </c>
      <c r="D842" s="119" t="s">
        <v>110</v>
      </c>
      <c r="E842" s="119" t="s">
        <v>111</v>
      </c>
      <c r="F842" s="119" t="s">
        <v>888</v>
      </c>
      <c r="G842" s="119" t="s">
        <v>889</v>
      </c>
      <c r="H842" s="119" t="s">
        <v>889</v>
      </c>
      <c r="I842" s="119" t="s">
        <v>169</v>
      </c>
      <c r="J842" s="119" t="s">
        <v>170</v>
      </c>
      <c r="K842" s="119" t="s">
        <v>171</v>
      </c>
      <c r="L842" s="119" t="s">
        <v>890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172</v>
      </c>
      <c r="AK842" s="119" t="s">
        <v>172</v>
      </c>
    </row>
    <row r="843" spans="1:39" s="119" customFormat="1" ht="15" hidden="1" customHeight="1" x14ac:dyDescent="0.3">
      <c r="A843" s="119">
        <v>2017</v>
      </c>
      <c r="B843" s="119" t="s">
        <v>38</v>
      </c>
      <c r="C843" s="119" t="s">
        <v>109</v>
      </c>
      <c r="D843" s="119" t="s">
        <v>110</v>
      </c>
      <c r="E843" s="119" t="s">
        <v>111</v>
      </c>
      <c r="F843" s="119" t="s">
        <v>891</v>
      </c>
      <c r="G843" s="119" t="s">
        <v>891</v>
      </c>
      <c r="H843" s="119" t="s">
        <v>891</v>
      </c>
      <c r="I843" s="119" t="s">
        <v>169</v>
      </c>
      <c r="J843" s="119" t="s">
        <v>170</v>
      </c>
      <c r="K843" s="119" t="s">
        <v>171</v>
      </c>
      <c r="L843" s="119" t="s">
        <v>891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192</v>
      </c>
      <c r="AK843" s="119" t="s">
        <v>192</v>
      </c>
    </row>
    <row r="844" spans="1:39" s="119" customFormat="1" ht="15" hidden="1" customHeight="1" x14ac:dyDescent="0.3">
      <c r="A844" s="119">
        <v>2017</v>
      </c>
      <c r="B844" s="119" t="s">
        <v>38</v>
      </c>
      <c r="C844" s="119" t="s">
        <v>109</v>
      </c>
      <c r="D844" s="119" t="s">
        <v>110</v>
      </c>
      <c r="E844" s="119" t="s">
        <v>111</v>
      </c>
      <c r="F844" s="119" t="s">
        <v>146</v>
      </c>
      <c r="G844" s="119" t="s">
        <v>146</v>
      </c>
      <c r="H844" s="119" t="s">
        <v>146</v>
      </c>
      <c r="I844" s="119" t="s">
        <v>169</v>
      </c>
      <c r="J844" s="119" t="s">
        <v>170</v>
      </c>
      <c r="K844" s="119" t="s">
        <v>171</v>
      </c>
      <c r="L844" s="119" t="s">
        <v>146</v>
      </c>
      <c r="M844" s="119" t="s">
        <v>184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192</v>
      </c>
      <c r="AK844" s="119" t="s">
        <v>192</v>
      </c>
    </row>
    <row r="845" spans="1:39" s="119" customFormat="1" ht="15" hidden="1" customHeight="1" x14ac:dyDescent="0.3">
      <c r="A845" s="119">
        <v>2017</v>
      </c>
      <c r="B845" s="119" t="s">
        <v>38</v>
      </c>
      <c r="C845" s="119" t="s">
        <v>109</v>
      </c>
      <c r="D845" s="119" t="s">
        <v>110</v>
      </c>
      <c r="E845" s="119" t="s">
        <v>111</v>
      </c>
      <c r="F845" s="119" t="s">
        <v>146</v>
      </c>
      <c r="G845" s="119" t="s">
        <v>146</v>
      </c>
      <c r="H845" s="119" t="s">
        <v>146</v>
      </c>
      <c r="I845" s="119" t="s">
        <v>169</v>
      </c>
      <c r="J845" s="119" t="s">
        <v>170</v>
      </c>
      <c r="K845" s="119" t="s">
        <v>171</v>
      </c>
      <c r="L845" s="119" t="s">
        <v>146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192</v>
      </c>
      <c r="AK845" s="119" t="s">
        <v>192</v>
      </c>
      <c r="AM845" s="119" t="s">
        <v>173</v>
      </c>
    </row>
    <row r="846" spans="1:39" s="119" customFormat="1" ht="15" hidden="1" customHeight="1" x14ac:dyDescent="0.3">
      <c r="A846" s="119">
        <v>2017</v>
      </c>
      <c r="B846" s="119" t="s">
        <v>38</v>
      </c>
      <c r="C846" s="119" t="s">
        <v>109</v>
      </c>
      <c r="D846" s="119" t="s">
        <v>110</v>
      </c>
      <c r="E846" s="119" t="s">
        <v>111</v>
      </c>
      <c r="F846" s="119" t="s">
        <v>146</v>
      </c>
      <c r="G846" s="119" t="s">
        <v>892</v>
      </c>
      <c r="H846" s="119" t="s">
        <v>892</v>
      </c>
      <c r="I846" s="119" t="s">
        <v>169</v>
      </c>
      <c r="J846" s="119" t="s">
        <v>170</v>
      </c>
      <c r="K846" s="119" t="s">
        <v>171</v>
      </c>
      <c r="L846" s="119" t="s">
        <v>146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172</v>
      </c>
      <c r="AK846" s="119" t="s">
        <v>172</v>
      </c>
    </row>
    <row r="847" spans="1:39" s="119" customFormat="1" ht="15" hidden="1" customHeight="1" x14ac:dyDescent="0.3">
      <c r="A847" s="119">
        <v>2017</v>
      </c>
      <c r="B847" s="119" t="s">
        <v>38</v>
      </c>
      <c r="C847" s="119" t="s">
        <v>109</v>
      </c>
      <c r="D847" s="119" t="s">
        <v>110</v>
      </c>
      <c r="E847" s="119" t="s">
        <v>111</v>
      </c>
      <c r="F847" s="119" t="s">
        <v>893</v>
      </c>
      <c r="G847" s="119" t="s">
        <v>893</v>
      </c>
      <c r="H847" s="119" t="s">
        <v>893</v>
      </c>
      <c r="I847" s="119" t="s">
        <v>169</v>
      </c>
      <c r="J847" s="119" t="s">
        <v>602</v>
      </c>
      <c r="K847" s="119" t="s">
        <v>882</v>
      </c>
      <c r="L847" s="119" t="s">
        <v>893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172</v>
      </c>
      <c r="AK847" s="119" t="s">
        <v>172</v>
      </c>
      <c r="AM847" s="119" t="s">
        <v>173</v>
      </c>
    </row>
    <row r="848" spans="1:39" s="119" customFormat="1" ht="16.5" hidden="1" customHeight="1" x14ac:dyDescent="0.3">
      <c r="A848" s="119">
        <v>2017</v>
      </c>
      <c r="B848" s="119" t="s">
        <v>38</v>
      </c>
      <c r="C848" s="119" t="s">
        <v>109</v>
      </c>
      <c r="D848" s="119" t="s">
        <v>110</v>
      </c>
      <c r="E848" s="119" t="s">
        <v>111</v>
      </c>
      <c r="F848" s="119" t="s">
        <v>893</v>
      </c>
      <c r="G848" s="119" t="s">
        <v>893</v>
      </c>
      <c r="H848" s="119" t="s">
        <v>893</v>
      </c>
      <c r="I848" s="119" t="s">
        <v>169</v>
      </c>
      <c r="J848" s="119" t="s">
        <v>864</v>
      </c>
      <c r="K848" s="119" t="s">
        <v>865</v>
      </c>
      <c r="L848" s="119" t="s">
        <v>893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172</v>
      </c>
      <c r="AK848" s="119" t="s">
        <v>172</v>
      </c>
      <c r="AM848" s="119" t="s">
        <v>173</v>
      </c>
    </row>
    <row r="849" spans="1:39" s="119" customFormat="1" ht="15" hidden="1" customHeight="1" x14ac:dyDescent="0.3">
      <c r="A849" s="119">
        <v>2017</v>
      </c>
      <c r="B849" s="119" t="s">
        <v>38</v>
      </c>
      <c r="C849" s="119" t="s">
        <v>109</v>
      </c>
      <c r="D849" s="119" t="s">
        <v>110</v>
      </c>
      <c r="E849" s="119" t="s">
        <v>280</v>
      </c>
      <c r="F849" s="119" t="s">
        <v>894</v>
      </c>
      <c r="G849" s="119" t="s">
        <v>894</v>
      </c>
      <c r="H849" s="119" t="s">
        <v>894</v>
      </c>
      <c r="I849" s="119" t="s">
        <v>169</v>
      </c>
      <c r="J849" s="119" t="s">
        <v>170</v>
      </c>
      <c r="K849" s="119" t="s">
        <v>171</v>
      </c>
      <c r="L849" s="119" t="s">
        <v>894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895</v>
      </c>
      <c r="AK849" s="119" t="s">
        <v>172</v>
      </c>
    </row>
    <row r="850" spans="1:39" s="119" customFormat="1" ht="15" hidden="1" customHeight="1" x14ac:dyDescent="0.3">
      <c r="A850" s="119">
        <v>2017</v>
      </c>
      <c r="B850" s="119" t="s">
        <v>38</v>
      </c>
      <c r="C850" s="119" t="s">
        <v>109</v>
      </c>
      <c r="D850" s="119" t="s">
        <v>110</v>
      </c>
      <c r="E850" s="119" t="s">
        <v>280</v>
      </c>
      <c r="F850" s="119" t="s">
        <v>896</v>
      </c>
      <c r="G850" s="119" t="s">
        <v>896</v>
      </c>
      <c r="H850" s="119" t="s">
        <v>896</v>
      </c>
      <c r="I850" s="119" t="s">
        <v>169</v>
      </c>
      <c r="J850" s="119" t="s">
        <v>170</v>
      </c>
      <c r="K850" s="119" t="s">
        <v>171</v>
      </c>
      <c r="L850" s="119" t="s">
        <v>897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hidden="1" customHeight="1" x14ac:dyDescent="0.3">
      <c r="A851" s="119">
        <v>2017</v>
      </c>
      <c r="B851" s="119" t="s">
        <v>251</v>
      </c>
      <c r="C851" s="119" t="s">
        <v>109</v>
      </c>
      <c r="D851" s="119" t="s">
        <v>110</v>
      </c>
      <c r="E851" s="119" t="s">
        <v>280</v>
      </c>
      <c r="F851" s="119" t="s">
        <v>615</v>
      </c>
      <c r="G851" s="119" t="s">
        <v>616</v>
      </c>
      <c r="H851" s="119" t="s">
        <v>616</v>
      </c>
      <c r="I851" s="119" t="s">
        <v>169</v>
      </c>
      <c r="J851" s="119" t="s">
        <v>602</v>
      </c>
      <c r="K851" s="119" t="s">
        <v>882</v>
      </c>
      <c r="L851" s="119" t="s">
        <v>615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172</v>
      </c>
      <c r="AK851" s="119" t="s">
        <v>172</v>
      </c>
      <c r="AM851" s="119" t="s">
        <v>173</v>
      </c>
    </row>
    <row r="852" spans="1:39" s="119" customFormat="1" ht="15" hidden="1" customHeight="1" x14ac:dyDescent="0.3">
      <c r="A852" s="119">
        <v>2017</v>
      </c>
      <c r="B852" s="119" t="s">
        <v>251</v>
      </c>
      <c r="C852" s="119" t="s">
        <v>109</v>
      </c>
      <c r="D852" s="119" t="s">
        <v>110</v>
      </c>
      <c r="E852" s="119" t="s">
        <v>280</v>
      </c>
      <c r="F852" s="119" t="s">
        <v>615</v>
      </c>
      <c r="G852" s="119" t="s">
        <v>616</v>
      </c>
      <c r="H852" s="119" t="s">
        <v>616</v>
      </c>
      <c r="I852" s="119" t="s">
        <v>169</v>
      </c>
      <c r="J852" s="119" t="s">
        <v>864</v>
      </c>
      <c r="K852" s="119" t="s">
        <v>865</v>
      </c>
      <c r="L852" s="119" t="s">
        <v>615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172</v>
      </c>
      <c r="AK852" s="119" t="s">
        <v>172</v>
      </c>
      <c r="AM852" s="119" t="s">
        <v>173</v>
      </c>
    </row>
    <row r="853" spans="1:39" s="119" customFormat="1" ht="15" hidden="1" customHeight="1" x14ac:dyDescent="0.3">
      <c r="A853" s="119">
        <v>2017</v>
      </c>
      <c r="B853" s="119" t="s">
        <v>198</v>
      </c>
      <c r="C853" s="119" t="s">
        <v>109</v>
      </c>
      <c r="D853" s="119" t="s">
        <v>110</v>
      </c>
      <c r="E853" s="119" t="s">
        <v>280</v>
      </c>
      <c r="F853" s="119" t="s">
        <v>898</v>
      </c>
      <c r="G853" s="119" t="s">
        <v>899</v>
      </c>
      <c r="H853" s="119" t="s">
        <v>899</v>
      </c>
      <c r="I853" s="119" t="s">
        <v>169</v>
      </c>
      <c r="J853" s="119" t="s">
        <v>170</v>
      </c>
      <c r="K853" s="119" t="s">
        <v>171</v>
      </c>
      <c r="L853" s="119" t="s">
        <v>898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172</v>
      </c>
      <c r="AK853" s="119" t="s">
        <v>172</v>
      </c>
    </row>
    <row r="854" spans="1:39" s="119" customFormat="1" ht="15" hidden="1" customHeight="1" x14ac:dyDescent="0.3">
      <c r="A854" s="119">
        <v>2017</v>
      </c>
      <c r="B854" s="119" t="s">
        <v>251</v>
      </c>
      <c r="C854" s="119" t="s">
        <v>109</v>
      </c>
      <c r="D854" s="119" t="s">
        <v>110</v>
      </c>
      <c r="E854" s="119" t="s">
        <v>280</v>
      </c>
      <c r="F854" s="119" t="s">
        <v>900</v>
      </c>
      <c r="G854" s="119" t="s">
        <v>901</v>
      </c>
      <c r="H854" s="119" t="s">
        <v>902</v>
      </c>
      <c r="I854" s="119" t="s">
        <v>169</v>
      </c>
      <c r="J854" s="119" t="s">
        <v>602</v>
      </c>
      <c r="K854" s="119" t="s">
        <v>882</v>
      </c>
      <c r="L854" s="119" t="s">
        <v>903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172</v>
      </c>
      <c r="AK854" s="119" t="s">
        <v>172</v>
      </c>
    </row>
    <row r="855" spans="1:39" s="119" customFormat="1" ht="15" hidden="1" customHeight="1" x14ac:dyDescent="0.3">
      <c r="A855" s="119">
        <v>2017</v>
      </c>
      <c r="B855" s="119" t="s">
        <v>198</v>
      </c>
      <c r="C855" s="119" t="s">
        <v>109</v>
      </c>
      <c r="D855" s="119" t="s">
        <v>110</v>
      </c>
      <c r="E855" s="119" t="s">
        <v>280</v>
      </c>
      <c r="F855" s="119" t="s">
        <v>620</v>
      </c>
      <c r="G855" s="119" t="s">
        <v>621</v>
      </c>
      <c r="H855" s="119" t="s">
        <v>621</v>
      </c>
      <c r="I855" s="119" t="s">
        <v>169</v>
      </c>
      <c r="J855" s="119" t="s">
        <v>170</v>
      </c>
      <c r="K855" s="119" t="s">
        <v>171</v>
      </c>
      <c r="L855" s="119" t="s">
        <v>620</v>
      </c>
      <c r="M855" s="119" t="s">
        <v>46</v>
      </c>
      <c r="N855" s="135">
        <v>0</v>
      </c>
      <c r="O855" s="135" t="s">
        <v>47</v>
      </c>
      <c r="P855" s="135" t="s">
        <v>439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172</v>
      </c>
    </row>
    <row r="856" spans="1:39" s="119" customFormat="1" ht="15" hidden="1" customHeight="1" x14ac:dyDescent="0.3">
      <c r="A856" s="119">
        <v>2017</v>
      </c>
      <c r="B856" s="119" t="s">
        <v>38</v>
      </c>
      <c r="C856" s="119" t="s">
        <v>109</v>
      </c>
      <c r="D856" s="119" t="s">
        <v>110</v>
      </c>
      <c r="E856" s="119" t="s">
        <v>280</v>
      </c>
      <c r="F856" s="119" t="s">
        <v>904</v>
      </c>
      <c r="G856" s="119" t="s">
        <v>904</v>
      </c>
      <c r="H856" s="119" t="s">
        <v>904</v>
      </c>
      <c r="I856" s="119" t="s">
        <v>169</v>
      </c>
      <c r="J856" s="119" t="s">
        <v>864</v>
      </c>
      <c r="K856" s="119" t="s">
        <v>865</v>
      </c>
      <c r="L856" s="119" t="s">
        <v>904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172</v>
      </c>
      <c r="AK856" s="119" t="s">
        <v>172</v>
      </c>
      <c r="AM856" s="119" t="s">
        <v>173</v>
      </c>
    </row>
    <row r="857" spans="1:39" s="119" customFormat="1" ht="15" hidden="1" customHeight="1" x14ac:dyDescent="0.3">
      <c r="A857" s="119">
        <v>2017</v>
      </c>
      <c r="B857" s="119" t="s">
        <v>38</v>
      </c>
      <c r="C857" s="119" t="s">
        <v>109</v>
      </c>
      <c r="D857" s="119" t="s">
        <v>110</v>
      </c>
      <c r="E857" s="119" t="s">
        <v>280</v>
      </c>
      <c r="F857" s="119" t="s">
        <v>622</v>
      </c>
      <c r="G857" s="119" t="s">
        <v>622</v>
      </c>
      <c r="H857" s="119" t="s">
        <v>622</v>
      </c>
      <c r="I857" s="119" t="s">
        <v>169</v>
      </c>
      <c r="J857" s="119" t="s">
        <v>602</v>
      </c>
      <c r="K857" s="119" t="s">
        <v>882</v>
      </c>
      <c r="L857" s="119" t="s">
        <v>622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173</v>
      </c>
    </row>
    <row r="858" spans="1:39" s="119" customFormat="1" ht="15" hidden="1" customHeight="1" x14ac:dyDescent="0.3">
      <c r="A858" s="119">
        <v>2017</v>
      </c>
      <c r="B858" s="119" t="s">
        <v>38</v>
      </c>
      <c r="C858" s="119" t="s">
        <v>109</v>
      </c>
      <c r="D858" s="119" t="s">
        <v>110</v>
      </c>
      <c r="E858" s="119" t="s">
        <v>280</v>
      </c>
      <c r="F858" s="119" t="s">
        <v>622</v>
      </c>
      <c r="G858" s="119" t="s">
        <v>622</v>
      </c>
      <c r="H858" s="119" t="s">
        <v>622</v>
      </c>
      <c r="I858" s="119" t="s">
        <v>169</v>
      </c>
      <c r="J858" s="119" t="s">
        <v>864</v>
      </c>
      <c r="K858" s="119" t="s">
        <v>865</v>
      </c>
      <c r="L858" s="119" t="s">
        <v>622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173</v>
      </c>
    </row>
    <row r="859" spans="1:39" s="119" customFormat="1" ht="15" hidden="1" customHeight="1" x14ac:dyDescent="0.3">
      <c r="A859" s="119">
        <v>2017</v>
      </c>
      <c r="B859" s="119" t="s">
        <v>38</v>
      </c>
      <c r="C859" s="119" t="s">
        <v>109</v>
      </c>
      <c r="D859" s="119" t="s">
        <v>110</v>
      </c>
      <c r="E859" s="119" t="s">
        <v>252</v>
      </c>
      <c r="F859" s="119" t="s">
        <v>629</v>
      </c>
      <c r="G859" s="119" t="s">
        <v>629</v>
      </c>
      <c r="H859" s="119" t="s">
        <v>629</v>
      </c>
      <c r="I859" s="119" t="s">
        <v>169</v>
      </c>
      <c r="J859" s="119" t="s">
        <v>170</v>
      </c>
      <c r="K859" s="119" t="s">
        <v>171</v>
      </c>
      <c r="L859" s="119" t="s">
        <v>629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38</v>
      </c>
      <c r="C860" s="119" t="s">
        <v>109</v>
      </c>
      <c r="D860" s="119" t="s">
        <v>110</v>
      </c>
      <c r="E860" s="119" t="s">
        <v>252</v>
      </c>
      <c r="F860" s="119" t="s">
        <v>905</v>
      </c>
      <c r="G860" s="119" t="s">
        <v>905</v>
      </c>
      <c r="H860" s="119" t="s">
        <v>905</v>
      </c>
      <c r="I860" s="119" t="s">
        <v>169</v>
      </c>
      <c r="J860" s="119" t="s">
        <v>170</v>
      </c>
      <c r="K860" s="119" t="s">
        <v>171</v>
      </c>
      <c r="L860" s="119" t="s">
        <v>905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895</v>
      </c>
      <c r="AK860" s="119" t="s">
        <v>895</v>
      </c>
    </row>
    <row r="861" spans="1:39" s="119" customFormat="1" ht="15" hidden="1" customHeight="1" x14ac:dyDescent="0.3">
      <c r="A861" s="119">
        <v>2017</v>
      </c>
      <c r="B861" s="119" t="s">
        <v>38</v>
      </c>
      <c r="C861" s="119" t="s">
        <v>109</v>
      </c>
      <c r="D861" s="119" t="s">
        <v>110</v>
      </c>
      <c r="E861" s="119" t="s">
        <v>252</v>
      </c>
      <c r="F861" s="119" t="s">
        <v>906</v>
      </c>
      <c r="G861" s="119" t="s">
        <v>906</v>
      </c>
      <c r="H861" s="119" t="s">
        <v>906</v>
      </c>
      <c r="I861" s="119" t="s">
        <v>169</v>
      </c>
      <c r="J861" s="119" t="s">
        <v>170</v>
      </c>
      <c r="K861" s="119" t="s">
        <v>171</v>
      </c>
      <c r="L861" s="119" t="s">
        <v>906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172</v>
      </c>
      <c r="AK861" s="119" t="s">
        <v>172</v>
      </c>
    </row>
    <row r="862" spans="1:39" s="119" customFormat="1" ht="15" hidden="1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123</v>
      </c>
      <c r="F862" s="119" t="s">
        <v>907</v>
      </c>
      <c r="G862" s="119" t="s">
        <v>908</v>
      </c>
      <c r="H862" s="119" t="s">
        <v>908</v>
      </c>
      <c r="I862" s="119" t="s">
        <v>169</v>
      </c>
      <c r="J862" s="119" t="s">
        <v>170</v>
      </c>
      <c r="K862" s="119" t="s">
        <v>171</v>
      </c>
      <c r="L862" s="119" t="s">
        <v>907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123</v>
      </c>
      <c r="F863" s="119" t="s">
        <v>909</v>
      </c>
      <c r="G863" s="119" t="s">
        <v>909</v>
      </c>
      <c r="H863" s="119" t="s">
        <v>909</v>
      </c>
      <c r="I863" s="119" t="s">
        <v>169</v>
      </c>
      <c r="J863" s="119" t="s">
        <v>602</v>
      </c>
      <c r="K863" s="119" t="s">
        <v>882</v>
      </c>
      <c r="L863" s="119" t="s">
        <v>909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172</v>
      </c>
      <c r="AK863" s="119" t="s">
        <v>172</v>
      </c>
    </row>
    <row r="864" spans="1:39" s="119" customFormat="1" ht="15" hidden="1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123</v>
      </c>
      <c r="F864" s="119" t="s">
        <v>910</v>
      </c>
      <c r="G864" s="119" t="s">
        <v>910</v>
      </c>
      <c r="H864" s="119" t="s">
        <v>910</v>
      </c>
      <c r="I864" s="119" t="s">
        <v>169</v>
      </c>
      <c r="J864" s="119" t="s">
        <v>170</v>
      </c>
      <c r="K864" s="119" t="s">
        <v>171</v>
      </c>
      <c r="L864" s="119" t="s">
        <v>910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185</v>
      </c>
      <c r="AK864" s="119" t="s">
        <v>185</v>
      </c>
    </row>
    <row r="865" spans="1:39" s="119" customFormat="1" ht="15" hidden="1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123</v>
      </c>
      <c r="F865" s="119" t="s">
        <v>911</v>
      </c>
      <c r="G865" s="119" t="s">
        <v>911</v>
      </c>
      <c r="H865" s="119" t="s">
        <v>911</v>
      </c>
      <c r="I865" s="119" t="s">
        <v>169</v>
      </c>
      <c r="J865" s="119" t="s">
        <v>170</v>
      </c>
      <c r="K865" s="119" t="s">
        <v>171</v>
      </c>
      <c r="L865" s="119" t="s">
        <v>911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172</v>
      </c>
      <c r="AK865" s="119" t="s">
        <v>172</v>
      </c>
      <c r="AM865" s="119" t="s">
        <v>173</v>
      </c>
    </row>
    <row r="866" spans="1:39" s="119" customFormat="1" ht="15" hidden="1" customHeight="1" x14ac:dyDescent="0.3">
      <c r="A866" s="119">
        <v>2017</v>
      </c>
      <c r="B866" s="119" t="s">
        <v>198</v>
      </c>
      <c r="C866" s="119" t="s">
        <v>88</v>
      </c>
      <c r="D866" s="119" t="s">
        <v>89</v>
      </c>
      <c r="E866" s="119" t="s">
        <v>276</v>
      </c>
      <c r="F866" s="119" t="s">
        <v>287</v>
      </c>
      <c r="G866" s="119" t="s">
        <v>288</v>
      </c>
      <c r="H866" s="119" t="s">
        <v>288</v>
      </c>
      <c r="I866" s="119" t="s">
        <v>169</v>
      </c>
      <c r="J866" s="119" t="s">
        <v>170</v>
      </c>
      <c r="K866" s="119" t="s">
        <v>171</v>
      </c>
      <c r="L866" s="119" t="s">
        <v>912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38</v>
      </c>
      <c r="C867" s="119" t="s">
        <v>88</v>
      </c>
      <c r="D867" s="119" t="s">
        <v>292</v>
      </c>
      <c r="E867" s="119" t="s">
        <v>193</v>
      </c>
      <c r="F867" s="119" t="s">
        <v>913</v>
      </c>
      <c r="G867" s="119" t="s">
        <v>913</v>
      </c>
      <c r="H867" s="119" t="s">
        <v>913</v>
      </c>
      <c r="I867" s="119" t="s">
        <v>169</v>
      </c>
      <c r="J867" s="119" t="s">
        <v>864</v>
      </c>
      <c r="K867" s="119" t="s">
        <v>865</v>
      </c>
      <c r="L867" s="119" t="s">
        <v>913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166</v>
      </c>
      <c r="F868" s="119" t="s">
        <v>294</v>
      </c>
      <c r="G868" s="119" t="s">
        <v>294</v>
      </c>
      <c r="H868" s="119" t="s">
        <v>294</v>
      </c>
      <c r="I868" s="119" t="s">
        <v>169</v>
      </c>
      <c r="J868" s="119" t="s">
        <v>170</v>
      </c>
      <c r="K868" s="119" t="s">
        <v>171</v>
      </c>
      <c r="L868" s="119" t="s">
        <v>294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172</v>
      </c>
      <c r="AK868" s="119" t="s">
        <v>172</v>
      </c>
    </row>
    <row r="869" spans="1:39" s="119" customFormat="1" ht="15" hidden="1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166</v>
      </c>
      <c r="F869" s="119" t="s">
        <v>914</v>
      </c>
      <c r="G869" s="119" t="s">
        <v>915</v>
      </c>
      <c r="H869" s="119" t="s">
        <v>915</v>
      </c>
      <c r="I869" s="119" t="s">
        <v>169</v>
      </c>
      <c r="J869" s="119" t="s">
        <v>170</v>
      </c>
      <c r="K869" s="119" t="s">
        <v>171</v>
      </c>
      <c r="L869" s="119" t="s">
        <v>915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185</v>
      </c>
      <c r="AK869" s="119" t="s">
        <v>185</v>
      </c>
    </row>
    <row r="870" spans="1:39" s="119" customFormat="1" ht="15" hidden="1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295</v>
      </c>
      <c r="F870" s="119" t="s">
        <v>568</v>
      </c>
      <c r="G870" s="119" t="s">
        <v>568</v>
      </c>
      <c r="H870" s="119" t="s">
        <v>568</v>
      </c>
      <c r="I870" s="119" t="s">
        <v>169</v>
      </c>
      <c r="J870" s="119" t="s">
        <v>170</v>
      </c>
      <c r="K870" s="119" t="s">
        <v>171</v>
      </c>
      <c r="L870" s="119" t="s">
        <v>568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295</v>
      </c>
      <c r="F871" s="119" t="s">
        <v>568</v>
      </c>
      <c r="G871" s="119" t="s">
        <v>568</v>
      </c>
      <c r="H871" s="119" t="s">
        <v>568</v>
      </c>
      <c r="I871" s="119" t="s">
        <v>169</v>
      </c>
      <c r="J871" s="119" t="s">
        <v>170</v>
      </c>
      <c r="K871" s="119" t="s">
        <v>171</v>
      </c>
      <c r="L871" s="119" t="s">
        <v>568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295</v>
      </c>
      <c r="F872" s="119" t="s">
        <v>272</v>
      </c>
      <c r="G872" s="119" t="s">
        <v>272</v>
      </c>
      <c r="H872" s="119" t="s">
        <v>272</v>
      </c>
      <c r="I872" s="119" t="s">
        <v>169</v>
      </c>
      <c r="J872" s="119" t="s">
        <v>170</v>
      </c>
      <c r="K872" s="119" t="s">
        <v>171</v>
      </c>
      <c r="L872" s="119" t="s">
        <v>272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295</v>
      </c>
      <c r="F873" s="119" t="s">
        <v>640</v>
      </c>
      <c r="G873" s="119" t="s">
        <v>640</v>
      </c>
      <c r="H873" s="119" t="s">
        <v>640</v>
      </c>
      <c r="I873" s="119" t="s">
        <v>169</v>
      </c>
      <c r="J873" s="119" t="s">
        <v>170</v>
      </c>
      <c r="K873" s="119" t="s">
        <v>171</v>
      </c>
      <c r="L873" s="119" t="s">
        <v>640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295</v>
      </c>
      <c r="F874" s="119" t="s">
        <v>916</v>
      </c>
      <c r="G874" s="119" t="s">
        <v>916</v>
      </c>
      <c r="H874" s="119" t="s">
        <v>916</v>
      </c>
      <c r="I874" s="119" t="s">
        <v>169</v>
      </c>
      <c r="J874" s="119" t="s">
        <v>170</v>
      </c>
      <c r="K874" s="119" t="s">
        <v>171</v>
      </c>
      <c r="L874" s="119" t="s">
        <v>568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192</v>
      </c>
    </row>
    <row r="875" spans="1:39" s="119" customFormat="1" ht="15" hidden="1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295</v>
      </c>
      <c r="F875" s="119" t="s">
        <v>572</v>
      </c>
      <c r="G875" s="119" t="s">
        <v>572</v>
      </c>
      <c r="H875" s="119" t="s">
        <v>572</v>
      </c>
      <c r="I875" s="119" t="s">
        <v>169</v>
      </c>
      <c r="J875" s="119" t="s">
        <v>170</v>
      </c>
      <c r="K875" s="119" t="s">
        <v>171</v>
      </c>
      <c r="L875" s="119" t="s">
        <v>572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295</v>
      </c>
      <c r="F876" s="119" t="s">
        <v>566</v>
      </c>
      <c r="G876" s="119" t="s">
        <v>566</v>
      </c>
      <c r="H876" s="119" t="s">
        <v>566</v>
      </c>
      <c r="I876" s="119" t="s">
        <v>169</v>
      </c>
      <c r="J876" s="119" t="s">
        <v>170</v>
      </c>
      <c r="K876" s="119" t="s">
        <v>171</v>
      </c>
      <c r="L876" s="119" t="s">
        <v>568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38</v>
      </c>
      <c r="C877" s="119" t="s">
        <v>75</v>
      </c>
      <c r="D877" s="119" t="s">
        <v>255</v>
      </c>
      <c r="E877" s="119" t="s">
        <v>320</v>
      </c>
      <c r="F877" s="119" t="s">
        <v>698</v>
      </c>
      <c r="G877" s="119" t="s">
        <v>698</v>
      </c>
      <c r="H877" s="119" t="s">
        <v>698</v>
      </c>
      <c r="I877" s="119" t="s">
        <v>169</v>
      </c>
      <c r="J877" s="119" t="s">
        <v>170</v>
      </c>
      <c r="K877" s="119" t="s">
        <v>171</v>
      </c>
      <c r="L877" s="119" t="s">
        <v>699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172</v>
      </c>
      <c r="AK877" s="119" t="s">
        <v>172</v>
      </c>
    </row>
    <row r="878" spans="1:39" s="119" customFormat="1" ht="15" hidden="1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295</v>
      </c>
      <c r="F878" s="119" t="s">
        <v>566</v>
      </c>
      <c r="G878" s="119" t="s">
        <v>566</v>
      </c>
      <c r="H878" s="119" t="s">
        <v>566</v>
      </c>
      <c r="I878" s="119" t="s">
        <v>169</v>
      </c>
      <c r="J878" s="119" t="s">
        <v>170</v>
      </c>
      <c r="K878" s="119" t="s">
        <v>171</v>
      </c>
      <c r="L878" s="119" t="s">
        <v>568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295</v>
      </c>
      <c r="F879" s="119" t="s">
        <v>848</v>
      </c>
      <c r="G879" s="119" t="s">
        <v>848</v>
      </c>
      <c r="H879" s="119" t="s">
        <v>848</v>
      </c>
      <c r="I879" s="119" t="s">
        <v>169</v>
      </c>
      <c r="J879" s="119" t="s">
        <v>170</v>
      </c>
      <c r="K879" s="119" t="s">
        <v>171</v>
      </c>
      <c r="L879" s="119" t="s">
        <v>848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295</v>
      </c>
      <c r="F880" s="119" t="s">
        <v>204</v>
      </c>
      <c r="G880" s="119" t="s">
        <v>204</v>
      </c>
      <c r="H880" s="119" t="s">
        <v>204</v>
      </c>
      <c r="I880" s="119" t="s">
        <v>169</v>
      </c>
      <c r="J880" s="119" t="s">
        <v>170</v>
      </c>
      <c r="K880" s="119" t="s">
        <v>171</v>
      </c>
      <c r="L880" s="119" t="s">
        <v>568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295</v>
      </c>
      <c r="F881" s="119" t="s">
        <v>204</v>
      </c>
      <c r="G881" s="119" t="s">
        <v>917</v>
      </c>
      <c r="H881" s="119" t="s">
        <v>917</v>
      </c>
      <c r="I881" s="119" t="s">
        <v>169</v>
      </c>
      <c r="J881" s="119" t="s">
        <v>864</v>
      </c>
      <c r="K881" s="119" t="s">
        <v>865</v>
      </c>
      <c r="L881" s="119" t="s">
        <v>568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646</v>
      </c>
      <c r="F882" s="119" t="s">
        <v>537</v>
      </c>
      <c r="G882" s="119" t="s">
        <v>537</v>
      </c>
      <c r="H882" s="119" t="s">
        <v>537</v>
      </c>
      <c r="I882" s="119" t="s">
        <v>169</v>
      </c>
      <c r="J882" s="119" t="s">
        <v>170</v>
      </c>
      <c r="K882" s="119" t="s">
        <v>171</v>
      </c>
      <c r="L882" s="119" t="s">
        <v>538</v>
      </c>
      <c r="M882" s="119" t="s">
        <v>46</v>
      </c>
      <c r="N882" s="136">
        <v>0.02</v>
      </c>
      <c r="O882" s="135" t="s">
        <v>51</v>
      </c>
      <c r="P882" s="135" t="s">
        <v>439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173</v>
      </c>
    </row>
    <row r="883" spans="1:39" s="119" customFormat="1" ht="15" hidden="1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646</v>
      </c>
      <c r="F883" s="119" t="s">
        <v>537</v>
      </c>
      <c r="G883" s="119" t="s">
        <v>537</v>
      </c>
      <c r="H883" s="119" t="s">
        <v>537</v>
      </c>
      <c r="I883" s="119" t="s">
        <v>169</v>
      </c>
      <c r="J883" s="119" t="s">
        <v>170</v>
      </c>
      <c r="K883" s="119" t="s">
        <v>171</v>
      </c>
      <c r="L883" s="119" t="s">
        <v>538</v>
      </c>
      <c r="M883" s="119" t="s">
        <v>159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172</v>
      </c>
      <c r="AK883" s="119" t="s">
        <v>172</v>
      </c>
    </row>
    <row r="884" spans="1:39" s="119" customFormat="1" ht="15" hidden="1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646</v>
      </c>
      <c r="F884" s="119" t="s">
        <v>537</v>
      </c>
      <c r="G884" s="119" t="s">
        <v>537</v>
      </c>
      <c r="H884" s="119" t="s">
        <v>537</v>
      </c>
      <c r="I884" s="119" t="s">
        <v>169</v>
      </c>
      <c r="J884" s="119" t="s">
        <v>170</v>
      </c>
      <c r="K884" s="119" t="s">
        <v>171</v>
      </c>
      <c r="L884" s="119" t="s">
        <v>538</v>
      </c>
      <c r="M884" s="119" t="s">
        <v>184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185</v>
      </c>
      <c r="AK884" s="119" t="s">
        <v>185</v>
      </c>
    </row>
    <row r="885" spans="1:39" s="119" customFormat="1" ht="15" hidden="1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314</v>
      </c>
      <c r="F885" s="119" t="s">
        <v>648</v>
      </c>
      <c r="G885" s="119" t="s">
        <v>648</v>
      </c>
      <c r="H885" s="119" t="s">
        <v>648</v>
      </c>
      <c r="I885" s="119" t="s">
        <v>169</v>
      </c>
      <c r="J885" s="119" t="s">
        <v>170</v>
      </c>
      <c r="K885" s="119" t="s">
        <v>171</v>
      </c>
      <c r="L885" s="119" t="s">
        <v>648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185</v>
      </c>
      <c r="AK885" s="119" t="s">
        <v>185</v>
      </c>
    </row>
    <row r="886" spans="1:39" s="119" customFormat="1" ht="15" hidden="1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149</v>
      </c>
      <c r="F886" s="119" t="s">
        <v>918</v>
      </c>
      <c r="G886" s="119" t="s">
        <v>918</v>
      </c>
      <c r="H886" s="119" t="s">
        <v>918</v>
      </c>
      <c r="I886" s="119" t="s">
        <v>169</v>
      </c>
      <c r="J886" s="119" t="s">
        <v>170</v>
      </c>
      <c r="K886" s="119" t="s">
        <v>171</v>
      </c>
      <c r="L886" s="119" t="s">
        <v>876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185</v>
      </c>
      <c r="AK886" s="119" t="s">
        <v>185</v>
      </c>
    </row>
    <row r="887" spans="1:39" s="119" customFormat="1" ht="15" hidden="1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149</v>
      </c>
      <c r="F887" s="119" t="s">
        <v>658</v>
      </c>
      <c r="G887" s="119" t="s">
        <v>658</v>
      </c>
      <c r="H887" s="119" t="s">
        <v>658</v>
      </c>
      <c r="I887" s="119" t="s">
        <v>169</v>
      </c>
      <c r="J887" s="119" t="s">
        <v>170</v>
      </c>
      <c r="K887" s="119" t="s">
        <v>171</v>
      </c>
      <c r="L887" s="119" t="s">
        <v>658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185</v>
      </c>
      <c r="AK887" s="119" t="s">
        <v>185</v>
      </c>
    </row>
    <row r="888" spans="1:39" s="119" customFormat="1" ht="15" hidden="1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149</v>
      </c>
      <c r="F888" s="119" t="s">
        <v>150</v>
      </c>
      <c r="G888" s="119" t="s">
        <v>150</v>
      </c>
      <c r="H888" s="119" t="s">
        <v>150</v>
      </c>
      <c r="I888" s="119" t="s">
        <v>169</v>
      </c>
      <c r="J888" s="119" t="s">
        <v>170</v>
      </c>
      <c r="K888" s="119" t="s">
        <v>171</v>
      </c>
      <c r="L888" s="119" t="s">
        <v>150</v>
      </c>
      <c r="M888" s="119" t="s">
        <v>46</v>
      </c>
      <c r="N888" s="136">
        <v>0.06</v>
      </c>
      <c r="O888" s="135" t="s">
        <v>51</v>
      </c>
      <c r="P888" s="135" t="s">
        <v>439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185</v>
      </c>
    </row>
    <row r="889" spans="1:39" s="119" customFormat="1" ht="15" hidden="1" customHeight="1" x14ac:dyDescent="0.3">
      <c r="A889" s="119">
        <v>2017</v>
      </c>
      <c r="B889" s="119" t="s">
        <v>38</v>
      </c>
      <c r="C889" s="119" t="s">
        <v>59</v>
      </c>
      <c r="D889" s="119" t="s">
        <v>105</v>
      </c>
      <c r="E889" s="119" t="s">
        <v>238</v>
      </c>
      <c r="F889" s="119" t="s">
        <v>351</v>
      </c>
      <c r="G889" s="119" t="s">
        <v>351</v>
      </c>
      <c r="H889" s="119" t="s">
        <v>351</v>
      </c>
      <c r="I889" s="131" t="s">
        <v>242</v>
      </c>
      <c r="J889" s="119" t="s">
        <v>243</v>
      </c>
      <c r="K889" s="119" t="s">
        <v>244</v>
      </c>
      <c r="L889" s="119" t="s">
        <v>351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119</v>
      </c>
      <c r="AM889" s="131"/>
    </row>
    <row r="890" spans="1:39" s="119" customFormat="1" ht="15" hidden="1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302</v>
      </c>
      <c r="G890" s="119" t="s">
        <v>302</v>
      </c>
      <c r="H890" s="119" t="s">
        <v>302</v>
      </c>
      <c r="I890" s="119" t="s">
        <v>169</v>
      </c>
      <c r="J890" s="119" t="s">
        <v>602</v>
      </c>
      <c r="K890" s="119" t="s">
        <v>882</v>
      </c>
      <c r="L890" s="119" t="s">
        <v>302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703</v>
      </c>
      <c r="G891" s="119" t="s">
        <v>703</v>
      </c>
      <c r="H891" s="119" t="s">
        <v>703</v>
      </c>
      <c r="I891" s="119" t="s">
        <v>169</v>
      </c>
      <c r="J891" s="119" t="s">
        <v>170</v>
      </c>
      <c r="K891" s="119" t="s">
        <v>171</v>
      </c>
      <c r="L891" s="119" t="s">
        <v>704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251</v>
      </c>
      <c r="C892" s="119" t="s">
        <v>75</v>
      </c>
      <c r="D892" s="119" t="s">
        <v>76</v>
      </c>
      <c r="E892" s="119" t="s">
        <v>77</v>
      </c>
      <c r="F892" s="119" t="s">
        <v>302</v>
      </c>
      <c r="G892" s="119" t="s">
        <v>866</v>
      </c>
      <c r="H892" s="119" t="s">
        <v>867</v>
      </c>
      <c r="I892" s="119" t="s">
        <v>169</v>
      </c>
      <c r="J892" s="119" t="s">
        <v>602</v>
      </c>
      <c r="K892" s="119" t="s">
        <v>882</v>
      </c>
      <c r="L892" s="119" t="s">
        <v>302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172</v>
      </c>
      <c r="AK892" s="119" t="s">
        <v>172</v>
      </c>
      <c r="AM892" s="119" t="s">
        <v>173</v>
      </c>
    </row>
    <row r="893" spans="1:39" s="119" customFormat="1" ht="15" hidden="1" customHeight="1" x14ac:dyDescent="0.3">
      <c r="A893" s="119">
        <v>2017</v>
      </c>
      <c r="B893" s="119" t="s">
        <v>38</v>
      </c>
      <c r="C893" s="119" t="s">
        <v>59</v>
      </c>
      <c r="D893" s="119" t="s">
        <v>209</v>
      </c>
      <c r="E893" s="119" t="s">
        <v>130</v>
      </c>
      <c r="F893" s="119" t="s">
        <v>770</v>
      </c>
      <c r="G893" s="119" t="s">
        <v>770</v>
      </c>
      <c r="H893" s="119" t="s">
        <v>770</v>
      </c>
      <c r="I893" s="119" t="s">
        <v>169</v>
      </c>
      <c r="J893" s="119" t="s">
        <v>170</v>
      </c>
      <c r="K893" s="119" t="s">
        <v>171</v>
      </c>
      <c r="L893" s="119" t="s">
        <v>770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172</v>
      </c>
      <c r="AK893" s="119" t="s">
        <v>172</v>
      </c>
    </row>
    <row r="894" spans="1:39" s="119" customFormat="1" ht="15" hidden="1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449</v>
      </c>
      <c r="F894" s="119" t="s">
        <v>919</v>
      </c>
      <c r="G894" s="119" t="s">
        <v>919</v>
      </c>
      <c r="H894" s="119" t="s">
        <v>919</v>
      </c>
      <c r="I894" s="119" t="s">
        <v>169</v>
      </c>
      <c r="J894" s="119" t="s">
        <v>170</v>
      </c>
      <c r="K894" s="119" t="s">
        <v>171</v>
      </c>
      <c r="L894" s="119" t="s">
        <v>919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172</v>
      </c>
      <c r="AK894" s="119" t="s">
        <v>172</v>
      </c>
    </row>
    <row r="895" spans="1:39" s="119" customFormat="1" ht="15" hidden="1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303</v>
      </c>
      <c r="F895" s="119" t="s">
        <v>920</v>
      </c>
      <c r="G895" s="119" t="s">
        <v>920</v>
      </c>
      <c r="H895" s="119" t="s">
        <v>920</v>
      </c>
      <c r="I895" s="119" t="s">
        <v>169</v>
      </c>
      <c r="J895" s="119" t="s">
        <v>170</v>
      </c>
      <c r="K895" s="119" t="s">
        <v>171</v>
      </c>
      <c r="L895" s="119" t="s">
        <v>921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172</v>
      </c>
      <c r="AK895" s="119" t="s">
        <v>172</v>
      </c>
    </row>
    <row r="896" spans="1:39" s="119" customFormat="1" ht="15" hidden="1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303</v>
      </c>
      <c r="F896" s="119" t="s">
        <v>920</v>
      </c>
      <c r="G896" s="119" t="s">
        <v>920</v>
      </c>
      <c r="H896" s="119" t="s">
        <v>920</v>
      </c>
      <c r="I896" s="119" t="s">
        <v>169</v>
      </c>
      <c r="J896" s="119" t="s">
        <v>170</v>
      </c>
      <c r="K896" s="119" t="s">
        <v>171</v>
      </c>
      <c r="L896" s="119" t="s">
        <v>921</v>
      </c>
      <c r="M896" s="119" t="s">
        <v>184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hidden="1" customHeight="1" x14ac:dyDescent="0.3">
      <c r="A897" s="119">
        <v>2017</v>
      </c>
      <c r="B897" s="119" t="s">
        <v>251</v>
      </c>
      <c r="C897" s="119" t="s">
        <v>75</v>
      </c>
      <c r="D897" s="119" t="s">
        <v>76</v>
      </c>
      <c r="E897" s="119" t="s">
        <v>303</v>
      </c>
      <c r="F897" s="119" t="s">
        <v>308</v>
      </c>
      <c r="G897" s="119" t="s">
        <v>309</v>
      </c>
      <c r="H897" s="119" t="s">
        <v>310</v>
      </c>
      <c r="I897" s="119" t="s">
        <v>169</v>
      </c>
      <c r="J897" s="119" t="s">
        <v>170</v>
      </c>
      <c r="K897" s="119" t="s">
        <v>171</v>
      </c>
      <c r="L897" s="119" t="s">
        <v>308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185</v>
      </c>
      <c r="AK897" s="119" t="s">
        <v>185</v>
      </c>
    </row>
    <row r="898" spans="1:39" s="119" customFormat="1" ht="15" hidden="1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303</v>
      </c>
      <c r="F898" s="119" t="s">
        <v>673</v>
      </c>
      <c r="G898" s="119" t="s">
        <v>673</v>
      </c>
      <c r="H898" s="119" t="s">
        <v>673</v>
      </c>
      <c r="I898" s="119" t="s">
        <v>169</v>
      </c>
      <c r="J898" s="119" t="s">
        <v>170</v>
      </c>
      <c r="K898" s="119" t="s">
        <v>171</v>
      </c>
      <c r="L898" s="119" t="s">
        <v>673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185</v>
      </c>
      <c r="AK898" s="119" t="s">
        <v>185</v>
      </c>
    </row>
    <row r="899" spans="1:39" s="119" customFormat="1" ht="15" hidden="1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303</v>
      </c>
      <c r="F899" s="119" t="s">
        <v>673</v>
      </c>
      <c r="G899" s="119" t="s">
        <v>673</v>
      </c>
      <c r="H899" s="119" t="s">
        <v>673</v>
      </c>
      <c r="I899" s="119" t="s">
        <v>169</v>
      </c>
      <c r="J899" s="119" t="s">
        <v>170</v>
      </c>
      <c r="K899" s="119" t="s">
        <v>171</v>
      </c>
      <c r="L899" s="119" t="s">
        <v>673</v>
      </c>
      <c r="M899" s="119" t="s">
        <v>159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185</v>
      </c>
      <c r="AK899" s="119" t="s">
        <v>185</v>
      </c>
    </row>
    <row r="900" spans="1:39" s="119" customFormat="1" ht="15" hidden="1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117</v>
      </c>
      <c r="F900" s="119" t="s">
        <v>118</v>
      </c>
      <c r="G900" s="119" t="s">
        <v>922</v>
      </c>
      <c r="H900" s="119" t="s">
        <v>922</v>
      </c>
      <c r="I900" s="119" t="s">
        <v>169</v>
      </c>
      <c r="J900" s="119" t="s">
        <v>170</v>
      </c>
      <c r="K900" s="119" t="s">
        <v>171</v>
      </c>
      <c r="L900" s="119" t="s">
        <v>118</v>
      </c>
      <c r="M900" s="119" t="s">
        <v>46</v>
      </c>
      <c r="N900" s="136">
        <v>0.04</v>
      </c>
      <c r="O900" s="135" t="s">
        <v>51</v>
      </c>
      <c r="P900" s="135" t="s">
        <v>439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185</v>
      </c>
      <c r="AK900" s="119" t="s">
        <v>185</v>
      </c>
    </row>
    <row r="901" spans="1:39" s="119" customFormat="1" ht="15" hidden="1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117</v>
      </c>
      <c r="F901" s="119" t="s">
        <v>923</v>
      </c>
      <c r="G901" s="119" t="s">
        <v>923</v>
      </c>
      <c r="H901" s="119" t="s">
        <v>923</v>
      </c>
      <c r="I901" s="119" t="s">
        <v>169</v>
      </c>
      <c r="J901" s="119" t="s">
        <v>170</v>
      </c>
      <c r="K901" s="119" t="s">
        <v>171</v>
      </c>
      <c r="L901" s="119" t="s">
        <v>923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185</v>
      </c>
      <c r="AK901" s="119" t="s">
        <v>185</v>
      </c>
    </row>
    <row r="902" spans="1:39" s="119" customFormat="1" ht="15" hidden="1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117</v>
      </c>
      <c r="F902" s="119" t="s">
        <v>924</v>
      </c>
      <c r="G902" s="119" t="s">
        <v>924</v>
      </c>
      <c r="H902" s="119" t="s">
        <v>924</v>
      </c>
      <c r="I902" s="119" t="s">
        <v>169</v>
      </c>
      <c r="J902" s="119" t="s">
        <v>170</v>
      </c>
      <c r="K902" s="119" t="s">
        <v>171</v>
      </c>
      <c r="L902" s="119" t="s">
        <v>924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172</v>
      </c>
      <c r="AK902" s="119" t="s">
        <v>172</v>
      </c>
    </row>
    <row r="903" spans="1:39" s="119" customFormat="1" ht="15" hidden="1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117</v>
      </c>
      <c r="F903" s="119" t="s">
        <v>925</v>
      </c>
      <c r="G903" s="119" t="s">
        <v>925</v>
      </c>
      <c r="H903" s="119" t="s">
        <v>925</v>
      </c>
      <c r="I903" s="119" t="s">
        <v>169</v>
      </c>
      <c r="J903" s="119" t="s">
        <v>170</v>
      </c>
      <c r="K903" s="119" t="s">
        <v>171</v>
      </c>
      <c r="L903" s="119" t="s">
        <v>925</v>
      </c>
      <c r="M903" s="119" t="s">
        <v>184</v>
      </c>
      <c r="N903" s="136">
        <v>0.9</v>
      </c>
      <c r="O903" s="135" t="s">
        <v>258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926</v>
      </c>
      <c r="AK903" s="119" t="s">
        <v>926</v>
      </c>
      <c r="AM903" s="119" t="s">
        <v>173</v>
      </c>
    </row>
    <row r="904" spans="1:39" s="119" customFormat="1" ht="15" hidden="1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117</v>
      </c>
      <c r="F904" s="119" t="s">
        <v>925</v>
      </c>
      <c r="G904" s="119" t="s">
        <v>925</v>
      </c>
      <c r="H904" s="119" t="s">
        <v>925</v>
      </c>
      <c r="I904" s="119" t="s">
        <v>169</v>
      </c>
      <c r="J904" s="119" t="s">
        <v>170</v>
      </c>
      <c r="K904" s="119" t="s">
        <v>171</v>
      </c>
      <c r="L904" s="119" t="s">
        <v>925</v>
      </c>
      <c r="M904" s="119" t="s">
        <v>46</v>
      </c>
      <c r="N904" s="136">
        <v>0.9</v>
      </c>
      <c r="O904" s="135" t="s">
        <v>258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927</v>
      </c>
      <c r="AK904" s="119" t="s">
        <v>927</v>
      </c>
    </row>
    <row r="905" spans="1:39" s="119" customFormat="1" ht="15" hidden="1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117</v>
      </c>
      <c r="F905" s="119" t="s">
        <v>676</v>
      </c>
      <c r="G905" s="119" t="s">
        <v>676</v>
      </c>
      <c r="H905" s="119" t="s">
        <v>676</v>
      </c>
      <c r="I905" s="119" t="s">
        <v>169</v>
      </c>
      <c r="J905" s="119" t="s">
        <v>170</v>
      </c>
      <c r="K905" s="119" t="s">
        <v>171</v>
      </c>
      <c r="L905" s="119" t="s">
        <v>676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185</v>
      </c>
      <c r="AK905" s="119" t="s">
        <v>185</v>
      </c>
    </row>
    <row r="906" spans="1:39" s="119" customFormat="1" ht="15" hidden="1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117</v>
      </c>
      <c r="F906" s="119" t="s">
        <v>676</v>
      </c>
      <c r="G906" s="119" t="s">
        <v>676</v>
      </c>
      <c r="H906" s="119" t="s">
        <v>676</v>
      </c>
      <c r="I906" s="119" t="s">
        <v>169</v>
      </c>
      <c r="J906" s="119" t="s">
        <v>170</v>
      </c>
      <c r="K906" s="119" t="s">
        <v>171</v>
      </c>
      <c r="L906" s="119" t="s">
        <v>676</v>
      </c>
      <c r="M906" s="119" t="s">
        <v>184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173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169</v>
      </c>
      <c r="J907" s="119" t="s">
        <v>170</v>
      </c>
      <c r="K907" s="119" t="s">
        <v>171</v>
      </c>
      <c r="L907" s="119" t="s">
        <v>928</v>
      </c>
      <c r="M907" s="119" t="s">
        <v>46</v>
      </c>
      <c r="N907" s="135">
        <v>0</v>
      </c>
      <c r="O907" s="135" t="s">
        <v>47</v>
      </c>
      <c r="P907" s="135" t="s">
        <v>851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207</v>
      </c>
    </row>
    <row r="908" spans="1:39" s="119" customFormat="1" ht="15" hidden="1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117</v>
      </c>
      <c r="F908" s="119" t="s">
        <v>929</v>
      </c>
      <c r="G908" s="119" t="s">
        <v>929</v>
      </c>
      <c r="H908" s="119" t="s">
        <v>929</v>
      </c>
      <c r="I908" s="119" t="s">
        <v>169</v>
      </c>
      <c r="J908" s="119" t="s">
        <v>170</v>
      </c>
      <c r="K908" s="119" t="s">
        <v>171</v>
      </c>
      <c r="L908" s="119" t="s">
        <v>930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192</v>
      </c>
      <c r="AK908" s="119" t="s">
        <v>192</v>
      </c>
    </row>
    <row r="909" spans="1:39" s="119" customFormat="1" ht="15" hidden="1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117</v>
      </c>
      <c r="F909" s="119" t="s">
        <v>678</v>
      </c>
      <c r="G909" s="119" t="s">
        <v>678</v>
      </c>
      <c r="H909" s="119" t="s">
        <v>678</v>
      </c>
      <c r="I909" s="119" t="s">
        <v>169</v>
      </c>
      <c r="J909" s="119" t="s">
        <v>170</v>
      </c>
      <c r="K909" s="119" t="s">
        <v>171</v>
      </c>
      <c r="L909" s="119" t="s">
        <v>678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192</v>
      </c>
      <c r="AK909" s="119" t="s">
        <v>192</v>
      </c>
    </row>
    <row r="910" spans="1:39" s="119" customFormat="1" ht="15" hidden="1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117</v>
      </c>
      <c r="F910" s="119" t="s">
        <v>118</v>
      </c>
      <c r="G910" s="119" t="s">
        <v>118</v>
      </c>
      <c r="H910" s="119" t="s">
        <v>118</v>
      </c>
      <c r="I910" s="119" t="s">
        <v>169</v>
      </c>
      <c r="J910" s="119" t="s">
        <v>170</v>
      </c>
      <c r="K910" s="119" t="s">
        <v>171</v>
      </c>
      <c r="L910" s="119" t="s">
        <v>118</v>
      </c>
      <c r="M910" s="119" t="s">
        <v>46</v>
      </c>
      <c r="N910" s="135">
        <v>0.06</v>
      </c>
      <c r="O910" s="135" t="s">
        <v>51</v>
      </c>
      <c r="P910" s="135" t="s">
        <v>439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192</v>
      </c>
      <c r="AK910" s="119" t="s">
        <v>192</v>
      </c>
    </row>
    <row r="911" spans="1:39" s="119" customFormat="1" ht="15" hidden="1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117</v>
      </c>
      <c r="F911" s="119" t="s">
        <v>931</v>
      </c>
      <c r="G911" s="119" t="s">
        <v>931</v>
      </c>
      <c r="H911" s="119" t="s">
        <v>931</v>
      </c>
      <c r="I911" s="119" t="s">
        <v>169</v>
      </c>
      <c r="J911" s="119" t="s">
        <v>170</v>
      </c>
      <c r="K911" s="119" t="s">
        <v>171</v>
      </c>
      <c r="L911" s="119" t="s">
        <v>931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192</v>
      </c>
      <c r="AK911" s="119" t="s">
        <v>192</v>
      </c>
    </row>
    <row r="912" spans="1:39" s="119" customFormat="1" ht="15" hidden="1" customHeight="1" x14ac:dyDescent="0.3">
      <c r="A912" s="119">
        <v>2017</v>
      </c>
      <c r="B912" s="119" t="s">
        <v>38</v>
      </c>
      <c r="C912" s="119" t="s">
        <v>75</v>
      </c>
      <c r="D912" s="119" t="s">
        <v>255</v>
      </c>
      <c r="E912" s="119" t="s">
        <v>256</v>
      </c>
      <c r="F912" s="119" t="s">
        <v>932</v>
      </c>
      <c r="G912" s="119" t="s">
        <v>932</v>
      </c>
      <c r="H912" s="119" t="s">
        <v>932</v>
      </c>
      <c r="I912" s="119" t="s">
        <v>169</v>
      </c>
      <c r="J912" s="119" t="s">
        <v>864</v>
      </c>
      <c r="K912" s="119" t="s">
        <v>865</v>
      </c>
      <c r="L912" s="119" t="s">
        <v>932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38</v>
      </c>
      <c r="C913" s="119" t="s">
        <v>75</v>
      </c>
      <c r="D913" s="119" t="s">
        <v>255</v>
      </c>
      <c r="E913" s="119" t="s">
        <v>256</v>
      </c>
      <c r="F913" s="119" t="s">
        <v>933</v>
      </c>
      <c r="G913" s="119" t="s">
        <v>933</v>
      </c>
      <c r="H913" s="119" t="s">
        <v>933</v>
      </c>
      <c r="I913" s="119" t="s">
        <v>169</v>
      </c>
      <c r="J913" s="119" t="s">
        <v>170</v>
      </c>
      <c r="K913" s="119" t="s">
        <v>171</v>
      </c>
      <c r="L913" s="119" t="s">
        <v>933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172</v>
      </c>
      <c r="AK913" s="119" t="s">
        <v>172</v>
      </c>
    </row>
    <row r="914" spans="1:39" s="119" customFormat="1" ht="15" hidden="1" customHeight="1" x14ac:dyDescent="0.3">
      <c r="A914" s="119">
        <v>2017</v>
      </c>
      <c r="B914" s="119" t="s">
        <v>198</v>
      </c>
      <c r="C914" s="119" t="s">
        <v>75</v>
      </c>
      <c r="D914" s="119" t="s">
        <v>255</v>
      </c>
      <c r="E914" s="119" t="s">
        <v>174</v>
      </c>
      <c r="F914" s="119" t="s">
        <v>934</v>
      </c>
      <c r="G914" s="119" t="s">
        <v>935</v>
      </c>
      <c r="H914" s="119" t="s">
        <v>936</v>
      </c>
      <c r="I914" s="119" t="s">
        <v>169</v>
      </c>
      <c r="J914" s="119" t="s">
        <v>864</v>
      </c>
      <c r="K914" s="119" t="s">
        <v>865</v>
      </c>
      <c r="L914" s="119" t="s">
        <v>934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172</v>
      </c>
      <c r="AK914" s="119" t="s">
        <v>172</v>
      </c>
    </row>
    <row r="915" spans="1:39" s="119" customFormat="1" ht="15" hidden="1" customHeight="1" x14ac:dyDescent="0.3">
      <c r="A915" s="119">
        <v>2017</v>
      </c>
      <c r="B915" s="119" t="s">
        <v>198</v>
      </c>
      <c r="C915" s="119" t="s">
        <v>75</v>
      </c>
      <c r="D915" s="119" t="s">
        <v>255</v>
      </c>
      <c r="E915" s="119" t="s">
        <v>174</v>
      </c>
      <c r="F915" s="119" t="s">
        <v>934</v>
      </c>
      <c r="G915" s="119" t="s">
        <v>935</v>
      </c>
      <c r="H915" s="119" t="s">
        <v>936</v>
      </c>
      <c r="I915" s="119" t="s">
        <v>169</v>
      </c>
      <c r="J915" s="119" t="s">
        <v>864</v>
      </c>
      <c r="K915" s="119" t="s">
        <v>865</v>
      </c>
      <c r="L915" s="119" t="s">
        <v>934</v>
      </c>
      <c r="M915" s="119" t="s">
        <v>159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hidden="1" customHeight="1" x14ac:dyDescent="0.3">
      <c r="A916" s="119">
        <v>2017</v>
      </c>
      <c r="B916" s="119" t="s">
        <v>198</v>
      </c>
      <c r="C916" s="119" t="s">
        <v>75</v>
      </c>
      <c r="D916" s="119" t="s">
        <v>255</v>
      </c>
      <c r="E916" s="119" t="s">
        <v>174</v>
      </c>
      <c r="F916" s="119" t="s">
        <v>934</v>
      </c>
      <c r="G916" s="119" t="s">
        <v>935</v>
      </c>
      <c r="H916" s="119" t="s">
        <v>936</v>
      </c>
      <c r="I916" s="119" t="s">
        <v>169</v>
      </c>
      <c r="J916" s="119" t="s">
        <v>170</v>
      </c>
      <c r="K916" s="119" t="s">
        <v>171</v>
      </c>
      <c r="L916" s="119" t="s">
        <v>934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172</v>
      </c>
      <c r="AK916" s="119" t="s">
        <v>172</v>
      </c>
    </row>
    <row r="917" spans="1:39" s="119" customFormat="1" ht="15" hidden="1" customHeight="1" x14ac:dyDescent="0.3">
      <c r="A917" s="119">
        <v>2017</v>
      </c>
      <c r="B917" s="119" t="s">
        <v>38</v>
      </c>
      <c r="C917" s="119" t="s">
        <v>75</v>
      </c>
      <c r="D917" s="119" t="s">
        <v>255</v>
      </c>
      <c r="E917" s="119" t="s">
        <v>174</v>
      </c>
      <c r="F917" s="119" t="s">
        <v>382</v>
      </c>
      <c r="G917" s="119" t="s">
        <v>447</v>
      </c>
      <c r="H917" s="119" t="s">
        <v>447</v>
      </c>
      <c r="I917" s="119" t="s">
        <v>169</v>
      </c>
      <c r="J917" s="119" t="s">
        <v>170</v>
      </c>
      <c r="K917" s="119" t="s">
        <v>171</v>
      </c>
      <c r="L917" s="119" t="s">
        <v>382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172</v>
      </c>
      <c r="AK917" s="119" t="s">
        <v>172</v>
      </c>
    </row>
    <row r="918" spans="1:39" s="119" customFormat="1" ht="15" hidden="1" customHeight="1" x14ac:dyDescent="0.3">
      <c r="A918" s="119">
        <v>2017</v>
      </c>
      <c r="B918" s="119" t="s">
        <v>38</v>
      </c>
      <c r="C918" s="119" t="s">
        <v>75</v>
      </c>
      <c r="D918" s="119" t="s">
        <v>255</v>
      </c>
      <c r="E918" s="119" t="s">
        <v>224</v>
      </c>
      <c r="F918" s="119" t="s">
        <v>937</v>
      </c>
      <c r="G918" s="119" t="s">
        <v>937</v>
      </c>
      <c r="H918" s="119" t="s">
        <v>937</v>
      </c>
      <c r="I918" s="119" t="s">
        <v>169</v>
      </c>
      <c r="J918" s="119" t="s">
        <v>864</v>
      </c>
      <c r="K918" s="119" t="s">
        <v>865</v>
      </c>
      <c r="L918" s="119" t="s">
        <v>937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172</v>
      </c>
      <c r="AK918" s="119" t="s">
        <v>172</v>
      </c>
    </row>
    <row r="919" spans="1:39" s="119" customFormat="1" ht="15" hidden="1" customHeight="1" x14ac:dyDescent="0.3">
      <c r="A919" s="119">
        <v>2017</v>
      </c>
      <c r="B919" s="119" t="s">
        <v>251</v>
      </c>
      <c r="C919" s="119" t="s">
        <v>88</v>
      </c>
      <c r="D919" s="119" t="s">
        <v>127</v>
      </c>
      <c r="E919" s="119" t="s">
        <v>193</v>
      </c>
      <c r="F919" s="119" t="s">
        <v>938</v>
      </c>
      <c r="G919" s="119" t="s">
        <v>939</v>
      </c>
      <c r="H919" s="119" t="s">
        <v>939</v>
      </c>
      <c r="I919" s="119" t="s">
        <v>169</v>
      </c>
      <c r="J919" s="119" t="s">
        <v>170</v>
      </c>
      <c r="K919" s="119" t="s">
        <v>171</v>
      </c>
      <c r="L919" s="119" t="s">
        <v>938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hidden="1" customHeight="1" x14ac:dyDescent="0.3">
      <c r="A920" s="119">
        <v>2017</v>
      </c>
      <c r="B920" s="119" t="s">
        <v>38</v>
      </c>
      <c r="C920" s="119" t="s">
        <v>75</v>
      </c>
      <c r="D920" s="119" t="s">
        <v>255</v>
      </c>
      <c r="E920" s="119" t="s">
        <v>320</v>
      </c>
      <c r="F920" s="119" t="s">
        <v>940</v>
      </c>
      <c r="G920" s="119" t="s">
        <v>940</v>
      </c>
      <c r="H920" s="119" t="s">
        <v>940</v>
      </c>
      <c r="I920" s="119" t="s">
        <v>169</v>
      </c>
      <c r="J920" s="119" t="s">
        <v>170</v>
      </c>
      <c r="K920" s="119" t="s">
        <v>171</v>
      </c>
      <c r="L920" s="119" t="s">
        <v>940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172</v>
      </c>
      <c r="AK920" s="119" t="s">
        <v>172</v>
      </c>
    </row>
    <row r="921" spans="1:39" s="119" customFormat="1" ht="15" hidden="1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454</v>
      </c>
      <c r="G921" s="119" t="s">
        <v>454</v>
      </c>
      <c r="H921" s="119" t="s">
        <v>454</v>
      </c>
      <c r="I921" s="119" t="s">
        <v>169</v>
      </c>
      <c r="J921" s="119" t="s">
        <v>170</v>
      </c>
      <c r="K921" s="119" t="s">
        <v>171</v>
      </c>
      <c r="L921" s="119" t="s">
        <v>701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185</v>
      </c>
      <c r="AK921" s="119" t="s">
        <v>185</v>
      </c>
    </row>
    <row r="922" spans="1:39" s="119" customFormat="1" ht="15" hidden="1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941</v>
      </c>
      <c r="G922" s="119" t="s">
        <v>941</v>
      </c>
      <c r="H922" s="119" t="s">
        <v>941</v>
      </c>
      <c r="I922" s="119" t="s">
        <v>169</v>
      </c>
      <c r="J922" s="119" t="s">
        <v>170</v>
      </c>
      <c r="K922" s="119" t="s">
        <v>171</v>
      </c>
      <c r="L922" s="119" t="s">
        <v>942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943</v>
      </c>
      <c r="G923" s="119" t="s">
        <v>943</v>
      </c>
      <c r="H923" s="119" t="s">
        <v>943</v>
      </c>
      <c r="I923" s="119" t="s">
        <v>169</v>
      </c>
      <c r="J923" s="119" t="s">
        <v>602</v>
      </c>
      <c r="K923" s="119" t="s">
        <v>882</v>
      </c>
      <c r="L923" s="119" t="s">
        <v>943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173</v>
      </c>
    </row>
    <row r="924" spans="1:39" s="119" customFormat="1" ht="15" hidden="1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943</v>
      </c>
      <c r="G924" s="119" t="s">
        <v>943</v>
      </c>
      <c r="H924" s="119" t="s">
        <v>943</v>
      </c>
      <c r="I924" s="119" t="s">
        <v>169</v>
      </c>
      <c r="J924" s="119" t="s">
        <v>864</v>
      </c>
      <c r="K924" s="119" t="s">
        <v>865</v>
      </c>
      <c r="L924" s="119" t="s">
        <v>943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172</v>
      </c>
      <c r="AM924" s="119" t="s">
        <v>173</v>
      </c>
    </row>
    <row r="925" spans="1:39" s="119" customFormat="1" ht="15" hidden="1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943</v>
      </c>
      <c r="G925" s="119" t="s">
        <v>943</v>
      </c>
      <c r="H925" s="119" t="s">
        <v>943</v>
      </c>
      <c r="I925" s="119" t="s">
        <v>169</v>
      </c>
      <c r="J925" s="119" t="s">
        <v>864</v>
      </c>
      <c r="K925" s="119" t="s">
        <v>865</v>
      </c>
      <c r="L925" s="119" t="s">
        <v>943</v>
      </c>
      <c r="M925" s="119" t="s">
        <v>184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173</v>
      </c>
    </row>
    <row r="926" spans="1:39" s="119" customFormat="1" ht="15" hidden="1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943</v>
      </c>
      <c r="G926" s="119" t="s">
        <v>943</v>
      </c>
      <c r="H926" s="119" t="s">
        <v>943</v>
      </c>
      <c r="I926" s="119" t="s">
        <v>169</v>
      </c>
      <c r="J926" s="119" t="s">
        <v>864</v>
      </c>
      <c r="K926" s="119" t="s">
        <v>865</v>
      </c>
      <c r="L926" s="119" t="s">
        <v>943</v>
      </c>
      <c r="M926" s="119" t="s">
        <v>159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hidden="1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944</v>
      </c>
      <c r="G927" s="119" t="s">
        <v>944</v>
      </c>
      <c r="H927" s="119" t="s">
        <v>944</v>
      </c>
      <c r="I927" s="119" t="s">
        <v>169</v>
      </c>
      <c r="J927" s="119" t="s">
        <v>170</v>
      </c>
      <c r="K927" s="119" t="s">
        <v>171</v>
      </c>
      <c r="L927" s="119" t="s">
        <v>944</v>
      </c>
      <c r="M927" s="119" t="s">
        <v>159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198</v>
      </c>
      <c r="C928" s="119" t="s">
        <v>39</v>
      </c>
      <c r="D928" s="119" t="s">
        <v>81</v>
      </c>
      <c r="E928" s="119" t="s">
        <v>41</v>
      </c>
      <c r="F928" s="119" t="s">
        <v>945</v>
      </c>
      <c r="G928" s="119" t="s">
        <v>946</v>
      </c>
      <c r="H928" s="119" t="s">
        <v>946</v>
      </c>
      <c r="I928" s="119" t="s">
        <v>169</v>
      </c>
      <c r="J928" s="119" t="s">
        <v>864</v>
      </c>
      <c r="K928" s="119" t="s">
        <v>865</v>
      </c>
      <c r="L928" s="119" t="s">
        <v>945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173</v>
      </c>
    </row>
    <row r="929" spans="1:39" s="119" customFormat="1" ht="15" hidden="1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703</v>
      </c>
      <c r="G929" s="119" t="s">
        <v>703</v>
      </c>
      <c r="H929" s="119" t="s">
        <v>703</v>
      </c>
      <c r="I929" s="119" t="s">
        <v>169</v>
      </c>
      <c r="J929" s="119" t="s">
        <v>170</v>
      </c>
      <c r="K929" s="119" t="s">
        <v>171</v>
      </c>
      <c r="L929" s="119" t="s">
        <v>704</v>
      </c>
      <c r="M929" s="119" t="s">
        <v>184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198</v>
      </c>
      <c r="C930" s="119" t="s">
        <v>199</v>
      </c>
      <c r="D930" s="119" t="s">
        <v>200</v>
      </c>
      <c r="E930" s="119" t="s">
        <v>398</v>
      </c>
      <c r="F930" s="119" t="s">
        <v>947</v>
      </c>
      <c r="G930" s="119" t="s">
        <v>948</v>
      </c>
      <c r="H930" s="119" t="s">
        <v>948</v>
      </c>
      <c r="I930" s="119" t="s">
        <v>169</v>
      </c>
      <c r="J930" s="119" t="s">
        <v>170</v>
      </c>
      <c r="K930" s="119" t="s">
        <v>171</v>
      </c>
      <c r="L930" s="119" t="s">
        <v>949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185</v>
      </c>
      <c r="AK930" s="119" t="s">
        <v>185</v>
      </c>
    </row>
    <row r="931" spans="1:39" s="119" customFormat="1" ht="15" hidden="1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950</v>
      </c>
      <c r="G931" s="119" t="s">
        <v>950</v>
      </c>
      <c r="H931" s="119" t="s">
        <v>950</v>
      </c>
      <c r="I931" s="119" t="s">
        <v>169</v>
      </c>
      <c r="J931" s="119" t="s">
        <v>170</v>
      </c>
      <c r="K931" s="119" t="s">
        <v>171</v>
      </c>
      <c r="L931" s="119" t="s">
        <v>951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38</v>
      </c>
      <c r="C932" s="119" t="s">
        <v>136</v>
      </c>
      <c r="D932" s="119" t="s">
        <v>137</v>
      </c>
      <c r="F932" s="131" t="s">
        <v>572</v>
      </c>
      <c r="G932" s="131" t="s">
        <v>573</v>
      </c>
      <c r="H932" s="131" t="s">
        <v>573</v>
      </c>
      <c r="I932" s="119" t="s">
        <v>169</v>
      </c>
      <c r="J932" s="119" t="s">
        <v>170</v>
      </c>
      <c r="K932" s="119" t="s">
        <v>171</v>
      </c>
      <c r="L932" s="119" t="s">
        <v>952</v>
      </c>
      <c r="M932" s="119" t="s">
        <v>184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207</v>
      </c>
    </row>
    <row r="933" spans="1:39" s="119" customFormat="1" ht="15" hidden="1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169</v>
      </c>
      <c r="J933" s="119" t="s">
        <v>170</v>
      </c>
      <c r="K933" s="119" t="s">
        <v>171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439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188</v>
      </c>
      <c r="AK933" s="119" t="s">
        <v>172</v>
      </c>
    </row>
    <row r="934" spans="1:39" s="119" customFormat="1" ht="15" hidden="1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953</v>
      </c>
      <c r="G934" s="119" t="s">
        <v>953</v>
      </c>
      <c r="H934" s="119" t="s">
        <v>953</v>
      </c>
      <c r="I934" s="119" t="s">
        <v>169</v>
      </c>
      <c r="J934" s="119" t="s">
        <v>170</v>
      </c>
      <c r="K934" s="119" t="s">
        <v>171</v>
      </c>
      <c r="L934" s="119" t="s">
        <v>953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hidden="1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954</v>
      </c>
      <c r="G935" s="119" t="s">
        <v>954</v>
      </c>
      <c r="H935" s="119" t="s">
        <v>954</v>
      </c>
      <c r="I935" s="119" t="s">
        <v>169</v>
      </c>
      <c r="J935" s="119" t="s">
        <v>170</v>
      </c>
      <c r="K935" s="119" t="s">
        <v>171</v>
      </c>
      <c r="L935" s="119" t="s">
        <v>954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955</v>
      </c>
      <c r="G936" s="119" t="s">
        <v>955</v>
      </c>
      <c r="H936" s="119" t="s">
        <v>955</v>
      </c>
      <c r="I936" s="119" t="s">
        <v>169</v>
      </c>
      <c r="J936" s="119" t="s">
        <v>170</v>
      </c>
      <c r="K936" s="119" t="s">
        <v>171</v>
      </c>
      <c r="L936" s="119" t="s">
        <v>955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955</v>
      </c>
      <c r="G937" s="119" t="s">
        <v>955</v>
      </c>
      <c r="H937" s="119" t="s">
        <v>955</v>
      </c>
      <c r="I937" s="119" t="s">
        <v>169</v>
      </c>
      <c r="J937" s="119" t="s">
        <v>170</v>
      </c>
      <c r="K937" s="119" t="s">
        <v>171</v>
      </c>
      <c r="L937" s="119" t="s">
        <v>955</v>
      </c>
      <c r="M937" s="119" t="s">
        <v>184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hidden="1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956</v>
      </c>
      <c r="G938" s="119" t="s">
        <v>956</v>
      </c>
      <c r="H938" s="119" t="s">
        <v>956</v>
      </c>
      <c r="I938" s="119" t="s">
        <v>169</v>
      </c>
      <c r="J938" s="119" t="s">
        <v>170</v>
      </c>
      <c r="K938" s="119" t="s">
        <v>171</v>
      </c>
      <c r="L938" s="119" t="s">
        <v>957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958</v>
      </c>
      <c r="G939" s="119" t="s">
        <v>958</v>
      </c>
      <c r="H939" s="119" t="s">
        <v>958</v>
      </c>
      <c r="I939" s="119" t="s">
        <v>169</v>
      </c>
      <c r="J939" s="119" t="s">
        <v>170</v>
      </c>
      <c r="K939" s="119" t="s">
        <v>171</v>
      </c>
      <c r="L939" s="119" t="s">
        <v>955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959</v>
      </c>
      <c r="AK939" s="119" t="s">
        <v>959</v>
      </c>
    </row>
    <row r="940" spans="1:39" s="119" customFormat="1" ht="15" hidden="1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907</v>
      </c>
      <c r="G940" s="119" t="s">
        <v>907</v>
      </c>
      <c r="H940" s="119" t="s">
        <v>907</v>
      </c>
      <c r="I940" s="119" t="s">
        <v>169</v>
      </c>
      <c r="J940" s="119" t="s">
        <v>864</v>
      </c>
      <c r="K940" s="119" t="s">
        <v>865</v>
      </c>
      <c r="L940" s="119" t="s">
        <v>960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173</v>
      </c>
    </row>
    <row r="941" spans="1:39" s="119" customFormat="1" ht="15" hidden="1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169</v>
      </c>
      <c r="J941" s="119" t="s">
        <v>170</v>
      </c>
      <c r="K941" s="119" t="s">
        <v>171</v>
      </c>
      <c r="L941" s="119" t="s">
        <v>42</v>
      </c>
      <c r="M941" s="119" t="s">
        <v>184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customHeight="1" x14ac:dyDescent="0.3">
      <c r="A942" s="119">
        <v>2017</v>
      </c>
      <c r="B942" s="119" t="s">
        <v>332</v>
      </c>
      <c r="C942" s="119" t="s">
        <v>39</v>
      </c>
      <c r="D942" s="119" t="s">
        <v>40</v>
      </c>
      <c r="E942" s="119" t="s">
        <v>41</v>
      </c>
      <c r="F942" s="119" t="s">
        <v>456</v>
      </c>
      <c r="G942" s="119" t="s">
        <v>961</v>
      </c>
      <c r="H942" s="119" t="s">
        <v>961</v>
      </c>
      <c r="I942" s="119" t="s">
        <v>169</v>
      </c>
      <c r="J942" s="119" t="s">
        <v>170</v>
      </c>
      <c r="K942" s="119" t="s">
        <v>171</v>
      </c>
      <c r="L942" s="119" t="s">
        <v>456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>436800/1.04+(Z942-436800)/(1+N942)</f>
        <v>5085594.5098039219</v>
      </c>
      <c r="AC942" s="147">
        <f t="shared" si="187"/>
        <v>110111.89019607846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172</v>
      </c>
      <c r="AK942" s="119" t="s">
        <v>172</v>
      </c>
    </row>
    <row r="943" spans="1:39" s="119" customFormat="1" ht="15" hidden="1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962</v>
      </c>
      <c r="G943" s="119" t="s">
        <v>962</v>
      </c>
      <c r="H943" s="119" t="s">
        <v>962</v>
      </c>
      <c r="I943" s="119" t="s">
        <v>169</v>
      </c>
      <c r="J943" s="119" t="s">
        <v>170</v>
      </c>
      <c r="K943" s="119" t="s">
        <v>171</v>
      </c>
      <c r="L943" s="119" t="s">
        <v>1665</v>
      </c>
      <c r="M943" s="119" t="s">
        <v>46</v>
      </c>
      <c r="N943" s="136">
        <v>0.02</v>
      </c>
      <c r="O943" s="135" t="s">
        <v>51</v>
      </c>
      <c r="P943" s="135" t="s">
        <v>1666</v>
      </c>
      <c r="Q943" s="137">
        <v>632.79999999999995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7"/>
        <v>9779.5686274510226</v>
      </c>
      <c r="AD943" s="137">
        <f t="shared" si="201"/>
        <v>418939.3513507985</v>
      </c>
      <c r="AE943" s="138">
        <v>0.11269173273981201</v>
      </c>
      <c r="AF943" s="137">
        <f t="shared" ref="AF943:AF1006" si="202">AD943*AE943</f>
        <v>47211.001416614388</v>
      </c>
      <c r="AG943" s="137">
        <v>32633.737140428599</v>
      </c>
      <c r="AH943" s="154"/>
      <c r="AI943" s="154"/>
      <c r="AJ943" s="135" t="s">
        <v>172</v>
      </c>
      <c r="AK943" s="119" t="s">
        <v>172</v>
      </c>
    </row>
    <row r="944" spans="1:39" s="119" customFormat="1" ht="15" hidden="1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714</v>
      </c>
      <c r="G944" s="119" t="s">
        <v>714</v>
      </c>
      <c r="H944" s="119" t="s">
        <v>714</v>
      </c>
      <c r="I944" s="119" t="s">
        <v>169</v>
      </c>
      <c r="J944" s="119" t="s">
        <v>170</v>
      </c>
      <c r="K944" s="119" t="s">
        <v>171</v>
      </c>
      <c r="L944" s="119" t="s">
        <v>714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hidden="1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673</v>
      </c>
      <c r="G945" s="119" t="s">
        <v>963</v>
      </c>
      <c r="H945" s="119" t="s">
        <v>963</v>
      </c>
      <c r="I945" s="119" t="s">
        <v>169</v>
      </c>
      <c r="J945" s="119" t="s">
        <v>170</v>
      </c>
      <c r="K945" s="119" t="s">
        <v>171</v>
      </c>
      <c r="L945" s="119" t="s">
        <v>673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185</v>
      </c>
      <c r="AK945" s="119" t="s">
        <v>185</v>
      </c>
    </row>
    <row r="946" spans="1:39" s="119" customFormat="1" ht="15" hidden="1" customHeight="1" x14ac:dyDescent="0.3">
      <c r="A946" s="119">
        <v>2017</v>
      </c>
      <c r="B946" s="119" t="s">
        <v>38</v>
      </c>
      <c r="C946" s="119" t="s">
        <v>59</v>
      </c>
      <c r="D946" s="119" t="s">
        <v>153</v>
      </c>
      <c r="E946" s="119" t="s">
        <v>106</v>
      </c>
      <c r="F946" s="119" t="s">
        <v>463</v>
      </c>
      <c r="G946" s="119" t="s">
        <v>463</v>
      </c>
      <c r="H946" s="119" t="s">
        <v>463</v>
      </c>
      <c r="I946" s="119" t="s">
        <v>169</v>
      </c>
      <c r="J946" s="119" t="s">
        <v>170</v>
      </c>
      <c r="K946" s="119" t="s">
        <v>171</v>
      </c>
      <c r="L946" s="119" t="s">
        <v>463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185</v>
      </c>
      <c r="AK946" s="119" t="s">
        <v>185</v>
      </c>
    </row>
    <row r="947" spans="1:39" s="119" customFormat="1" ht="15" hidden="1" customHeight="1" x14ac:dyDescent="0.3">
      <c r="A947" s="119">
        <v>2017</v>
      </c>
      <c r="B947" s="119" t="s">
        <v>38</v>
      </c>
      <c r="C947" s="119" t="s">
        <v>59</v>
      </c>
      <c r="D947" s="119" t="s">
        <v>153</v>
      </c>
      <c r="E947" s="119" t="s">
        <v>106</v>
      </c>
      <c r="F947" s="119" t="s">
        <v>337</v>
      </c>
      <c r="G947" s="119" t="s">
        <v>338</v>
      </c>
      <c r="H947" s="119" t="s">
        <v>338</v>
      </c>
      <c r="I947" s="119" t="s">
        <v>169</v>
      </c>
      <c r="J947" s="119" t="s">
        <v>864</v>
      </c>
      <c r="K947" s="119" t="s">
        <v>865</v>
      </c>
      <c r="L947" s="119" t="s">
        <v>337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hidden="1" customHeight="1" x14ac:dyDescent="0.3">
      <c r="A948" s="119">
        <v>2017</v>
      </c>
      <c r="B948" s="119" t="s">
        <v>38</v>
      </c>
      <c r="C948" s="119" t="s">
        <v>59</v>
      </c>
      <c r="D948" s="119" t="s">
        <v>153</v>
      </c>
      <c r="E948" s="119" t="s">
        <v>106</v>
      </c>
      <c r="F948" s="119" t="s">
        <v>154</v>
      </c>
      <c r="G948" s="119" t="s">
        <v>1657</v>
      </c>
      <c r="H948" s="119" t="s">
        <v>154</v>
      </c>
      <c r="I948" s="119" t="s">
        <v>169</v>
      </c>
      <c r="J948" s="119" t="s">
        <v>170</v>
      </c>
      <c r="K948" s="119" t="s">
        <v>171</v>
      </c>
      <c r="L948" s="119" t="s">
        <v>154</v>
      </c>
      <c r="M948" s="119" t="s">
        <v>46</v>
      </c>
      <c r="N948" s="136">
        <v>0.02</v>
      </c>
      <c r="O948" s="135" t="s">
        <v>51</v>
      </c>
      <c r="P948" s="135" t="s">
        <v>1656</v>
      </c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52778.6</v>
      </c>
      <c r="W948" s="137">
        <f t="shared" si="189"/>
        <v>12.520000000004075</v>
      </c>
      <c r="X948" s="137">
        <f t="shared" si="184"/>
        <v>12.274509803925563</v>
      </c>
      <c r="Y948" s="137">
        <f t="shared" si="190"/>
        <v>0.24549019607851186</v>
      </c>
      <c r="Z948" s="137">
        <f>51259.9-73.6</f>
        <v>51186.3</v>
      </c>
      <c r="AA948" s="137">
        <f t="shared" si="185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7"/>
        <v>991.49294117646787</v>
      </c>
      <c r="AD948" s="137">
        <f t="shared" ref="AD948:AD949" si="203">(Z948-Q948)*0.89807640489087</f>
        <v>45969.208283665546</v>
      </c>
      <c r="AE948" s="138">
        <v>0.11269173273981201</v>
      </c>
      <c r="AF948" s="137">
        <f t="shared" si="202"/>
        <v>5180.3497341635903</v>
      </c>
      <c r="AG948" s="137">
        <v>3581.1124864480798</v>
      </c>
      <c r="AH948" s="154"/>
      <c r="AI948" s="154"/>
      <c r="AJ948" s="135" t="s">
        <v>172</v>
      </c>
      <c r="AK948" s="119" t="s">
        <v>172</v>
      </c>
    </row>
    <row r="949" spans="1:39" s="119" customFormat="1" ht="15" hidden="1" customHeight="1" x14ac:dyDescent="0.3">
      <c r="A949" s="119">
        <v>2017</v>
      </c>
      <c r="B949" s="119" t="s">
        <v>38</v>
      </c>
      <c r="C949" s="119" t="s">
        <v>59</v>
      </c>
      <c r="D949" s="119" t="s">
        <v>153</v>
      </c>
      <c r="E949" s="119" t="s">
        <v>61</v>
      </c>
      <c r="F949" s="119" t="s">
        <v>721</v>
      </c>
      <c r="G949" s="119" t="s">
        <v>722</v>
      </c>
      <c r="H949" s="119" t="s">
        <v>722</v>
      </c>
      <c r="I949" s="119" t="s">
        <v>169</v>
      </c>
      <c r="J949" s="119" t="s">
        <v>170</v>
      </c>
      <c r="K949" s="119" t="s">
        <v>171</v>
      </c>
      <c r="L949" s="119" t="s">
        <v>830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172</v>
      </c>
      <c r="AK949" s="119" t="s">
        <v>172</v>
      </c>
    </row>
    <row r="950" spans="1:39" s="119" customFormat="1" ht="15" hidden="1" customHeight="1" x14ac:dyDescent="0.3">
      <c r="A950" s="119">
        <v>2017</v>
      </c>
      <c r="B950" s="119" t="s">
        <v>38</v>
      </c>
      <c r="C950" s="119" t="s">
        <v>59</v>
      </c>
      <c r="D950" s="119" t="s">
        <v>153</v>
      </c>
      <c r="E950" s="119" t="s">
        <v>61</v>
      </c>
      <c r="F950" s="119" t="s">
        <v>721</v>
      </c>
      <c r="G950" s="119" t="s">
        <v>722</v>
      </c>
      <c r="H950" s="119" t="s">
        <v>722</v>
      </c>
      <c r="I950" s="119" t="s">
        <v>169</v>
      </c>
      <c r="J950" s="119" t="s">
        <v>170</v>
      </c>
      <c r="K950" s="119" t="s">
        <v>171</v>
      </c>
      <c r="L950" s="119" t="s">
        <v>830</v>
      </c>
      <c r="M950" s="119" t="s">
        <v>184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185</v>
      </c>
      <c r="AK950" s="119" t="s">
        <v>185</v>
      </c>
    </row>
    <row r="951" spans="1:39" s="119" customFormat="1" ht="15" hidden="1" customHeight="1" x14ac:dyDescent="0.3">
      <c r="A951" s="119">
        <v>2017</v>
      </c>
      <c r="B951" s="119" t="s">
        <v>38</v>
      </c>
      <c r="C951" s="119" t="s">
        <v>59</v>
      </c>
      <c r="D951" s="119" t="s">
        <v>153</v>
      </c>
      <c r="E951" s="119" t="s">
        <v>467</v>
      </c>
      <c r="F951" s="119" t="s">
        <v>723</v>
      </c>
      <c r="G951" s="119" t="s">
        <v>723</v>
      </c>
      <c r="H951" s="119" t="s">
        <v>723</v>
      </c>
      <c r="I951" s="119" t="s">
        <v>169</v>
      </c>
      <c r="J951" s="119" t="s">
        <v>170</v>
      </c>
      <c r="K951" s="119" t="s">
        <v>171</v>
      </c>
      <c r="L951" s="119" t="s">
        <v>723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172</v>
      </c>
      <c r="AK951" s="119" t="s">
        <v>172</v>
      </c>
    </row>
    <row r="952" spans="1:39" s="119" customFormat="1" ht="15" hidden="1" customHeight="1" x14ac:dyDescent="0.3">
      <c r="A952" s="119">
        <v>2017</v>
      </c>
      <c r="B952" s="119" t="s">
        <v>38</v>
      </c>
      <c r="C952" s="119" t="s">
        <v>59</v>
      </c>
      <c r="D952" s="119" t="s">
        <v>153</v>
      </c>
      <c r="E952" s="119" t="s">
        <v>467</v>
      </c>
      <c r="F952" s="119" t="s">
        <v>723</v>
      </c>
      <c r="G952" s="119" t="s">
        <v>723</v>
      </c>
      <c r="H952" s="119" t="s">
        <v>723</v>
      </c>
      <c r="I952" s="119" t="s">
        <v>169</v>
      </c>
      <c r="J952" s="119" t="s">
        <v>170</v>
      </c>
      <c r="K952" s="119" t="s">
        <v>171</v>
      </c>
      <c r="L952" s="119" t="s">
        <v>723</v>
      </c>
      <c r="M952" s="119" t="s">
        <v>184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185</v>
      </c>
      <c r="AK952" s="119" t="s">
        <v>185</v>
      </c>
    </row>
    <row r="953" spans="1:39" s="119" customFormat="1" ht="15" hidden="1" customHeight="1" x14ac:dyDescent="0.3">
      <c r="A953" s="119">
        <v>2017</v>
      </c>
      <c r="B953" s="119" t="s">
        <v>198</v>
      </c>
      <c r="C953" s="119" t="s">
        <v>59</v>
      </c>
      <c r="D953" s="119" t="s">
        <v>153</v>
      </c>
      <c r="E953" s="119" t="s">
        <v>191</v>
      </c>
      <c r="F953" s="119" t="s">
        <v>964</v>
      </c>
      <c r="G953" s="119" t="s">
        <v>965</v>
      </c>
      <c r="H953" s="119" t="s">
        <v>965</v>
      </c>
      <c r="I953" s="119" t="s">
        <v>169</v>
      </c>
      <c r="J953" s="119" t="s">
        <v>170</v>
      </c>
      <c r="K953" s="119" t="s">
        <v>171</v>
      </c>
      <c r="L953" s="119" t="s">
        <v>964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172</v>
      </c>
      <c r="AK953" s="119" t="s">
        <v>172</v>
      </c>
    </row>
    <row r="954" spans="1:39" s="119" customFormat="1" ht="15" hidden="1" customHeight="1" x14ac:dyDescent="0.3">
      <c r="A954" s="119">
        <v>2017</v>
      </c>
      <c r="B954" s="119" t="s">
        <v>38</v>
      </c>
      <c r="C954" s="119" t="s">
        <v>54</v>
      </c>
      <c r="D954" s="119" t="s">
        <v>101</v>
      </c>
      <c r="E954" s="119" t="s">
        <v>114</v>
      </c>
      <c r="F954" s="119" t="s">
        <v>570</v>
      </c>
      <c r="G954" s="119" t="s">
        <v>570</v>
      </c>
      <c r="H954" s="119" t="s">
        <v>570</v>
      </c>
      <c r="I954" s="119" t="s">
        <v>169</v>
      </c>
      <c r="J954" s="119" t="s">
        <v>170</v>
      </c>
      <c r="K954" s="119" t="s">
        <v>171</v>
      </c>
      <c r="L954" s="119" t="s">
        <v>570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172</v>
      </c>
      <c r="AK954" s="119" t="s">
        <v>172</v>
      </c>
      <c r="AM954" s="119" t="s">
        <v>173</v>
      </c>
    </row>
    <row r="955" spans="1:39" s="119" customFormat="1" ht="15" hidden="1" customHeight="1" x14ac:dyDescent="0.3">
      <c r="A955" s="119">
        <v>2017</v>
      </c>
      <c r="B955" s="119" t="s">
        <v>38</v>
      </c>
      <c r="C955" s="119" t="s">
        <v>59</v>
      </c>
      <c r="D955" s="119" t="s">
        <v>153</v>
      </c>
      <c r="E955" s="119" t="s">
        <v>191</v>
      </c>
      <c r="F955" s="119" t="s">
        <v>966</v>
      </c>
      <c r="G955" s="119" t="s">
        <v>966</v>
      </c>
      <c r="H955" s="119" t="s">
        <v>966</v>
      </c>
      <c r="I955" s="119" t="s">
        <v>169</v>
      </c>
      <c r="J955" s="119" t="s">
        <v>170</v>
      </c>
      <c r="K955" s="119" t="s">
        <v>171</v>
      </c>
      <c r="L955" s="119" t="s">
        <v>966</v>
      </c>
      <c r="M955" s="119" t="s">
        <v>184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38</v>
      </c>
      <c r="C956" s="119" t="s">
        <v>59</v>
      </c>
      <c r="D956" s="119" t="s">
        <v>726</v>
      </c>
      <c r="E956" s="119" t="s">
        <v>130</v>
      </c>
      <c r="F956" s="119" t="s">
        <v>730</v>
      </c>
      <c r="G956" s="119" t="s">
        <v>730</v>
      </c>
      <c r="H956" s="119" t="s">
        <v>730</v>
      </c>
      <c r="I956" s="119" t="s">
        <v>169</v>
      </c>
      <c r="J956" s="119" t="s">
        <v>170</v>
      </c>
      <c r="K956" s="119" t="s">
        <v>171</v>
      </c>
      <c r="L956" s="119" t="s">
        <v>730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172</v>
      </c>
      <c r="AK956" s="119" t="s">
        <v>172</v>
      </c>
    </row>
    <row r="957" spans="1:39" s="119" customFormat="1" ht="15" hidden="1" customHeight="1" x14ac:dyDescent="0.3">
      <c r="A957" s="119">
        <v>2017</v>
      </c>
      <c r="B957" s="119" t="s">
        <v>38</v>
      </c>
      <c r="C957" s="119" t="s">
        <v>59</v>
      </c>
      <c r="D957" s="119" t="s">
        <v>180</v>
      </c>
      <c r="E957" s="119" t="s">
        <v>61</v>
      </c>
      <c r="F957" s="119" t="s">
        <v>967</v>
      </c>
      <c r="G957" s="119" t="s">
        <v>967</v>
      </c>
      <c r="H957" s="119" t="s">
        <v>967</v>
      </c>
      <c r="I957" s="119" t="s">
        <v>169</v>
      </c>
      <c r="J957" s="119" t="s">
        <v>170</v>
      </c>
      <c r="K957" s="119" t="s">
        <v>171</v>
      </c>
      <c r="L957" s="119" t="s">
        <v>967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172</v>
      </c>
      <c r="AK957" s="119" t="s">
        <v>172</v>
      </c>
    </row>
    <row r="958" spans="1:39" s="119" customFormat="1" ht="15" hidden="1" customHeight="1" x14ac:dyDescent="0.3">
      <c r="A958" s="119">
        <v>2017</v>
      </c>
      <c r="B958" s="119" t="s">
        <v>38</v>
      </c>
      <c r="C958" s="119" t="s">
        <v>59</v>
      </c>
      <c r="D958" s="119" t="s">
        <v>180</v>
      </c>
      <c r="E958" s="119" t="s">
        <v>61</v>
      </c>
      <c r="F958" s="119" t="s">
        <v>968</v>
      </c>
      <c r="G958" s="119" t="s">
        <v>968</v>
      </c>
      <c r="H958" s="119" t="s">
        <v>968</v>
      </c>
      <c r="I958" s="119" t="s">
        <v>169</v>
      </c>
      <c r="J958" s="119" t="s">
        <v>170</v>
      </c>
      <c r="K958" s="119" t="s">
        <v>171</v>
      </c>
      <c r="L958" s="119" t="s">
        <v>968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172</v>
      </c>
      <c r="AK958" s="119" t="s">
        <v>172</v>
      </c>
    </row>
    <row r="959" spans="1:39" s="119" customFormat="1" ht="15" hidden="1" customHeight="1" x14ac:dyDescent="0.3">
      <c r="A959" s="119">
        <v>2017</v>
      </c>
      <c r="B959" s="119" t="s">
        <v>38</v>
      </c>
      <c r="C959" s="119" t="s">
        <v>59</v>
      </c>
      <c r="D959" s="119" t="s">
        <v>180</v>
      </c>
      <c r="E959" s="119" t="s">
        <v>61</v>
      </c>
      <c r="F959" s="119" t="s">
        <v>470</v>
      </c>
      <c r="G959" s="119" t="s">
        <v>470</v>
      </c>
      <c r="H959" s="119" t="s">
        <v>470</v>
      </c>
      <c r="I959" s="119" t="s">
        <v>169</v>
      </c>
      <c r="J959" s="119" t="s">
        <v>170</v>
      </c>
      <c r="K959" s="119" t="s">
        <v>171</v>
      </c>
      <c r="L959" s="119" t="s">
        <v>470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185</v>
      </c>
      <c r="AK959" s="119" t="s">
        <v>185</v>
      </c>
    </row>
    <row r="960" spans="1:39" s="119" customFormat="1" ht="15" hidden="1" customHeight="1" x14ac:dyDescent="0.3">
      <c r="A960" s="119">
        <v>2017</v>
      </c>
      <c r="B960" s="119" t="s">
        <v>38</v>
      </c>
      <c r="C960" s="119" t="s">
        <v>59</v>
      </c>
      <c r="D960" s="119" t="s">
        <v>180</v>
      </c>
      <c r="E960" s="119" t="s">
        <v>61</v>
      </c>
      <c r="F960" s="119" t="s">
        <v>969</v>
      </c>
      <c r="G960" s="119" t="s">
        <v>969</v>
      </c>
      <c r="H960" s="119" t="s">
        <v>969</v>
      </c>
      <c r="I960" s="119" t="s">
        <v>169</v>
      </c>
      <c r="J960" s="119" t="s">
        <v>602</v>
      </c>
      <c r="K960" s="119" t="s">
        <v>882</v>
      </c>
      <c r="L960" s="119" t="s">
        <v>969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172</v>
      </c>
      <c r="AK960" s="119" t="s">
        <v>172</v>
      </c>
    </row>
    <row r="961" spans="1:39" s="119" customFormat="1" ht="15" hidden="1" customHeight="1" x14ac:dyDescent="0.3">
      <c r="A961" s="119">
        <v>2017</v>
      </c>
      <c r="B961" s="119" t="s">
        <v>38</v>
      </c>
      <c r="C961" s="119" t="s">
        <v>59</v>
      </c>
      <c r="D961" s="119" t="s">
        <v>180</v>
      </c>
      <c r="E961" s="119" t="s">
        <v>61</v>
      </c>
      <c r="F961" s="119" t="s">
        <v>970</v>
      </c>
      <c r="G961" s="119" t="s">
        <v>970</v>
      </c>
      <c r="H961" s="119" t="s">
        <v>970</v>
      </c>
      <c r="I961" s="119" t="s">
        <v>169</v>
      </c>
      <c r="J961" s="119" t="s">
        <v>170</v>
      </c>
      <c r="K961" s="119" t="s">
        <v>171</v>
      </c>
      <c r="L961" s="119" t="s">
        <v>970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172</v>
      </c>
      <c r="AK961" s="119" t="s">
        <v>172</v>
      </c>
    </row>
    <row r="962" spans="1:39" s="119" customFormat="1" ht="15" hidden="1" customHeight="1" x14ac:dyDescent="0.3">
      <c r="A962" s="119">
        <v>2017</v>
      </c>
      <c r="B962" s="119" t="s">
        <v>198</v>
      </c>
      <c r="C962" s="119" t="s">
        <v>199</v>
      </c>
      <c r="D962" s="119" t="s">
        <v>200</v>
      </c>
      <c r="F962" s="131" t="s">
        <v>947</v>
      </c>
      <c r="G962" s="131" t="s">
        <v>948</v>
      </c>
      <c r="H962" s="131" t="s">
        <v>948</v>
      </c>
      <c r="I962" s="119" t="s">
        <v>169</v>
      </c>
      <c r="J962" s="119" t="s">
        <v>170</v>
      </c>
      <c r="K962" s="119" t="s">
        <v>171</v>
      </c>
      <c r="L962" s="119" t="s">
        <v>971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185</v>
      </c>
      <c r="AK962" s="119" t="s">
        <v>47</v>
      </c>
      <c r="AM962" s="131" t="s">
        <v>207</v>
      </c>
    </row>
    <row r="963" spans="1:39" s="119" customFormat="1" ht="15" hidden="1" customHeight="1" x14ac:dyDescent="0.3">
      <c r="A963" s="119">
        <v>2017</v>
      </c>
      <c r="B963" s="119" t="s">
        <v>38</v>
      </c>
      <c r="C963" s="119" t="s">
        <v>59</v>
      </c>
      <c r="D963" s="119" t="s">
        <v>180</v>
      </c>
      <c r="E963" s="119" t="s">
        <v>972</v>
      </c>
      <c r="F963" s="119" t="s">
        <v>471</v>
      </c>
      <c r="G963" s="119" t="s">
        <v>471</v>
      </c>
      <c r="H963" s="119" t="s">
        <v>471</v>
      </c>
      <c r="I963" s="119" t="s">
        <v>169</v>
      </c>
      <c r="J963" s="119" t="s">
        <v>170</v>
      </c>
      <c r="K963" s="119" t="s">
        <v>171</v>
      </c>
      <c r="L963" s="119" t="s">
        <v>471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185</v>
      </c>
      <c r="AK963" s="119" t="s">
        <v>185</v>
      </c>
    </row>
    <row r="964" spans="1:39" s="119" customFormat="1" ht="15" hidden="1" customHeight="1" x14ac:dyDescent="0.3">
      <c r="A964" s="119">
        <v>2017</v>
      </c>
      <c r="B964" s="119" t="s">
        <v>38</v>
      </c>
      <c r="C964" s="119" t="s">
        <v>59</v>
      </c>
      <c r="D964" s="119" t="s">
        <v>180</v>
      </c>
      <c r="E964" s="119" t="s">
        <v>130</v>
      </c>
      <c r="F964" s="119" t="s">
        <v>973</v>
      </c>
      <c r="G964" s="119" t="s">
        <v>973</v>
      </c>
      <c r="H964" s="119" t="s">
        <v>973</v>
      </c>
      <c r="I964" s="119" t="s">
        <v>169</v>
      </c>
      <c r="J964" s="119" t="s">
        <v>864</v>
      </c>
      <c r="K964" s="119" t="s">
        <v>865</v>
      </c>
      <c r="L964" s="119" t="s">
        <v>973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38</v>
      </c>
      <c r="C965" s="119" t="s">
        <v>59</v>
      </c>
      <c r="D965" s="119" t="s">
        <v>180</v>
      </c>
      <c r="E965" s="119" t="s">
        <v>191</v>
      </c>
      <c r="F965" s="119" t="s">
        <v>974</v>
      </c>
      <c r="G965" s="119" t="s">
        <v>974</v>
      </c>
      <c r="H965" s="119" t="s">
        <v>974</v>
      </c>
      <c r="I965" s="119" t="s">
        <v>169</v>
      </c>
      <c r="J965" s="119" t="s">
        <v>170</v>
      </c>
      <c r="K965" s="119" t="s">
        <v>171</v>
      </c>
      <c r="L965" s="119" t="s">
        <v>974</v>
      </c>
      <c r="M965" s="119" t="s">
        <v>184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38</v>
      </c>
      <c r="C966" s="119" t="s">
        <v>59</v>
      </c>
      <c r="D966" s="119" t="s">
        <v>180</v>
      </c>
      <c r="E966" s="119" t="s">
        <v>191</v>
      </c>
      <c r="F966" s="119" t="s">
        <v>969</v>
      </c>
      <c r="G966" s="119" t="s">
        <v>969</v>
      </c>
      <c r="H966" s="119" t="s">
        <v>969</v>
      </c>
      <c r="I966" s="119" t="s">
        <v>169</v>
      </c>
      <c r="J966" s="119" t="s">
        <v>864</v>
      </c>
      <c r="K966" s="119" t="s">
        <v>865</v>
      </c>
      <c r="L966" s="119" t="s">
        <v>969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172</v>
      </c>
      <c r="AK966" s="119" t="s">
        <v>172</v>
      </c>
    </row>
    <row r="967" spans="1:39" s="119" customFormat="1" ht="15" hidden="1" customHeight="1" x14ac:dyDescent="0.3">
      <c r="A967" s="119">
        <v>2017</v>
      </c>
      <c r="B967" s="119" t="s">
        <v>198</v>
      </c>
      <c r="C967" s="119" t="s">
        <v>59</v>
      </c>
      <c r="D967" s="119" t="s">
        <v>105</v>
      </c>
      <c r="E967" s="119" t="s">
        <v>106</v>
      </c>
      <c r="F967" s="119" t="s">
        <v>747</v>
      </c>
      <c r="G967" s="119" t="s">
        <v>748</v>
      </c>
      <c r="H967" s="119" t="s">
        <v>748</v>
      </c>
      <c r="I967" s="119" t="s">
        <v>169</v>
      </c>
      <c r="J967" s="119" t="s">
        <v>170</v>
      </c>
      <c r="K967" s="119" t="s">
        <v>171</v>
      </c>
      <c r="L967" s="119" t="s">
        <v>747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172</v>
      </c>
      <c r="AK967" s="119" t="s">
        <v>172</v>
      </c>
    </row>
    <row r="968" spans="1:39" s="119" customFormat="1" ht="15" hidden="1" customHeight="1" x14ac:dyDescent="0.3">
      <c r="A968" s="119">
        <v>2017</v>
      </c>
      <c r="B968" s="119" t="s">
        <v>38</v>
      </c>
      <c r="C968" s="119" t="s">
        <v>59</v>
      </c>
      <c r="D968" s="119" t="s">
        <v>105</v>
      </c>
      <c r="E968" s="119" t="s">
        <v>106</v>
      </c>
      <c r="F968" s="119" t="s">
        <v>975</v>
      </c>
      <c r="G968" s="119" t="s">
        <v>975</v>
      </c>
      <c r="H968" s="119" t="s">
        <v>975</v>
      </c>
      <c r="I968" s="119" t="s">
        <v>169</v>
      </c>
      <c r="J968" s="119" t="s">
        <v>170</v>
      </c>
      <c r="K968" s="119" t="s">
        <v>171</v>
      </c>
      <c r="L968" s="119" t="s">
        <v>975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185</v>
      </c>
      <c r="AK968" s="119" t="s">
        <v>185</v>
      </c>
    </row>
    <row r="969" spans="1:39" s="119" customFormat="1" ht="15" hidden="1" customHeight="1" x14ac:dyDescent="0.3">
      <c r="A969" s="119">
        <v>2017</v>
      </c>
      <c r="B969" s="119" t="s">
        <v>251</v>
      </c>
      <c r="C969" s="119" t="s">
        <v>75</v>
      </c>
      <c r="D969" s="119" t="s">
        <v>76</v>
      </c>
      <c r="E969" s="119" t="s">
        <v>149</v>
      </c>
      <c r="F969" s="119" t="s">
        <v>296</v>
      </c>
      <c r="G969" s="119" t="s">
        <v>297</v>
      </c>
      <c r="H969" s="119" t="s">
        <v>298</v>
      </c>
      <c r="I969" s="131" t="s">
        <v>242</v>
      </c>
      <c r="J969" s="119" t="s">
        <v>243</v>
      </c>
      <c r="K969" s="119" t="s">
        <v>244</v>
      </c>
      <c r="L969" s="119" t="s">
        <v>299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hidden="1" customHeight="1" x14ac:dyDescent="0.3">
      <c r="A970" s="119">
        <v>2017</v>
      </c>
      <c r="B970" s="119" t="s">
        <v>38</v>
      </c>
      <c r="C970" s="119" t="s">
        <v>75</v>
      </c>
      <c r="D970" s="119" t="s">
        <v>517</v>
      </c>
      <c r="F970" s="131" t="s">
        <v>640</v>
      </c>
      <c r="G970" s="131" t="s">
        <v>640</v>
      </c>
      <c r="H970" s="131" t="s">
        <v>640</v>
      </c>
      <c r="I970" s="119" t="s">
        <v>169</v>
      </c>
      <c r="J970" s="119" t="s">
        <v>170</v>
      </c>
      <c r="K970" s="119" t="s">
        <v>171</v>
      </c>
      <c r="L970" s="119" t="s">
        <v>640</v>
      </c>
      <c r="M970" s="119" t="s">
        <v>184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207</v>
      </c>
    </row>
    <row r="971" spans="1:39" s="120" customFormat="1" ht="15" hidden="1" customHeight="1" x14ac:dyDescent="0.3">
      <c r="A971" s="119">
        <v>2017</v>
      </c>
      <c r="B971" s="119" t="s">
        <v>38</v>
      </c>
      <c r="C971" s="119" t="s">
        <v>59</v>
      </c>
      <c r="D971" s="119" t="s">
        <v>105</v>
      </c>
      <c r="E971" s="119" t="s">
        <v>106</v>
      </c>
      <c r="F971" s="119" t="s">
        <v>107</v>
      </c>
      <c r="G971" s="119" t="s">
        <v>107</v>
      </c>
      <c r="H971" s="119" t="s">
        <v>107</v>
      </c>
      <c r="I971" s="119" t="s">
        <v>164</v>
      </c>
      <c r="J971" s="119" t="s">
        <v>44</v>
      </c>
      <c r="K971" s="119" t="s">
        <v>165</v>
      </c>
      <c r="L971" s="119" t="s">
        <v>108</v>
      </c>
      <c r="M971" s="137" t="s">
        <v>184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185</v>
      </c>
      <c r="AK971" s="153" t="s">
        <v>185</v>
      </c>
      <c r="AL971" s="119" t="s">
        <v>976</v>
      </c>
      <c r="AM971" s="119"/>
    </row>
    <row r="972" spans="1:39" s="119" customFormat="1" ht="15" hidden="1" customHeight="1" x14ac:dyDescent="0.3">
      <c r="A972" s="119">
        <v>2017</v>
      </c>
      <c r="B972" s="119" t="s">
        <v>38</v>
      </c>
      <c r="C972" s="119" t="s">
        <v>59</v>
      </c>
      <c r="D972" s="119" t="s">
        <v>153</v>
      </c>
      <c r="E972" s="119" t="s">
        <v>106</v>
      </c>
      <c r="F972" s="119" t="s">
        <v>337</v>
      </c>
      <c r="G972" s="119" t="s">
        <v>338</v>
      </c>
      <c r="H972" s="119" t="s">
        <v>338</v>
      </c>
      <c r="I972" s="163" t="s">
        <v>203</v>
      </c>
      <c r="J972" s="119" t="s">
        <v>204</v>
      </c>
      <c r="K972" s="119" t="s">
        <v>205</v>
      </c>
      <c r="L972" s="119" t="s">
        <v>337</v>
      </c>
      <c r="M972" s="119" t="s">
        <v>184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hidden="1" customHeight="1" x14ac:dyDescent="0.3">
      <c r="A973" s="119">
        <v>2017</v>
      </c>
      <c r="B973" s="119" t="s">
        <v>38</v>
      </c>
      <c r="C973" s="119" t="s">
        <v>59</v>
      </c>
      <c r="D973" s="119" t="s">
        <v>105</v>
      </c>
      <c r="E973" s="119" t="s">
        <v>189</v>
      </c>
      <c r="F973" s="119" t="s">
        <v>190</v>
      </c>
      <c r="G973" s="119" t="s">
        <v>190</v>
      </c>
      <c r="H973" s="119" t="s">
        <v>190</v>
      </c>
      <c r="I973" s="119" t="s">
        <v>169</v>
      </c>
      <c r="J973" s="119" t="s">
        <v>170</v>
      </c>
      <c r="K973" s="119" t="s">
        <v>171</v>
      </c>
      <c r="L973" s="119" t="s">
        <v>190</v>
      </c>
      <c r="M973" s="119" t="s">
        <v>184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185</v>
      </c>
      <c r="AK973" s="119" t="s">
        <v>185</v>
      </c>
    </row>
    <row r="974" spans="1:39" s="119" customFormat="1" ht="15" hidden="1" customHeight="1" x14ac:dyDescent="0.3">
      <c r="A974" s="119">
        <v>2017</v>
      </c>
      <c r="B974" s="119" t="s">
        <v>38</v>
      </c>
      <c r="C974" s="119" t="s">
        <v>59</v>
      </c>
      <c r="D974" s="119" t="s">
        <v>105</v>
      </c>
      <c r="E974" s="119" t="s">
        <v>189</v>
      </c>
      <c r="F974" s="119" t="s">
        <v>133</v>
      </c>
      <c r="G974" s="119" t="s">
        <v>133</v>
      </c>
      <c r="H974" s="119" t="s">
        <v>133</v>
      </c>
      <c r="I974" s="119" t="s">
        <v>169</v>
      </c>
      <c r="J974" s="119" t="s">
        <v>170</v>
      </c>
      <c r="K974" s="119" t="s">
        <v>171</v>
      </c>
      <c r="L974" s="119" t="s">
        <v>133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hidden="1" customHeight="1" x14ac:dyDescent="0.3">
      <c r="A975" s="119">
        <v>2017</v>
      </c>
      <c r="B975" s="119" t="s">
        <v>38</v>
      </c>
      <c r="C975" s="119" t="s">
        <v>59</v>
      </c>
      <c r="D975" s="119" t="s">
        <v>153</v>
      </c>
      <c r="E975" s="119" t="s">
        <v>191</v>
      </c>
      <c r="F975" s="119" t="s">
        <v>966</v>
      </c>
      <c r="G975" s="119" t="s">
        <v>966</v>
      </c>
      <c r="H975" s="119" t="s">
        <v>966</v>
      </c>
      <c r="I975" s="119" t="s">
        <v>169</v>
      </c>
      <c r="J975" s="119" t="s">
        <v>170</v>
      </c>
      <c r="K975" s="119" t="s">
        <v>171</v>
      </c>
      <c r="L975" s="119" t="s">
        <v>966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38</v>
      </c>
      <c r="C976" s="119" t="s">
        <v>59</v>
      </c>
      <c r="D976" s="119" t="s">
        <v>105</v>
      </c>
      <c r="E976" s="119" t="s">
        <v>189</v>
      </c>
      <c r="F976" s="119" t="s">
        <v>196</v>
      </c>
      <c r="G976" s="119" t="s">
        <v>196</v>
      </c>
      <c r="H976" s="119" t="s">
        <v>196</v>
      </c>
      <c r="I976" s="119" t="s">
        <v>169</v>
      </c>
      <c r="J976" s="119" t="s">
        <v>170</v>
      </c>
      <c r="K976" s="119" t="s">
        <v>171</v>
      </c>
      <c r="L976" s="119" t="s">
        <v>196</v>
      </c>
      <c r="M976" s="119" t="s">
        <v>159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172</v>
      </c>
      <c r="AK976" s="119" t="s">
        <v>172</v>
      </c>
    </row>
    <row r="977" spans="1:39" s="119" customFormat="1" ht="15" hidden="1" customHeight="1" x14ac:dyDescent="0.3">
      <c r="A977" s="119">
        <v>2017</v>
      </c>
      <c r="B977" s="119" t="s">
        <v>38</v>
      </c>
      <c r="C977" s="119" t="s">
        <v>59</v>
      </c>
      <c r="D977" s="119" t="s">
        <v>105</v>
      </c>
      <c r="E977" s="119" t="s">
        <v>189</v>
      </c>
      <c r="F977" s="119" t="s">
        <v>438</v>
      </c>
      <c r="G977" s="119" t="s">
        <v>438</v>
      </c>
      <c r="H977" s="119" t="s">
        <v>438</v>
      </c>
      <c r="I977" s="119" t="s">
        <v>169</v>
      </c>
      <c r="J977" s="119" t="s">
        <v>170</v>
      </c>
      <c r="K977" s="119" t="s">
        <v>171</v>
      </c>
      <c r="L977" s="119" t="s">
        <v>438</v>
      </c>
      <c r="M977" s="119" t="s">
        <v>184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hidden="1" customHeight="1" x14ac:dyDescent="0.3">
      <c r="A978" s="119">
        <v>2017</v>
      </c>
      <c r="B978" s="119" t="s">
        <v>38</v>
      </c>
      <c r="C978" s="119" t="s">
        <v>59</v>
      </c>
      <c r="D978" s="119" t="s">
        <v>105</v>
      </c>
      <c r="E978" s="119" t="s">
        <v>189</v>
      </c>
      <c r="F978" s="119" t="s">
        <v>438</v>
      </c>
      <c r="G978" s="119" t="s">
        <v>977</v>
      </c>
      <c r="H978" s="119" t="s">
        <v>977</v>
      </c>
      <c r="I978" s="119" t="s">
        <v>169</v>
      </c>
      <c r="J978" s="119" t="s">
        <v>170</v>
      </c>
      <c r="K978" s="119" t="s">
        <v>171</v>
      </c>
      <c r="L978" s="119" t="s">
        <v>438</v>
      </c>
      <c r="M978" s="119" t="s">
        <v>46</v>
      </c>
      <c r="N978" s="136">
        <v>0.02</v>
      </c>
      <c r="O978" s="135" t="s">
        <v>51</v>
      </c>
      <c r="P978" s="135" t="s">
        <v>439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172</v>
      </c>
      <c r="AK978" s="119" t="s">
        <v>172</v>
      </c>
    </row>
    <row r="979" spans="1:39" s="119" customFormat="1" ht="15" hidden="1" customHeight="1" x14ac:dyDescent="0.3">
      <c r="A979" s="119">
        <v>2017</v>
      </c>
      <c r="B979" s="119" t="s">
        <v>38</v>
      </c>
      <c r="C979" s="119" t="s">
        <v>59</v>
      </c>
      <c r="D979" s="119" t="s">
        <v>105</v>
      </c>
      <c r="E979" s="119" t="s">
        <v>189</v>
      </c>
      <c r="F979" s="119" t="s">
        <v>978</v>
      </c>
      <c r="G979" s="119" t="s">
        <v>978</v>
      </c>
      <c r="H979" s="119" t="s">
        <v>978</v>
      </c>
      <c r="I979" s="119" t="s">
        <v>169</v>
      </c>
      <c r="J979" s="119" t="s">
        <v>170</v>
      </c>
      <c r="K979" s="119" t="s">
        <v>171</v>
      </c>
      <c r="L979" s="119" t="s">
        <v>978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172</v>
      </c>
      <c r="AK979" s="119" t="s">
        <v>172</v>
      </c>
    </row>
    <row r="980" spans="1:39" s="119" customFormat="1" ht="15" hidden="1" customHeight="1" x14ac:dyDescent="0.3">
      <c r="A980" s="119">
        <v>2017</v>
      </c>
      <c r="B980" s="119" t="s">
        <v>38</v>
      </c>
      <c r="C980" s="119" t="s">
        <v>59</v>
      </c>
      <c r="D980" s="119" t="s">
        <v>105</v>
      </c>
      <c r="E980" s="119" t="s">
        <v>61</v>
      </c>
      <c r="F980" s="119" t="s">
        <v>743</v>
      </c>
      <c r="G980" s="119" t="s">
        <v>743</v>
      </c>
      <c r="H980" s="119" t="s">
        <v>743</v>
      </c>
      <c r="I980" s="119" t="s">
        <v>169</v>
      </c>
      <c r="J980" s="119" t="s">
        <v>170</v>
      </c>
      <c r="K980" s="119" t="s">
        <v>171</v>
      </c>
      <c r="L980" s="119" t="s">
        <v>743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172</v>
      </c>
      <c r="AK980" s="119" t="s">
        <v>172</v>
      </c>
    </row>
    <row r="981" spans="1:39" s="119" customFormat="1" ht="15" hidden="1" customHeight="1" x14ac:dyDescent="0.3">
      <c r="A981" s="119">
        <v>2017</v>
      </c>
      <c r="B981" s="119" t="s">
        <v>38</v>
      </c>
      <c r="C981" s="119" t="s">
        <v>59</v>
      </c>
      <c r="D981" s="119" t="s">
        <v>105</v>
      </c>
      <c r="E981" s="119" t="s">
        <v>61</v>
      </c>
      <c r="F981" s="119" t="s">
        <v>196</v>
      </c>
      <c r="G981" s="119" t="s">
        <v>196</v>
      </c>
      <c r="H981" s="119" t="s">
        <v>196</v>
      </c>
      <c r="I981" s="119" t="s">
        <v>169</v>
      </c>
      <c r="J981" s="119" t="s">
        <v>170</v>
      </c>
      <c r="K981" s="119" t="s">
        <v>171</v>
      </c>
      <c r="L981" s="119" t="s">
        <v>196</v>
      </c>
      <c r="M981" s="119" t="s">
        <v>184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185</v>
      </c>
      <c r="AK981" s="119" t="s">
        <v>185</v>
      </c>
    </row>
    <row r="982" spans="1:39" s="119" customFormat="1" ht="15" hidden="1" customHeight="1" x14ac:dyDescent="0.3">
      <c r="A982" s="119">
        <v>2017</v>
      </c>
      <c r="B982" s="119" t="s">
        <v>38</v>
      </c>
      <c r="C982" s="119" t="s">
        <v>59</v>
      </c>
      <c r="D982" s="119" t="s">
        <v>105</v>
      </c>
      <c r="E982" s="119" t="s">
        <v>130</v>
      </c>
      <c r="F982" s="119" t="s">
        <v>979</v>
      </c>
      <c r="G982" s="119" t="s">
        <v>979</v>
      </c>
      <c r="H982" s="119" t="s">
        <v>979</v>
      </c>
      <c r="I982" s="119" t="s">
        <v>169</v>
      </c>
      <c r="J982" s="119" t="s">
        <v>170</v>
      </c>
      <c r="K982" s="119" t="s">
        <v>171</v>
      </c>
      <c r="L982" s="119" t="s">
        <v>979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185</v>
      </c>
      <c r="AK982" s="119" t="s">
        <v>185</v>
      </c>
    </row>
    <row r="983" spans="1:39" s="119" customFormat="1" ht="15" hidden="1" customHeight="1" x14ac:dyDescent="0.3">
      <c r="A983" s="119">
        <v>2017</v>
      </c>
      <c r="B983" s="119" t="s">
        <v>38</v>
      </c>
      <c r="C983" s="119" t="s">
        <v>59</v>
      </c>
      <c r="D983" s="119" t="s">
        <v>105</v>
      </c>
      <c r="E983" s="119" t="s">
        <v>130</v>
      </c>
      <c r="F983" s="165" t="s">
        <v>357</v>
      </c>
      <c r="G983" s="119" t="s">
        <v>357</v>
      </c>
      <c r="H983" s="119" t="s">
        <v>357</v>
      </c>
      <c r="I983" s="119" t="s">
        <v>169</v>
      </c>
      <c r="J983" s="119" t="s">
        <v>170</v>
      </c>
      <c r="K983" s="119" t="s">
        <v>171</v>
      </c>
      <c r="L983" s="119" t="s">
        <v>357</v>
      </c>
      <c r="M983" s="119" t="s">
        <v>46</v>
      </c>
      <c r="N983" s="136">
        <v>0.02</v>
      </c>
      <c r="O983" s="135" t="s">
        <v>51</v>
      </c>
      <c r="P983" s="228" t="s">
        <v>1662</v>
      </c>
      <c r="Q983" s="137">
        <v>356269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12470240</v>
      </c>
      <c r="W983" s="137">
        <f t="shared" si="213"/>
        <v>37000</v>
      </c>
      <c r="X983" s="137">
        <f t="shared" si="209"/>
        <v>36274.509803921566</v>
      </c>
      <c r="Y983" s="137">
        <f t="shared" si="214"/>
        <v>725.49019607843366</v>
      </c>
      <c r="Z983" s="166">
        <v>12436125.9</v>
      </c>
      <c r="AA983" s="137">
        <f t="shared" si="210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1"/>
        <v>597050.50784313679</v>
      </c>
      <c r="AD983" s="137">
        <f t="shared" si="220"/>
        <v>10848634.45634817</v>
      </c>
      <c r="AE983" s="138">
        <v>0.11269173273981201</v>
      </c>
      <c r="AF983" s="137">
        <f t="shared" si="202"/>
        <v>1222551.4147467036</v>
      </c>
      <c r="AG983" s="137">
        <v>864877.24669509602</v>
      </c>
      <c r="AH983" s="154"/>
      <c r="AI983" s="154"/>
      <c r="AJ983" s="135" t="s">
        <v>172</v>
      </c>
      <c r="AK983" s="119" t="s">
        <v>172</v>
      </c>
    </row>
    <row r="984" spans="1:39" s="119" customFormat="1" ht="15" hidden="1" customHeight="1" x14ac:dyDescent="0.3">
      <c r="A984" s="119">
        <v>2017</v>
      </c>
      <c r="B984" s="119" t="s">
        <v>38</v>
      </c>
      <c r="C984" s="119" t="s">
        <v>59</v>
      </c>
      <c r="D984" s="119" t="s">
        <v>105</v>
      </c>
      <c r="E984" s="119" t="s">
        <v>130</v>
      </c>
      <c r="F984" s="165" t="s">
        <v>357</v>
      </c>
      <c r="G984" s="119" t="s">
        <v>357</v>
      </c>
      <c r="H984" s="119" t="s">
        <v>357</v>
      </c>
      <c r="I984" s="119" t="s">
        <v>169</v>
      </c>
      <c r="J984" s="119" t="s">
        <v>170</v>
      </c>
      <c r="K984" s="119" t="s">
        <v>171</v>
      </c>
      <c r="L984" s="119" t="s">
        <v>357</v>
      </c>
      <c r="M984" s="119" t="s">
        <v>184</v>
      </c>
      <c r="N984" s="136">
        <v>0</v>
      </c>
      <c r="O984" s="135" t="s">
        <v>47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0</v>
      </c>
      <c r="U984" s="137">
        <f t="shared" si="212"/>
        <v>100000</v>
      </c>
      <c r="V984" s="137">
        <v>100000</v>
      </c>
      <c r="W984" s="137">
        <f t="shared" si="213"/>
        <v>0</v>
      </c>
      <c r="X984" s="137">
        <f t="shared" si="209"/>
        <v>0</v>
      </c>
      <c r="Y984" s="137">
        <f t="shared" si="214"/>
        <v>0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93714.79</v>
      </c>
      <c r="AC984" s="147">
        <f t="shared" si="211"/>
        <v>0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185</v>
      </c>
      <c r="AK984" s="119" t="s">
        <v>185</v>
      </c>
    </row>
    <row r="985" spans="1:39" s="119" customFormat="1" ht="15" hidden="1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106</v>
      </c>
      <c r="F985" s="119" t="s">
        <v>980</v>
      </c>
      <c r="G985" s="119" t="s">
        <v>980</v>
      </c>
      <c r="H985" s="119" t="s">
        <v>980</v>
      </c>
      <c r="I985" s="119" t="s">
        <v>169</v>
      </c>
      <c r="J985" s="119" t="s">
        <v>170</v>
      </c>
      <c r="K985" s="119" t="s">
        <v>171</v>
      </c>
      <c r="L985" s="119" t="s">
        <v>981</v>
      </c>
      <c r="M985" s="119" t="s">
        <v>184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185</v>
      </c>
      <c r="AK985" s="119" t="s">
        <v>185</v>
      </c>
    </row>
    <row r="986" spans="1:39" s="119" customFormat="1" ht="15" hidden="1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189</v>
      </c>
      <c r="F986" s="119" t="s">
        <v>982</v>
      </c>
      <c r="G986" s="119" t="s">
        <v>982</v>
      </c>
      <c r="H986" s="119" t="s">
        <v>982</v>
      </c>
      <c r="I986" s="119" t="s">
        <v>169</v>
      </c>
      <c r="J986" s="119" t="s">
        <v>170</v>
      </c>
      <c r="K986" s="119" t="s">
        <v>171</v>
      </c>
      <c r="L986" s="119" t="s">
        <v>982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172</v>
      </c>
      <c r="AK986" s="119" t="s">
        <v>172</v>
      </c>
    </row>
    <row r="987" spans="1:39" s="119" customFormat="1" ht="15" hidden="1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189</v>
      </c>
      <c r="F987" s="119" t="s">
        <v>750</v>
      </c>
      <c r="G987" s="119" t="s">
        <v>750</v>
      </c>
      <c r="H987" s="119" t="s">
        <v>750</v>
      </c>
      <c r="I987" s="119" t="s">
        <v>169</v>
      </c>
      <c r="J987" s="119" t="s">
        <v>170</v>
      </c>
      <c r="K987" s="119" t="s">
        <v>171</v>
      </c>
      <c r="L987" s="119" t="s">
        <v>750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185</v>
      </c>
      <c r="AK987" s="119" t="s">
        <v>185</v>
      </c>
      <c r="AM987" s="119" t="s">
        <v>173</v>
      </c>
    </row>
    <row r="988" spans="1:39" s="119" customFormat="1" ht="15" hidden="1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189</v>
      </c>
      <c r="F988" s="119" t="s">
        <v>477</v>
      </c>
      <c r="G988" s="119" t="s">
        <v>477</v>
      </c>
      <c r="H988" s="119" t="s">
        <v>477</v>
      </c>
      <c r="I988" s="119" t="s">
        <v>169</v>
      </c>
      <c r="J988" s="119" t="s">
        <v>170</v>
      </c>
      <c r="K988" s="119" t="s">
        <v>171</v>
      </c>
      <c r="L988" s="119" t="s">
        <v>983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172</v>
      </c>
      <c r="AK988" s="119" t="s">
        <v>172</v>
      </c>
    </row>
    <row r="989" spans="1:39" s="119" customFormat="1" ht="15" hidden="1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189</v>
      </c>
      <c r="F989" s="119" t="s">
        <v>983</v>
      </c>
      <c r="G989" s="119" t="s">
        <v>983</v>
      </c>
      <c r="H989" s="119" t="s">
        <v>983</v>
      </c>
      <c r="I989" s="119" t="s">
        <v>169</v>
      </c>
      <c r="J989" s="119" t="s">
        <v>170</v>
      </c>
      <c r="K989" s="119" t="s">
        <v>171</v>
      </c>
      <c r="L989" s="119" t="s">
        <v>983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172</v>
      </c>
      <c r="AK989" s="119" t="s">
        <v>172</v>
      </c>
    </row>
    <row r="990" spans="1:39" s="119" customFormat="1" ht="15" hidden="1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359</v>
      </c>
      <c r="G990" s="119" t="s">
        <v>359</v>
      </c>
      <c r="H990" s="119" t="s">
        <v>359</v>
      </c>
      <c r="I990" s="119" t="s">
        <v>169</v>
      </c>
      <c r="J990" s="119" t="s">
        <v>170</v>
      </c>
      <c r="K990" s="119" t="s">
        <v>171</v>
      </c>
      <c r="L990" s="119" t="s">
        <v>360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hidden="1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359</v>
      </c>
      <c r="G991" s="119" t="s">
        <v>359</v>
      </c>
      <c r="H991" s="119" t="s">
        <v>359</v>
      </c>
      <c r="I991" s="119" t="s">
        <v>169</v>
      </c>
      <c r="J991" s="119" t="s">
        <v>170</v>
      </c>
      <c r="K991" s="119" t="s">
        <v>171</v>
      </c>
      <c r="L991" s="119" t="s">
        <v>360</v>
      </c>
      <c r="M991" s="119" t="s">
        <v>184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hidden="1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984</v>
      </c>
      <c r="G992" s="119" t="s">
        <v>984</v>
      </c>
      <c r="H992" s="119" t="s">
        <v>984</v>
      </c>
      <c r="I992" s="119" t="s">
        <v>169</v>
      </c>
      <c r="J992" s="119" t="s">
        <v>170</v>
      </c>
      <c r="K992" s="119" t="s">
        <v>171</v>
      </c>
      <c r="L992" s="119" t="s">
        <v>984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hidden="1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273</v>
      </c>
      <c r="G993" s="119" t="s">
        <v>273</v>
      </c>
      <c r="H993" s="119" t="s">
        <v>273</v>
      </c>
      <c r="I993" s="119" t="s">
        <v>169</v>
      </c>
      <c r="J993" s="119" t="s">
        <v>170</v>
      </c>
      <c r="K993" s="119" t="s">
        <v>171</v>
      </c>
      <c r="L993" s="119" t="s">
        <v>273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172</v>
      </c>
      <c r="AK993" s="119" t="s">
        <v>172</v>
      </c>
      <c r="AM993" s="119" t="s">
        <v>173</v>
      </c>
    </row>
    <row r="994" spans="1:39" s="119" customFormat="1" ht="15" hidden="1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985</v>
      </c>
      <c r="G994" s="119" t="s">
        <v>986</v>
      </c>
      <c r="H994" s="119" t="s">
        <v>986</v>
      </c>
      <c r="I994" s="119" t="s">
        <v>169</v>
      </c>
      <c r="J994" s="119" t="s">
        <v>170</v>
      </c>
      <c r="K994" s="119" t="s">
        <v>171</v>
      </c>
      <c r="L994" s="119" t="s">
        <v>987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172</v>
      </c>
      <c r="AK994" s="119" t="s">
        <v>172</v>
      </c>
    </row>
    <row r="995" spans="1:39" s="119" customFormat="1" ht="15" hidden="1" customHeight="1" x14ac:dyDescent="0.3">
      <c r="A995" s="119">
        <v>2017</v>
      </c>
      <c r="B995" s="119" t="s">
        <v>251</v>
      </c>
      <c r="C995" s="119" t="s">
        <v>59</v>
      </c>
      <c r="D995" s="119" t="s">
        <v>209</v>
      </c>
      <c r="E995" s="119" t="s">
        <v>238</v>
      </c>
      <c r="F995" s="119" t="s">
        <v>754</v>
      </c>
      <c r="G995" s="119" t="s">
        <v>755</v>
      </c>
      <c r="H995" s="119" t="s">
        <v>755</v>
      </c>
      <c r="I995" s="119" t="s">
        <v>169</v>
      </c>
      <c r="J995" s="119" t="s">
        <v>170</v>
      </c>
      <c r="K995" s="119" t="s">
        <v>171</v>
      </c>
      <c r="L995" s="119" t="s">
        <v>754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188</v>
      </c>
    </row>
    <row r="996" spans="1:39" s="119" customFormat="1" ht="15" hidden="1" customHeight="1" x14ac:dyDescent="0.3">
      <c r="A996" s="119">
        <v>2017</v>
      </c>
      <c r="B996" s="119" t="s">
        <v>251</v>
      </c>
      <c r="C996" s="119" t="s">
        <v>59</v>
      </c>
      <c r="D996" s="119" t="s">
        <v>209</v>
      </c>
      <c r="E996" s="119" t="s">
        <v>238</v>
      </c>
      <c r="F996" s="119" t="s">
        <v>754</v>
      </c>
      <c r="G996" s="119" t="s">
        <v>755</v>
      </c>
      <c r="H996" s="119" t="s">
        <v>755</v>
      </c>
      <c r="I996" s="119" t="s">
        <v>169</v>
      </c>
      <c r="J996" s="119" t="s">
        <v>170</v>
      </c>
      <c r="K996" s="119" t="s">
        <v>171</v>
      </c>
      <c r="L996" s="119" t="s">
        <v>754</v>
      </c>
      <c r="M996" s="119" t="s">
        <v>159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hidden="1" customHeight="1" x14ac:dyDescent="0.3">
      <c r="A997" s="119">
        <v>2017</v>
      </c>
      <c r="B997" s="119" t="s">
        <v>38</v>
      </c>
      <c r="C997" s="119" t="s">
        <v>59</v>
      </c>
      <c r="D997" s="119" t="s">
        <v>209</v>
      </c>
      <c r="E997" s="119" t="s">
        <v>238</v>
      </c>
      <c r="F997" s="119" t="s">
        <v>718</v>
      </c>
      <c r="G997" s="119" t="s">
        <v>718</v>
      </c>
      <c r="H997" s="119" t="s">
        <v>718</v>
      </c>
      <c r="I997" s="119" t="s">
        <v>169</v>
      </c>
      <c r="J997" s="119" t="s">
        <v>170</v>
      </c>
      <c r="K997" s="119" t="s">
        <v>171</v>
      </c>
      <c r="L997" s="119" t="s">
        <v>718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192</v>
      </c>
      <c r="AK997" s="119" t="s">
        <v>192</v>
      </c>
    </row>
    <row r="998" spans="1:39" s="119" customFormat="1" ht="15" hidden="1" customHeight="1" x14ac:dyDescent="0.3">
      <c r="A998" s="119">
        <v>2017</v>
      </c>
      <c r="B998" s="119" t="s">
        <v>38</v>
      </c>
      <c r="C998" s="119" t="s">
        <v>59</v>
      </c>
      <c r="D998" s="119" t="s">
        <v>209</v>
      </c>
      <c r="E998" s="119" t="s">
        <v>238</v>
      </c>
      <c r="F998" s="119" t="s">
        <v>239</v>
      </c>
      <c r="G998" s="119" t="s">
        <v>759</v>
      </c>
      <c r="H998" s="119" t="s">
        <v>759</v>
      </c>
      <c r="I998" s="119" t="s">
        <v>169</v>
      </c>
      <c r="J998" s="119" t="s">
        <v>170</v>
      </c>
      <c r="K998" s="119" t="s">
        <v>171</v>
      </c>
      <c r="L998" s="119" t="s">
        <v>239</v>
      </c>
      <c r="M998" s="119" t="s">
        <v>46</v>
      </c>
      <c r="N998" s="136">
        <v>0.02</v>
      </c>
      <c r="O998" s="135" t="s">
        <v>494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172</v>
      </c>
      <c r="AK998" s="119" t="s">
        <v>172</v>
      </c>
    </row>
    <row r="999" spans="1:39" s="119" customFormat="1" ht="15" hidden="1" customHeight="1" x14ac:dyDescent="0.3">
      <c r="A999" s="119">
        <v>2017</v>
      </c>
      <c r="B999" s="119" t="s">
        <v>38</v>
      </c>
      <c r="C999" s="119" t="s">
        <v>59</v>
      </c>
      <c r="D999" s="119" t="s">
        <v>209</v>
      </c>
      <c r="E999" s="119" t="s">
        <v>238</v>
      </c>
      <c r="F999" s="119" t="s">
        <v>239</v>
      </c>
      <c r="G999" s="119" t="s">
        <v>759</v>
      </c>
      <c r="H999" s="119" t="s">
        <v>759</v>
      </c>
      <c r="I999" s="119" t="s">
        <v>169</v>
      </c>
      <c r="J999" s="119" t="s">
        <v>170</v>
      </c>
      <c r="K999" s="119" t="s">
        <v>171</v>
      </c>
      <c r="L999" s="119" t="s">
        <v>239</v>
      </c>
      <c r="M999" s="119" t="s">
        <v>184</v>
      </c>
      <c r="N999" s="136">
        <v>0.04</v>
      </c>
      <c r="O999" s="135" t="s">
        <v>494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185</v>
      </c>
      <c r="AK999" s="119" t="s">
        <v>185</v>
      </c>
    </row>
    <row r="1000" spans="1:39" s="119" customFormat="1" ht="15" hidden="1" customHeight="1" x14ac:dyDescent="0.3">
      <c r="A1000" s="119">
        <v>2017</v>
      </c>
      <c r="B1000" s="119" t="s">
        <v>38</v>
      </c>
      <c r="C1000" s="119" t="s">
        <v>59</v>
      </c>
      <c r="D1000" s="119" t="s">
        <v>209</v>
      </c>
      <c r="E1000" s="119" t="s">
        <v>238</v>
      </c>
      <c r="F1000" s="119" t="s">
        <v>760</v>
      </c>
      <c r="G1000" s="119" t="s">
        <v>760</v>
      </c>
      <c r="H1000" s="119" t="s">
        <v>760</v>
      </c>
      <c r="I1000" s="119" t="s">
        <v>169</v>
      </c>
      <c r="J1000" s="119" t="s">
        <v>170</v>
      </c>
      <c r="K1000" s="119" t="s">
        <v>171</v>
      </c>
      <c r="L1000" s="119" t="s">
        <v>760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119</v>
      </c>
    </row>
    <row r="1001" spans="1:39" s="119" customFormat="1" ht="15" hidden="1" customHeight="1" x14ac:dyDescent="0.3">
      <c r="A1001" s="119">
        <v>2017</v>
      </c>
      <c r="B1001" s="119" t="s">
        <v>38</v>
      </c>
      <c r="C1001" s="119" t="s">
        <v>59</v>
      </c>
      <c r="D1001" s="119" t="s">
        <v>209</v>
      </c>
      <c r="E1001" s="119" t="s">
        <v>238</v>
      </c>
      <c r="F1001" s="119" t="s">
        <v>760</v>
      </c>
      <c r="G1001" s="119" t="s">
        <v>760</v>
      </c>
      <c r="H1001" s="119" t="s">
        <v>760</v>
      </c>
      <c r="I1001" s="119" t="s">
        <v>169</v>
      </c>
      <c r="J1001" s="119" t="s">
        <v>170</v>
      </c>
      <c r="K1001" s="119" t="s">
        <v>171</v>
      </c>
      <c r="L1001" s="119" t="s">
        <v>760</v>
      </c>
      <c r="M1001" s="119" t="s">
        <v>184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hidden="1" customHeight="1" x14ac:dyDescent="0.3">
      <c r="A1002" s="119">
        <v>2017</v>
      </c>
      <c r="B1002" s="119" t="s">
        <v>38</v>
      </c>
      <c r="C1002" s="119" t="s">
        <v>59</v>
      </c>
      <c r="D1002" s="119" t="s">
        <v>209</v>
      </c>
      <c r="E1002" s="119" t="s">
        <v>238</v>
      </c>
      <c r="F1002" s="119" t="s">
        <v>760</v>
      </c>
      <c r="G1002" s="119" t="s">
        <v>760</v>
      </c>
      <c r="H1002" s="119" t="s">
        <v>760</v>
      </c>
      <c r="I1002" s="119" t="s">
        <v>169</v>
      </c>
      <c r="J1002" s="119" t="s">
        <v>170</v>
      </c>
      <c r="K1002" s="119" t="s">
        <v>171</v>
      </c>
      <c r="L1002" s="119" t="s">
        <v>760</v>
      </c>
      <c r="M1002" s="119" t="s">
        <v>159</v>
      </c>
      <c r="N1002" s="135">
        <v>0</v>
      </c>
      <c r="O1002" s="135" t="s">
        <v>47</v>
      </c>
      <c r="P1002" s="135" t="s">
        <v>761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hidden="1" customHeight="1" x14ac:dyDescent="0.3">
      <c r="A1003" s="119">
        <v>2017</v>
      </c>
      <c r="B1003" s="119" t="s">
        <v>38</v>
      </c>
      <c r="C1003" s="119" t="s">
        <v>59</v>
      </c>
      <c r="D1003" s="119" t="s">
        <v>209</v>
      </c>
      <c r="E1003" s="119" t="s">
        <v>238</v>
      </c>
      <c r="F1003" s="119" t="s">
        <v>762</v>
      </c>
      <c r="G1003" s="119" t="s">
        <v>762</v>
      </c>
      <c r="H1003" s="119" t="s">
        <v>762</v>
      </c>
      <c r="I1003" s="119" t="s">
        <v>169</v>
      </c>
      <c r="J1003" s="119" t="s">
        <v>170</v>
      </c>
      <c r="K1003" s="119" t="s">
        <v>171</v>
      </c>
      <c r="L1003" s="119" t="s">
        <v>762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172</v>
      </c>
      <c r="AK1003" s="119" t="s">
        <v>172</v>
      </c>
    </row>
    <row r="1004" spans="1:39" s="119" customFormat="1" ht="15" hidden="1" customHeight="1" x14ac:dyDescent="0.3">
      <c r="A1004" s="119">
        <v>2017</v>
      </c>
      <c r="B1004" s="119" t="s">
        <v>38</v>
      </c>
      <c r="C1004" s="119" t="s">
        <v>59</v>
      </c>
      <c r="D1004" s="119" t="s">
        <v>209</v>
      </c>
      <c r="E1004" s="119" t="s">
        <v>238</v>
      </c>
      <c r="F1004" s="119" t="s">
        <v>762</v>
      </c>
      <c r="G1004" s="119" t="s">
        <v>762</v>
      </c>
      <c r="H1004" s="119" t="s">
        <v>762</v>
      </c>
      <c r="I1004" s="119" t="s">
        <v>169</v>
      </c>
      <c r="J1004" s="119" t="s">
        <v>170</v>
      </c>
      <c r="K1004" s="119" t="s">
        <v>171</v>
      </c>
      <c r="L1004" s="119" t="s">
        <v>762</v>
      </c>
      <c r="M1004" s="119" t="s">
        <v>159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172</v>
      </c>
      <c r="AK1004" s="119" t="s">
        <v>172</v>
      </c>
    </row>
    <row r="1005" spans="1:39" s="119" customFormat="1" ht="15" hidden="1" customHeight="1" x14ac:dyDescent="0.3">
      <c r="A1005" s="119">
        <v>2017</v>
      </c>
      <c r="B1005" s="119" t="s">
        <v>38</v>
      </c>
      <c r="C1005" s="119" t="s">
        <v>59</v>
      </c>
      <c r="D1005" s="119" t="s">
        <v>209</v>
      </c>
      <c r="E1005" s="119" t="s">
        <v>238</v>
      </c>
      <c r="F1005" s="119" t="s">
        <v>762</v>
      </c>
      <c r="G1005" s="119" t="s">
        <v>762</v>
      </c>
      <c r="H1005" s="119" t="s">
        <v>762</v>
      </c>
      <c r="I1005" s="119" t="s">
        <v>169</v>
      </c>
      <c r="J1005" s="119" t="s">
        <v>170</v>
      </c>
      <c r="K1005" s="119" t="s">
        <v>171</v>
      </c>
      <c r="L1005" s="119" t="s">
        <v>762</v>
      </c>
      <c r="M1005" s="119" t="s">
        <v>184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185</v>
      </c>
      <c r="AK1005" s="119" t="s">
        <v>185</v>
      </c>
    </row>
    <row r="1006" spans="1:39" s="119" customFormat="1" ht="15" hidden="1" customHeight="1" x14ac:dyDescent="0.3">
      <c r="A1006" s="119">
        <v>2017</v>
      </c>
      <c r="B1006" s="119" t="s">
        <v>38</v>
      </c>
      <c r="C1006" s="119" t="s">
        <v>59</v>
      </c>
      <c r="D1006" s="119" t="s">
        <v>209</v>
      </c>
      <c r="E1006" s="119" t="s">
        <v>238</v>
      </c>
      <c r="F1006" s="119" t="s">
        <v>763</v>
      </c>
      <c r="G1006" s="119" t="s">
        <v>763</v>
      </c>
      <c r="H1006" s="119" t="s">
        <v>763</v>
      </c>
      <c r="I1006" s="119" t="s">
        <v>169</v>
      </c>
      <c r="J1006" s="119" t="s">
        <v>170</v>
      </c>
      <c r="K1006" s="119" t="s">
        <v>171</v>
      </c>
      <c r="L1006" s="119" t="s">
        <v>763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172</v>
      </c>
      <c r="AK1006" s="119" t="s">
        <v>172</v>
      </c>
    </row>
    <row r="1007" spans="1:39" s="119" customFormat="1" ht="15" hidden="1" customHeight="1" x14ac:dyDescent="0.3">
      <c r="A1007" s="119">
        <v>2017</v>
      </c>
      <c r="B1007" s="119" t="s">
        <v>198</v>
      </c>
      <c r="C1007" s="119" t="s">
        <v>59</v>
      </c>
      <c r="D1007" s="119" t="s">
        <v>209</v>
      </c>
      <c r="E1007" s="119" t="s">
        <v>189</v>
      </c>
      <c r="F1007" s="119" t="s">
        <v>764</v>
      </c>
      <c r="G1007" s="119" t="s">
        <v>988</v>
      </c>
      <c r="H1007" s="119" t="s">
        <v>988</v>
      </c>
      <c r="I1007" s="119" t="s">
        <v>169</v>
      </c>
      <c r="J1007" s="119" t="s">
        <v>170</v>
      </c>
      <c r="K1007" s="119" t="s">
        <v>171</v>
      </c>
      <c r="L1007" s="119" t="s">
        <v>362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172</v>
      </c>
      <c r="AK1007" s="119" t="s">
        <v>172</v>
      </c>
    </row>
    <row r="1008" spans="1:39" s="119" customFormat="1" ht="15" hidden="1" customHeight="1" x14ac:dyDescent="0.3">
      <c r="A1008" s="119">
        <v>2017</v>
      </c>
      <c r="B1008" s="119" t="s">
        <v>38</v>
      </c>
      <c r="C1008" s="119" t="s">
        <v>59</v>
      </c>
      <c r="D1008" s="119" t="s">
        <v>209</v>
      </c>
      <c r="E1008" s="119" t="s">
        <v>189</v>
      </c>
      <c r="F1008" s="119" t="s">
        <v>362</v>
      </c>
      <c r="G1008" s="119" t="s">
        <v>362</v>
      </c>
      <c r="H1008" s="119" t="s">
        <v>362</v>
      </c>
      <c r="I1008" s="119" t="s">
        <v>169</v>
      </c>
      <c r="J1008" s="119" t="s">
        <v>170</v>
      </c>
      <c r="K1008" s="119" t="s">
        <v>171</v>
      </c>
      <c r="L1008" s="119" t="s">
        <v>362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172</v>
      </c>
      <c r="AK1008" s="119" t="s">
        <v>172</v>
      </c>
    </row>
    <row r="1009" spans="1:39" s="119" customFormat="1" ht="15" hidden="1" customHeight="1" x14ac:dyDescent="0.3">
      <c r="A1009" s="119">
        <v>2017</v>
      </c>
      <c r="B1009" s="119" t="s">
        <v>38</v>
      </c>
      <c r="C1009" s="119" t="s">
        <v>59</v>
      </c>
      <c r="D1009" s="119" t="s">
        <v>209</v>
      </c>
      <c r="E1009" s="119" t="s">
        <v>189</v>
      </c>
      <c r="F1009" s="119" t="s">
        <v>362</v>
      </c>
      <c r="G1009" s="119" t="s">
        <v>362</v>
      </c>
      <c r="H1009" s="119" t="s">
        <v>362</v>
      </c>
      <c r="I1009" s="119" t="s">
        <v>169</v>
      </c>
      <c r="J1009" s="119" t="s">
        <v>170</v>
      </c>
      <c r="K1009" s="119" t="s">
        <v>171</v>
      </c>
      <c r="L1009" s="119" t="s">
        <v>764</v>
      </c>
      <c r="M1009" s="119" t="s">
        <v>159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172</v>
      </c>
    </row>
    <row r="1010" spans="1:39" s="119" customFormat="1" ht="15" hidden="1" customHeight="1" x14ac:dyDescent="0.3">
      <c r="A1010" s="119">
        <v>2017</v>
      </c>
      <c r="B1010" s="119" t="s">
        <v>38</v>
      </c>
      <c r="C1010" s="119" t="s">
        <v>59</v>
      </c>
      <c r="D1010" s="119" t="s">
        <v>209</v>
      </c>
      <c r="E1010" s="119" t="s">
        <v>248</v>
      </c>
      <c r="F1010" s="119" t="s">
        <v>765</v>
      </c>
      <c r="G1010" s="119" t="s">
        <v>765</v>
      </c>
      <c r="H1010" s="119" t="s">
        <v>765</v>
      </c>
      <c r="I1010" s="119" t="s">
        <v>169</v>
      </c>
      <c r="J1010" s="119" t="s">
        <v>170</v>
      </c>
      <c r="K1010" s="119" t="s">
        <v>171</v>
      </c>
      <c r="L1010" s="119" t="s">
        <v>765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38</v>
      </c>
      <c r="C1011" s="119" t="s">
        <v>59</v>
      </c>
      <c r="D1011" s="119" t="s">
        <v>209</v>
      </c>
      <c r="E1011" s="119" t="s">
        <v>248</v>
      </c>
      <c r="F1011" s="119" t="s">
        <v>766</v>
      </c>
      <c r="G1011" s="119" t="s">
        <v>766</v>
      </c>
      <c r="H1011" s="119" t="s">
        <v>766</v>
      </c>
      <c r="I1011" s="119" t="s">
        <v>169</v>
      </c>
      <c r="J1011" s="119" t="s">
        <v>170</v>
      </c>
      <c r="K1011" s="119" t="s">
        <v>171</v>
      </c>
      <c r="L1011" s="119" t="s">
        <v>766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172</v>
      </c>
      <c r="AK1011" s="119" t="s">
        <v>172</v>
      </c>
    </row>
    <row r="1012" spans="1:39" s="119" customFormat="1" ht="15" hidden="1" customHeight="1" x14ac:dyDescent="0.3">
      <c r="A1012" s="119">
        <v>2017</v>
      </c>
      <c r="B1012" s="119" t="s">
        <v>38</v>
      </c>
      <c r="C1012" s="119" t="s">
        <v>59</v>
      </c>
      <c r="D1012" s="119" t="s">
        <v>209</v>
      </c>
      <c r="E1012" s="119" t="s">
        <v>248</v>
      </c>
      <c r="F1012" s="119" t="s">
        <v>766</v>
      </c>
      <c r="G1012" s="119" t="s">
        <v>766</v>
      </c>
      <c r="H1012" s="119" t="s">
        <v>766</v>
      </c>
      <c r="I1012" s="119" t="s">
        <v>169</v>
      </c>
      <c r="J1012" s="119" t="s">
        <v>170</v>
      </c>
      <c r="K1012" s="119" t="s">
        <v>171</v>
      </c>
      <c r="L1012" s="119" t="s">
        <v>766</v>
      </c>
      <c r="M1012" s="119" t="s">
        <v>184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185</v>
      </c>
      <c r="AK1012" s="119" t="s">
        <v>185</v>
      </c>
      <c r="AM1012" s="119" t="s">
        <v>173</v>
      </c>
    </row>
    <row r="1013" spans="1:39" s="119" customFormat="1" ht="15" hidden="1" customHeight="1" x14ac:dyDescent="0.3">
      <c r="A1013" s="119">
        <v>2017</v>
      </c>
      <c r="C1013" s="119" t="s">
        <v>59</v>
      </c>
      <c r="F1013" s="131" t="s">
        <v>132</v>
      </c>
      <c r="G1013" s="131"/>
      <c r="H1013" s="131"/>
      <c r="I1013" s="119" t="s">
        <v>169</v>
      </c>
      <c r="J1013" s="119" t="s">
        <v>170</v>
      </c>
      <c r="K1013" s="119" t="s">
        <v>171</v>
      </c>
      <c r="L1013" s="119" t="s">
        <v>132</v>
      </c>
      <c r="M1013" s="119" t="s">
        <v>46</v>
      </c>
      <c r="N1013" s="135">
        <v>0</v>
      </c>
      <c r="O1013" s="135" t="s">
        <v>47</v>
      </c>
      <c r="P1013" s="135" t="s">
        <v>851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207</v>
      </c>
    </row>
    <row r="1014" spans="1:39" s="119" customFormat="1" ht="15" hidden="1" customHeight="1" x14ac:dyDescent="0.3">
      <c r="A1014" s="119">
        <v>2017</v>
      </c>
      <c r="B1014" s="119" t="s">
        <v>38</v>
      </c>
      <c r="C1014" s="119" t="s">
        <v>59</v>
      </c>
      <c r="D1014" s="119" t="s">
        <v>209</v>
      </c>
      <c r="E1014" s="119" t="s">
        <v>61</v>
      </c>
      <c r="F1014" s="119" t="s">
        <v>767</v>
      </c>
      <c r="G1014" s="119" t="s">
        <v>767</v>
      </c>
      <c r="H1014" s="119" t="s">
        <v>767</v>
      </c>
      <c r="I1014" s="119" t="s">
        <v>169</v>
      </c>
      <c r="J1014" s="119" t="s">
        <v>170</v>
      </c>
      <c r="K1014" s="119" t="s">
        <v>171</v>
      </c>
      <c r="L1014" s="119" t="s">
        <v>767</v>
      </c>
      <c r="M1014" s="119" t="s">
        <v>184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38</v>
      </c>
      <c r="C1015" s="119" t="s">
        <v>59</v>
      </c>
      <c r="D1015" s="119" t="s">
        <v>209</v>
      </c>
      <c r="E1015" s="119" t="s">
        <v>67</v>
      </c>
      <c r="F1015" s="119" t="s">
        <v>774</v>
      </c>
      <c r="G1015" s="119" t="s">
        <v>774</v>
      </c>
      <c r="H1015" s="119" t="s">
        <v>774</v>
      </c>
      <c r="I1015" s="119" t="s">
        <v>169</v>
      </c>
      <c r="J1015" s="119" t="s">
        <v>864</v>
      </c>
      <c r="K1015" s="119" t="s">
        <v>865</v>
      </c>
      <c r="L1015" s="119" t="s">
        <v>774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172</v>
      </c>
    </row>
    <row r="1016" spans="1:39" s="119" customFormat="1" ht="15" hidden="1" customHeight="1" x14ac:dyDescent="0.3">
      <c r="A1016" s="119">
        <v>2017</v>
      </c>
      <c r="B1016" s="119" t="s">
        <v>38</v>
      </c>
      <c r="C1016" s="119" t="s">
        <v>59</v>
      </c>
      <c r="D1016" s="119" t="s">
        <v>209</v>
      </c>
      <c r="E1016" s="119" t="s">
        <v>67</v>
      </c>
      <c r="F1016" s="165" t="s">
        <v>769</v>
      </c>
      <c r="G1016" s="119" t="s">
        <v>769</v>
      </c>
      <c r="H1016" s="119" t="s">
        <v>769</v>
      </c>
      <c r="I1016" s="119" t="s">
        <v>169</v>
      </c>
      <c r="J1016" s="119" t="s">
        <v>170</v>
      </c>
      <c r="K1016" s="119" t="s">
        <v>171</v>
      </c>
      <c r="L1016" s="119" t="s">
        <v>769</v>
      </c>
      <c r="M1016" s="119" t="s">
        <v>46</v>
      </c>
      <c r="N1016" s="136">
        <v>0.04</v>
      </c>
      <c r="O1016" s="135" t="s">
        <v>51</v>
      </c>
      <c r="P1016" s="135" t="s">
        <v>439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172</v>
      </c>
    </row>
    <row r="1017" spans="1:39" s="119" customFormat="1" ht="15" hidden="1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169</v>
      </c>
      <c r="J1017" s="119" t="s">
        <v>170</v>
      </c>
      <c r="K1017" s="119" t="s">
        <v>171</v>
      </c>
      <c r="L1017" s="119" t="s">
        <v>989</v>
      </c>
      <c r="M1017" s="119" t="s">
        <v>46</v>
      </c>
      <c r="N1017" s="135">
        <v>0</v>
      </c>
      <c r="O1017" s="135" t="s">
        <v>47</v>
      </c>
      <c r="P1017" s="135" t="s">
        <v>851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207</v>
      </c>
    </row>
    <row r="1018" spans="1:39" s="119" customFormat="1" ht="15" hidden="1" customHeight="1" x14ac:dyDescent="0.3">
      <c r="A1018" s="119">
        <v>2017</v>
      </c>
      <c r="B1018" s="119" t="s">
        <v>38</v>
      </c>
      <c r="C1018" s="119" t="s">
        <v>59</v>
      </c>
      <c r="D1018" s="119" t="s">
        <v>209</v>
      </c>
      <c r="E1018" s="119" t="s">
        <v>130</v>
      </c>
      <c r="F1018" s="119" t="s">
        <v>990</v>
      </c>
      <c r="G1018" s="119" t="s">
        <v>990</v>
      </c>
      <c r="H1018" s="119" t="s">
        <v>990</v>
      </c>
      <c r="I1018" s="119" t="s">
        <v>169</v>
      </c>
      <c r="J1018" s="119" t="s">
        <v>170</v>
      </c>
      <c r="K1018" s="119" t="s">
        <v>171</v>
      </c>
      <c r="L1018" s="119" t="s">
        <v>990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119</v>
      </c>
    </row>
    <row r="1019" spans="1:39" s="119" customFormat="1" ht="15" hidden="1" customHeight="1" x14ac:dyDescent="0.3">
      <c r="A1019" s="119">
        <v>2017</v>
      </c>
      <c r="B1019" s="119" t="s">
        <v>38</v>
      </c>
      <c r="C1019" s="119" t="s">
        <v>59</v>
      </c>
      <c r="D1019" s="119" t="s">
        <v>209</v>
      </c>
      <c r="E1019" s="119" t="s">
        <v>130</v>
      </c>
      <c r="F1019" s="119" t="s">
        <v>774</v>
      </c>
      <c r="G1019" s="119" t="s">
        <v>774</v>
      </c>
      <c r="H1019" s="119" t="s">
        <v>774</v>
      </c>
      <c r="I1019" s="119" t="s">
        <v>169</v>
      </c>
      <c r="J1019" s="119" t="s">
        <v>602</v>
      </c>
      <c r="K1019" s="119" t="s">
        <v>882</v>
      </c>
      <c r="L1019" s="119" t="s">
        <v>774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172</v>
      </c>
      <c r="AK1019" s="119" t="s">
        <v>172</v>
      </c>
    </row>
    <row r="1020" spans="1:39" s="119" customFormat="1" ht="15" hidden="1" customHeight="1" x14ac:dyDescent="0.3">
      <c r="A1020" s="119">
        <v>2017</v>
      </c>
      <c r="B1020" s="119" t="s">
        <v>38</v>
      </c>
      <c r="C1020" s="119" t="s">
        <v>59</v>
      </c>
      <c r="D1020" s="119" t="s">
        <v>209</v>
      </c>
      <c r="E1020" s="119" t="s">
        <v>130</v>
      </c>
      <c r="F1020" s="119" t="s">
        <v>991</v>
      </c>
      <c r="G1020" s="119" t="s">
        <v>991</v>
      </c>
      <c r="H1020" s="119" t="s">
        <v>991</v>
      </c>
      <c r="I1020" s="119" t="s">
        <v>169</v>
      </c>
      <c r="J1020" s="119" t="s">
        <v>170</v>
      </c>
      <c r="K1020" s="119" t="s">
        <v>171</v>
      </c>
      <c r="L1020" s="119" t="s">
        <v>991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hidden="1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992</v>
      </c>
      <c r="G1021" s="119" t="s">
        <v>992</v>
      </c>
      <c r="H1021" s="119" t="s">
        <v>992</v>
      </c>
      <c r="I1021" s="119" t="s">
        <v>169</v>
      </c>
      <c r="J1021" s="119" t="s">
        <v>170</v>
      </c>
      <c r="K1021" s="119" t="s">
        <v>171</v>
      </c>
      <c r="L1021" s="119" t="s">
        <v>992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172</v>
      </c>
      <c r="AK1021" s="119" t="s">
        <v>172</v>
      </c>
    </row>
    <row r="1022" spans="1:39" s="119" customFormat="1" ht="15" hidden="1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993</v>
      </c>
      <c r="G1022" s="119" t="s">
        <v>993</v>
      </c>
      <c r="H1022" s="119" t="s">
        <v>993</v>
      </c>
      <c r="I1022" s="119" t="s">
        <v>169</v>
      </c>
      <c r="J1022" s="119" t="s">
        <v>170</v>
      </c>
      <c r="K1022" s="119" t="s">
        <v>171</v>
      </c>
      <c r="L1022" s="119" t="s">
        <v>993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367</v>
      </c>
      <c r="F1023" s="119" t="s">
        <v>486</v>
      </c>
      <c r="G1023" s="119" t="s">
        <v>486</v>
      </c>
      <c r="H1023" s="119" t="s">
        <v>486</v>
      </c>
      <c r="I1023" s="119" t="s">
        <v>169</v>
      </c>
      <c r="J1023" s="119" t="s">
        <v>170</v>
      </c>
      <c r="K1023" s="119" t="s">
        <v>171</v>
      </c>
      <c r="L1023" s="119" t="s">
        <v>486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367</v>
      </c>
      <c r="F1024" s="119" t="s">
        <v>994</v>
      </c>
      <c r="G1024" s="119" t="s">
        <v>994</v>
      </c>
      <c r="H1024" s="119" t="s">
        <v>994</v>
      </c>
      <c r="I1024" s="119" t="s">
        <v>169</v>
      </c>
      <c r="J1024" s="119" t="s">
        <v>170</v>
      </c>
      <c r="K1024" s="119" t="s">
        <v>171</v>
      </c>
      <c r="L1024" s="119" t="s">
        <v>995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172</v>
      </c>
      <c r="AK1024" s="119" t="s">
        <v>172</v>
      </c>
    </row>
    <row r="1025" spans="1:39" s="119" customFormat="1" ht="15" hidden="1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367</v>
      </c>
      <c r="F1025" s="119" t="s">
        <v>996</v>
      </c>
      <c r="G1025" s="119" t="s">
        <v>996</v>
      </c>
      <c r="H1025" s="119" t="s">
        <v>996</v>
      </c>
      <c r="I1025" s="119" t="s">
        <v>169</v>
      </c>
      <c r="J1025" s="119" t="s">
        <v>602</v>
      </c>
      <c r="K1025" s="119" t="s">
        <v>882</v>
      </c>
      <c r="L1025" s="119" t="s">
        <v>996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172</v>
      </c>
      <c r="AK1025" s="119" t="s">
        <v>172</v>
      </c>
      <c r="AM1025" s="119" t="s">
        <v>173</v>
      </c>
    </row>
    <row r="1026" spans="1:39" s="119" customFormat="1" ht="15" hidden="1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367</v>
      </c>
      <c r="F1026" s="119" t="s">
        <v>996</v>
      </c>
      <c r="G1026" s="119" t="s">
        <v>996</v>
      </c>
      <c r="H1026" s="119" t="s">
        <v>996</v>
      </c>
      <c r="I1026" s="119" t="s">
        <v>169</v>
      </c>
      <c r="J1026" s="119" t="s">
        <v>864</v>
      </c>
      <c r="K1026" s="119" t="s">
        <v>865</v>
      </c>
      <c r="L1026" s="119" t="s">
        <v>996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172</v>
      </c>
      <c r="AK1026" s="119" t="s">
        <v>172</v>
      </c>
      <c r="AM1026" s="119" t="s">
        <v>173</v>
      </c>
    </row>
    <row r="1027" spans="1:39" s="119" customFormat="1" ht="15" hidden="1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367</v>
      </c>
      <c r="F1027" s="119" t="s">
        <v>997</v>
      </c>
      <c r="G1027" s="119" t="s">
        <v>997</v>
      </c>
      <c r="H1027" s="119" t="s">
        <v>997</v>
      </c>
      <c r="I1027" s="119" t="s">
        <v>169</v>
      </c>
      <c r="J1027" s="119" t="s">
        <v>170</v>
      </c>
      <c r="K1027" s="119" t="s">
        <v>171</v>
      </c>
      <c r="L1027" s="119" t="s">
        <v>998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119</v>
      </c>
    </row>
    <row r="1028" spans="1:39" s="119" customFormat="1" ht="15" hidden="1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367</v>
      </c>
      <c r="F1028" s="119" t="s">
        <v>488</v>
      </c>
      <c r="G1028" s="119" t="s">
        <v>488</v>
      </c>
      <c r="H1028" s="119" t="s">
        <v>488</v>
      </c>
      <c r="I1028" s="119" t="s">
        <v>169</v>
      </c>
      <c r="J1028" s="119" t="s">
        <v>170</v>
      </c>
      <c r="K1028" s="119" t="s">
        <v>171</v>
      </c>
      <c r="L1028" s="119" t="s">
        <v>488</v>
      </c>
      <c r="M1028" s="119" t="s">
        <v>46</v>
      </c>
      <c r="N1028" s="136">
        <v>7.0000000000000007E-2</v>
      </c>
      <c r="O1028" s="135" t="s">
        <v>51</v>
      </c>
      <c r="P1028" s="135" t="s">
        <v>439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185</v>
      </c>
    </row>
    <row r="1029" spans="1:39" s="119" customFormat="1" ht="15" hidden="1" customHeight="1" x14ac:dyDescent="0.3">
      <c r="A1029" s="119">
        <v>2017</v>
      </c>
      <c r="B1029" s="119" t="s">
        <v>332</v>
      </c>
      <c r="C1029" s="119" t="s">
        <v>54</v>
      </c>
      <c r="D1029" s="119" t="s">
        <v>55</v>
      </c>
      <c r="E1029" s="119" t="s">
        <v>367</v>
      </c>
      <c r="F1029" s="119" t="s">
        <v>490</v>
      </c>
      <c r="G1029" s="119" t="s">
        <v>491</v>
      </c>
      <c r="H1029" s="119" t="s">
        <v>491</v>
      </c>
      <c r="I1029" s="119" t="s">
        <v>169</v>
      </c>
      <c r="J1029" s="119" t="s">
        <v>170</v>
      </c>
      <c r="K1029" s="119" t="s">
        <v>171</v>
      </c>
      <c r="L1029" s="119" t="s">
        <v>562</v>
      </c>
      <c r="M1029" s="119" t="s">
        <v>184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185</v>
      </c>
      <c r="AK1029" s="119" t="s">
        <v>185</v>
      </c>
    </row>
    <row r="1030" spans="1:39" s="119" customFormat="1" ht="15" hidden="1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367</v>
      </c>
      <c r="F1030" s="119" t="s">
        <v>791</v>
      </c>
      <c r="G1030" s="119" t="s">
        <v>791</v>
      </c>
      <c r="H1030" s="119" t="s">
        <v>791</v>
      </c>
      <c r="I1030" s="119" t="s">
        <v>169</v>
      </c>
      <c r="J1030" s="119" t="s">
        <v>170</v>
      </c>
      <c r="K1030" s="119" t="s">
        <v>171</v>
      </c>
      <c r="L1030" s="119" t="s">
        <v>791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172</v>
      </c>
      <c r="AK1030" s="119" t="s">
        <v>172</v>
      </c>
    </row>
    <row r="1031" spans="1:39" s="119" customFormat="1" ht="15" hidden="1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367</v>
      </c>
      <c r="F1031" s="119" t="s">
        <v>999</v>
      </c>
      <c r="G1031" s="119" t="s">
        <v>999</v>
      </c>
      <c r="H1031" s="119" t="s">
        <v>999</v>
      </c>
      <c r="I1031" s="119" t="s">
        <v>169</v>
      </c>
      <c r="J1031" s="119" t="s">
        <v>170</v>
      </c>
      <c r="K1031" s="119" t="s">
        <v>171</v>
      </c>
      <c r="L1031" s="119" t="s">
        <v>999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172</v>
      </c>
      <c r="AK1031" s="119" t="s">
        <v>172</v>
      </c>
    </row>
    <row r="1032" spans="1:39" s="119" customFormat="1" ht="15" hidden="1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169</v>
      </c>
      <c r="J1032" s="119" t="s">
        <v>170</v>
      </c>
      <c r="K1032" s="119" t="s">
        <v>171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33461.099999999977</v>
      </c>
      <c r="AA1032" s="137">
        <f t="shared" si="235"/>
        <v>301538.90000000002</v>
      </c>
      <c r="AB1032" s="146">
        <f t="shared" si="231"/>
        <v>32804.999999999978</v>
      </c>
      <c r="AC1032" s="147">
        <f t="shared" si="236"/>
        <v>656.09999999999854</v>
      </c>
      <c r="AD1032" s="137">
        <f t="shared" si="241"/>
        <v>30050.624391693869</v>
      </c>
      <c r="AE1032" s="138">
        <v>0.11269173273981201</v>
      </c>
      <c r="AF1032" s="137">
        <f t="shared" si="228"/>
        <v>3386.4569326132414</v>
      </c>
      <c r="AG1032" s="137">
        <v>20152.431960744201</v>
      </c>
      <c r="AH1032" s="154"/>
      <c r="AI1032" s="154"/>
      <c r="AJ1032" s="135" t="s">
        <v>172</v>
      </c>
      <c r="AK1032" s="119" t="s">
        <v>172</v>
      </c>
    </row>
    <row r="1033" spans="1:39" s="119" customFormat="1" ht="15" hidden="1" customHeight="1" x14ac:dyDescent="0.3">
      <c r="A1033" s="119">
        <v>2017</v>
      </c>
      <c r="B1033" s="119" t="s">
        <v>332</v>
      </c>
      <c r="C1033" s="119" t="s">
        <v>54</v>
      </c>
      <c r="D1033" s="119" t="s">
        <v>55</v>
      </c>
      <c r="E1033" s="119" t="s">
        <v>64</v>
      </c>
      <c r="F1033" s="119" t="s">
        <v>375</v>
      </c>
      <c r="G1033" s="119" t="s">
        <v>793</v>
      </c>
      <c r="H1033" s="119" t="s">
        <v>793</v>
      </c>
      <c r="I1033" s="119" t="s">
        <v>169</v>
      </c>
      <c r="J1033" s="119" t="s">
        <v>170</v>
      </c>
      <c r="K1033" s="119" t="s">
        <v>171</v>
      </c>
      <c r="L1033" s="119" t="s">
        <v>1000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172</v>
      </c>
      <c r="AK1033" s="119" t="s">
        <v>172</v>
      </c>
    </row>
    <row r="1034" spans="1:39" s="119" customFormat="1" ht="15" hidden="1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794</v>
      </c>
      <c r="G1034" s="119" t="s">
        <v>794</v>
      </c>
      <c r="H1034" s="119" t="s">
        <v>794</v>
      </c>
      <c r="I1034" s="119" t="s">
        <v>169</v>
      </c>
      <c r="J1034" s="119" t="s">
        <v>170</v>
      </c>
      <c r="K1034" s="119" t="s">
        <v>171</v>
      </c>
      <c r="L1034" s="119" t="s">
        <v>794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172</v>
      </c>
      <c r="AK1034" s="119" t="s">
        <v>172</v>
      </c>
    </row>
    <row r="1035" spans="1:39" s="119" customFormat="1" ht="15" hidden="1" customHeight="1" x14ac:dyDescent="0.3">
      <c r="A1035" s="119">
        <v>2017</v>
      </c>
      <c r="B1035" s="119" t="s">
        <v>38</v>
      </c>
      <c r="C1035" s="119" t="s">
        <v>54</v>
      </c>
      <c r="D1035" s="119" t="s">
        <v>101</v>
      </c>
      <c r="E1035" s="119" t="s">
        <v>114</v>
      </c>
      <c r="F1035" s="119" t="s">
        <v>1001</v>
      </c>
      <c r="G1035" s="119" t="s">
        <v>1001</v>
      </c>
      <c r="H1035" s="119" t="s">
        <v>1001</v>
      </c>
      <c r="I1035" s="119" t="s">
        <v>169</v>
      </c>
      <c r="J1035" s="119" t="s">
        <v>170</v>
      </c>
      <c r="K1035" s="119" t="s">
        <v>171</v>
      </c>
      <c r="L1035" s="119" t="s">
        <v>1001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172</v>
      </c>
      <c r="AK1035" s="119" t="s">
        <v>172</v>
      </c>
    </row>
    <row r="1036" spans="1:39" s="119" customFormat="1" ht="15" hidden="1" customHeight="1" x14ac:dyDescent="0.3">
      <c r="A1036" s="119">
        <v>2017</v>
      </c>
      <c r="B1036" s="119" t="s">
        <v>38</v>
      </c>
      <c r="C1036" s="119" t="s">
        <v>54</v>
      </c>
      <c r="D1036" s="119" t="s">
        <v>101</v>
      </c>
      <c r="E1036" s="119" t="s">
        <v>114</v>
      </c>
      <c r="F1036" s="119" t="s">
        <v>379</v>
      </c>
      <c r="G1036" s="119" t="s">
        <v>379</v>
      </c>
      <c r="H1036" s="119" t="s">
        <v>379</v>
      </c>
      <c r="I1036" s="119" t="s">
        <v>169</v>
      </c>
      <c r="J1036" s="119" t="s">
        <v>170</v>
      </c>
      <c r="K1036" s="119" t="s">
        <v>171</v>
      </c>
      <c r="L1036" s="119" t="s">
        <v>379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172</v>
      </c>
      <c r="AK1036" s="119" t="s">
        <v>172</v>
      </c>
    </row>
    <row r="1037" spans="1:39" s="119" customFormat="1" ht="15" hidden="1" customHeight="1" x14ac:dyDescent="0.3">
      <c r="A1037" s="119">
        <v>2017</v>
      </c>
      <c r="B1037" s="119" t="s">
        <v>38</v>
      </c>
      <c r="C1037" s="119" t="s">
        <v>54</v>
      </c>
      <c r="D1037" s="119" t="s">
        <v>101</v>
      </c>
      <c r="E1037" s="119" t="s">
        <v>114</v>
      </c>
      <c r="F1037" s="119" t="s">
        <v>1002</v>
      </c>
      <c r="G1037" s="119" t="s">
        <v>1002</v>
      </c>
      <c r="H1037" s="119" t="s">
        <v>1002</v>
      </c>
      <c r="I1037" s="119" t="s">
        <v>169</v>
      </c>
      <c r="J1037" s="119" t="s">
        <v>170</v>
      </c>
      <c r="K1037" s="119" t="s">
        <v>171</v>
      </c>
      <c r="L1037" s="119" t="s">
        <v>1003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192</v>
      </c>
      <c r="AK1037" s="119" t="s">
        <v>192</v>
      </c>
    </row>
    <row r="1038" spans="1:39" s="119" customFormat="1" ht="15" hidden="1" customHeight="1" x14ac:dyDescent="0.3">
      <c r="A1038" s="119">
        <v>2017</v>
      </c>
      <c r="B1038" s="119" t="s">
        <v>38</v>
      </c>
      <c r="C1038" s="119" t="s">
        <v>54</v>
      </c>
      <c r="D1038" s="119" t="s">
        <v>101</v>
      </c>
      <c r="E1038" s="119" t="s">
        <v>114</v>
      </c>
      <c r="F1038" s="119" t="s">
        <v>500</v>
      </c>
      <c r="G1038" s="119" t="s">
        <v>500</v>
      </c>
      <c r="H1038" s="119" t="s">
        <v>500</v>
      </c>
      <c r="I1038" s="119" t="s">
        <v>169</v>
      </c>
      <c r="J1038" s="119" t="s">
        <v>170</v>
      </c>
      <c r="K1038" s="119" t="s">
        <v>171</v>
      </c>
      <c r="L1038" s="119" t="s">
        <v>500</v>
      </c>
      <c r="M1038" s="119" t="s">
        <v>46</v>
      </c>
      <c r="N1038" s="136">
        <v>0.04</v>
      </c>
      <c r="O1038" s="135" t="s">
        <v>494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185</v>
      </c>
      <c r="AK1038" s="119" t="s">
        <v>185</v>
      </c>
      <c r="AM1038" s="119" t="s">
        <v>173</v>
      </c>
    </row>
    <row r="1039" spans="1:39" s="119" customFormat="1" ht="15" hidden="1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367</v>
      </c>
      <c r="F1039" s="119" t="s">
        <v>525</v>
      </c>
      <c r="G1039" s="119" t="s">
        <v>525</v>
      </c>
      <c r="H1039" s="119" t="s">
        <v>525</v>
      </c>
      <c r="I1039" s="131" t="s">
        <v>242</v>
      </c>
      <c r="J1039" s="119" t="s">
        <v>243</v>
      </c>
      <c r="K1039" s="119" t="s">
        <v>244</v>
      </c>
      <c r="L1039" s="119" t="s">
        <v>525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hidden="1" customHeight="1" x14ac:dyDescent="0.3">
      <c r="A1040" s="119">
        <v>2017</v>
      </c>
      <c r="B1040" s="119" t="s">
        <v>38</v>
      </c>
      <c r="C1040" s="119" t="s">
        <v>54</v>
      </c>
      <c r="D1040" s="119" t="s">
        <v>101</v>
      </c>
      <c r="E1040" s="119" t="s">
        <v>114</v>
      </c>
      <c r="F1040" s="119" t="s">
        <v>570</v>
      </c>
      <c r="G1040" s="119" t="s">
        <v>570</v>
      </c>
      <c r="H1040" s="119" t="s">
        <v>570</v>
      </c>
      <c r="I1040" s="119" t="s">
        <v>169</v>
      </c>
      <c r="J1040" s="119" t="s">
        <v>170</v>
      </c>
      <c r="K1040" s="119" t="s">
        <v>171</v>
      </c>
      <c r="L1040" s="119" t="s">
        <v>570</v>
      </c>
      <c r="M1040" s="119" t="s">
        <v>184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185</v>
      </c>
      <c r="AK1040" s="119" t="s">
        <v>185</v>
      </c>
    </row>
    <row r="1041" spans="1:39" s="119" customFormat="1" ht="15" hidden="1" customHeight="1" x14ac:dyDescent="0.3">
      <c r="A1041" s="119">
        <v>2017</v>
      </c>
      <c r="B1041" s="119" t="s">
        <v>38</v>
      </c>
      <c r="C1041" s="119" t="s">
        <v>54</v>
      </c>
      <c r="D1041" s="119" t="s">
        <v>101</v>
      </c>
      <c r="E1041" s="119" t="s">
        <v>114</v>
      </c>
      <c r="F1041" s="119" t="s">
        <v>115</v>
      </c>
      <c r="G1041" s="119" t="s">
        <v>115</v>
      </c>
      <c r="H1041" s="119" t="s">
        <v>115</v>
      </c>
      <c r="I1041" s="119" t="s">
        <v>169</v>
      </c>
      <c r="J1041" s="119" t="s">
        <v>170</v>
      </c>
      <c r="K1041" s="119" t="s">
        <v>171</v>
      </c>
      <c r="L1041" s="119" t="s">
        <v>115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192</v>
      </c>
      <c r="AK1041" s="119" t="s">
        <v>192</v>
      </c>
    </row>
    <row r="1042" spans="1:39" s="119" customFormat="1" ht="15" hidden="1" customHeight="1" x14ac:dyDescent="0.3">
      <c r="A1042" s="119">
        <v>2017</v>
      </c>
      <c r="B1042" s="119" t="s">
        <v>38</v>
      </c>
      <c r="C1042" s="119" t="s">
        <v>54</v>
      </c>
      <c r="D1042" s="119" t="s">
        <v>101</v>
      </c>
      <c r="E1042" s="119" t="s">
        <v>114</v>
      </c>
      <c r="F1042" s="119" t="s">
        <v>381</v>
      </c>
      <c r="G1042" s="119" t="s">
        <v>381</v>
      </c>
      <c r="H1042" s="119" t="s">
        <v>381</v>
      </c>
      <c r="I1042" s="119" t="s">
        <v>169</v>
      </c>
      <c r="J1042" s="119" t="s">
        <v>170</v>
      </c>
      <c r="K1042" s="119" t="s">
        <v>171</v>
      </c>
      <c r="L1042" s="119" t="s">
        <v>379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172</v>
      </c>
      <c r="AK1042" s="119" t="s">
        <v>172</v>
      </c>
    </row>
    <row r="1043" spans="1:39" s="119" customFormat="1" ht="15" hidden="1" customHeight="1" x14ac:dyDescent="0.3">
      <c r="A1043" s="119">
        <v>2017</v>
      </c>
      <c r="B1043" s="119" t="s">
        <v>38</v>
      </c>
      <c r="C1043" s="119" t="s">
        <v>54</v>
      </c>
      <c r="D1043" s="119" t="s">
        <v>395</v>
      </c>
      <c r="E1043" s="119" t="s">
        <v>56</v>
      </c>
      <c r="F1043" s="119" t="s">
        <v>1004</v>
      </c>
      <c r="G1043" s="119" t="s">
        <v>1004</v>
      </c>
      <c r="H1043" s="119" t="s">
        <v>1004</v>
      </c>
      <c r="I1043" s="119" t="s">
        <v>169</v>
      </c>
      <c r="J1043" s="119" t="s">
        <v>170</v>
      </c>
      <c r="K1043" s="119" t="s">
        <v>171</v>
      </c>
      <c r="L1043" s="119" t="s">
        <v>995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172</v>
      </c>
      <c r="AK1043" s="119" t="s">
        <v>172</v>
      </c>
    </row>
    <row r="1044" spans="1:39" s="119" customFormat="1" ht="15" hidden="1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169</v>
      </c>
      <c r="J1044" s="119" t="s">
        <v>170</v>
      </c>
      <c r="K1044" s="119" t="s">
        <v>171</v>
      </c>
      <c r="L1044" s="119" t="s">
        <v>83</v>
      </c>
      <c r="M1044" s="119" t="s">
        <v>184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hidden="1" customHeight="1" x14ac:dyDescent="0.3">
      <c r="A1045" s="119">
        <v>2017</v>
      </c>
      <c r="B1045" s="119" t="s">
        <v>38</v>
      </c>
      <c r="C1045" s="119" t="s">
        <v>54</v>
      </c>
      <c r="D1045" s="119" t="s">
        <v>395</v>
      </c>
      <c r="E1045" s="119" t="s">
        <v>369</v>
      </c>
      <c r="F1045" s="119" t="s">
        <v>1005</v>
      </c>
      <c r="G1045" s="119" t="s">
        <v>1005</v>
      </c>
      <c r="H1045" s="119" t="s">
        <v>1005</v>
      </c>
      <c r="I1045" s="119" t="s">
        <v>169</v>
      </c>
      <c r="J1045" s="119" t="s">
        <v>170</v>
      </c>
      <c r="K1045" s="119" t="s">
        <v>171</v>
      </c>
      <c r="L1045" s="119" t="s">
        <v>1006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172</v>
      </c>
      <c r="AK1045" s="119" t="s">
        <v>172</v>
      </c>
      <c r="AM1045" s="119" t="s">
        <v>173</v>
      </c>
    </row>
    <row r="1046" spans="1:39" s="119" customFormat="1" ht="15" hidden="1" customHeight="1" x14ac:dyDescent="0.3">
      <c r="A1046" s="119">
        <v>2017</v>
      </c>
      <c r="B1046" s="119" t="s">
        <v>38</v>
      </c>
      <c r="C1046" s="119" t="s">
        <v>54</v>
      </c>
      <c r="D1046" s="119" t="s">
        <v>395</v>
      </c>
      <c r="E1046" s="119" t="s">
        <v>369</v>
      </c>
      <c r="F1046" s="119" t="s">
        <v>1005</v>
      </c>
      <c r="G1046" s="119" t="s">
        <v>1005</v>
      </c>
      <c r="H1046" s="119" t="s">
        <v>1005</v>
      </c>
      <c r="I1046" s="119" t="s">
        <v>169</v>
      </c>
      <c r="J1046" s="119" t="s">
        <v>170</v>
      </c>
      <c r="K1046" s="119" t="s">
        <v>171</v>
      </c>
      <c r="L1046" s="119" t="s">
        <v>1007</v>
      </c>
      <c r="M1046" s="119" t="s">
        <v>184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185</v>
      </c>
      <c r="AK1046" s="119" t="s">
        <v>185</v>
      </c>
    </row>
    <row r="1047" spans="1:39" s="119" customFormat="1" ht="15" hidden="1" customHeight="1" x14ac:dyDescent="0.3">
      <c r="A1047" s="119">
        <v>2017</v>
      </c>
      <c r="B1047" s="119" t="s">
        <v>38</v>
      </c>
      <c r="C1047" s="119" t="s">
        <v>109</v>
      </c>
      <c r="D1047" s="119" t="s">
        <v>110</v>
      </c>
      <c r="E1047" s="119" t="s">
        <v>111</v>
      </c>
      <c r="F1047" s="119" t="s">
        <v>1008</v>
      </c>
      <c r="G1047" s="119" t="s">
        <v>1008</v>
      </c>
      <c r="H1047" s="119" t="s">
        <v>1008</v>
      </c>
      <c r="I1047" s="119" t="s">
        <v>169</v>
      </c>
      <c r="J1047" s="119" t="s">
        <v>864</v>
      </c>
      <c r="K1047" s="119" t="s">
        <v>865</v>
      </c>
      <c r="L1047" s="119" t="s">
        <v>1009</v>
      </c>
      <c r="M1047" s="119" t="s">
        <v>46</v>
      </c>
      <c r="N1047" s="136">
        <v>0.04</v>
      </c>
      <c r="O1047" s="135" t="s">
        <v>494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173</v>
      </c>
    </row>
    <row r="1048" spans="1:39" s="119" customFormat="1" ht="15" hidden="1" customHeight="1" x14ac:dyDescent="0.3">
      <c r="A1048" s="119">
        <v>2017</v>
      </c>
      <c r="B1048" s="119" t="s">
        <v>38</v>
      </c>
      <c r="C1048" s="119" t="s">
        <v>54</v>
      </c>
      <c r="D1048" s="119" t="s">
        <v>395</v>
      </c>
      <c r="E1048" s="119" t="s">
        <v>64</v>
      </c>
      <c r="F1048" s="119" t="s">
        <v>396</v>
      </c>
      <c r="G1048" s="119" t="s">
        <v>396</v>
      </c>
      <c r="H1048" s="119" t="s">
        <v>396</v>
      </c>
      <c r="I1048" s="119" t="s">
        <v>169</v>
      </c>
      <c r="J1048" s="119" t="s">
        <v>170</v>
      </c>
      <c r="K1048" s="119" t="s">
        <v>171</v>
      </c>
      <c r="L1048" s="119" t="s">
        <v>397</v>
      </c>
      <c r="M1048" s="119" t="s">
        <v>184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192</v>
      </c>
      <c r="AK1048" s="119" t="s">
        <v>192</v>
      </c>
    </row>
    <row r="1049" spans="1:39" s="119" customFormat="1" ht="15" hidden="1" customHeight="1" x14ac:dyDescent="0.3">
      <c r="A1049" s="119">
        <v>2017</v>
      </c>
      <c r="B1049" s="119" t="s">
        <v>198</v>
      </c>
      <c r="C1049" s="119" t="s">
        <v>199</v>
      </c>
      <c r="D1049" s="119" t="s">
        <v>200</v>
      </c>
      <c r="E1049" s="119" t="s">
        <v>811</v>
      </c>
      <c r="F1049" s="119" t="s">
        <v>201</v>
      </c>
      <c r="G1049" s="119" t="s">
        <v>202</v>
      </c>
      <c r="H1049" s="119" t="s">
        <v>202</v>
      </c>
      <c r="I1049" s="119" t="s">
        <v>169</v>
      </c>
      <c r="J1049" s="119" t="s">
        <v>170</v>
      </c>
      <c r="K1049" s="119" t="s">
        <v>171</v>
      </c>
      <c r="L1049" s="119" t="s">
        <v>1010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172</v>
      </c>
      <c r="AK1049" s="119" t="s">
        <v>172</v>
      </c>
    </row>
    <row r="1050" spans="1:39" s="119" customFormat="1" ht="15" hidden="1" customHeight="1" x14ac:dyDescent="0.3">
      <c r="A1050" s="119">
        <v>2017</v>
      </c>
      <c r="B1050" s="119" t="s">
        <v>198</v>
      </c>
      <c r="C1050" s="119" t="s">
        <v>199</v>
      </c>
      <c r="D1050" s="119" t="s">
        <v>200</v>
      </c>
      <c r="E1050" s="119" t="s">
        <v>811</v>
      </c>
      <c r="F1050" s="119" t="s">
        <v>201</v>
      </c>
      <c r="G1050" s="119" t="s">
        <v>202</v>
      </c>
      <c r="H1050" s="119" t="s">
        <v>202</v>
      </c>
      <c r="I1050" s="119" t="s">
        <v>169</v>
      </c>
      <c r="J1050" s="119" t="s">
        <v>170</v>
      </c>
      <c r="K1050" s="119" t="s">
        <v>171</v>
      </c>
      <c r="L1050" s="119" t="s">
        <v>1010</v>
      </c>
      <c r="M1050" s="119" t="s">
        <v>184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188</v>
      </c>
      <c r="AK1050" s="119" t="s">
        <v>188</v>
      </c>
      <c r="AM1050" s="119" t="s">
        <v>173</v>
      </c>
    </row>
    <row r="1051" spans="1:39" s="119" customFormat="1" ht="15" hidden="1" customHeight="1" x14ac:dyDescent="0.3">
      <c r="A1051" s="119">
        <v>2017</v>
      </c>
      <c r="C1051" s="119" t="s">
        <v>54</v>
      </c>
      <c r="F1051" s="131" t="s">
        <v>1011</v>
      </c>
      <c r="G1051" s="131"/>
      <c r="H1051" s="131"/>
      <c r="I1051" s="119" t="s">
        <v>169</v>
      </c>
      <c r="J1051" s="119" t="s">
        <v>170</v>
      </c>
      <c r="K1051" s="119" t="s">
        <v>171</v>
      </c>
      <c r="L1051" s="119" t="s">
        <v>1012</v>
      </c>
      <c r="M1051" s="119" t="s">
        <v>46</v>
      </c>
      <c r="N1051" s="135">
        <v>0</v>
      </c>
      <c r="O1051" s="135" t="s">
        <v>47</v>
      </c>
      <c r="P1051" s="135" t="s">
        <v>851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207</v>
      </c>
    </row>
    <row r="1052" spans="1:39" s="119" customFormat="1" ht="15" hidden="1" customHeight="1" x14ac:dyDescent="0.3">
      <c r="A1052" s="119">
        <v>2017</v>
      </c>
      <c r="B1052" s="119" t="s">
        <v>198</v>
      </c>
      <c r="C1052" s="119" t="s">
        <v>199</v>
      </c>
      <c r="D1052" s="119" t="s">
        <v>200</v>
      </c>
      <c r="E1052" s="119" t="s">
        <v>398</v>
      </c>
      <c r="F1052" s="119" t="s">
        <v>947</v>
      </c>
      <c r="G1052" s="119" t="s">
        <v>948</v>
      </c>
      <c r="H1052" s="119" t="s">
        <v>948</v>
      </c>
      <c r="I1052" s="119" t="s">
        <v>169</v>
      </c>
      <c r="J1052" s="119" t="s">
        <v>170</v>
      </c>
      <c r="K1052" s="119" t="s">
        <v>171</v>
      </c>
      <c r="L1052" s="119" t="s">
        <v>949</v>
      </c>
      <c r="M1052" s="119" t="s">
        <v>159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185</v>
      </c>
      <c r="AK1052" s="119" t="s">
        <v>185</v>
      </c>
    </row>
    <row r="1053" spans="1:39" s="119" customFormat="1" ht="15" hidden="1" customHeight="1" x14ac:dyDescent="0.3">
      <c r="A1053" s="119">
        <v>2017</v>
      </c>
      <c r="B1053" s="119" t="s">
        <v>198</v>
      </c>
      <c r="C1053" s="119" t="s">
        <v>199</v>
      </c>
      <c r="D1053" s="119" t="s">
        <v>200</v>
      </c>
      <c r="E1053" s="119" t="s">
        <v>819</v>
      </c>
      <c r="F1053" s="119" t="s">
        <v>1013</v>
      </c>
      <c r="G1053" s="119" t="s">
        <v>1014</v>
      </c>
      <c r="H1053" s="119" t="s">
        <v>1014</v>
      </c>
      <c r="I1053" s="119" t="s">
        <v>169</v>
      </c>
      <c r="J1053" s="119" t="s">
        <v>170</v>
      </c>
      <c r="K1053" s="119" t="s">
        <v>171</v>
      </c>
      <c r="L1053" s="119" t="s">
        <v>1013</v>
      </c>
      <c r="M1053" s="119" t="s">
        <v>159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hidden="1" customHeight="1" x14ac:dyDescent="0.3">
      <c r="A1054" s="119">
        <v>2017</v>
      </c>
      <c r="B1054" s="119" t="s">
        <v>38</v>
      </c>
      <c r="C1054" s="119" t="s">
        <v>59</v>
      </c>
      <c r="D1054" s="119" t="s">
        <v>105</v>
      </c>
      <c r="E1054" s="119" t="s">
        <v>106</v>
      </c>
      <c r="F1054" s="119" t="s">
        <v>195</v>
      </c>
      <c r="G1054" s="119" t="s">
        <v>195</v>
      </c>
      <c r="H1054" s="119" t="s">
        <v>195</v>
      </c>
      <c r="I1054" s="119" t="s">
        <v>164</v>
      </c>
      <c r="J1054" s="119" t="s">
        <v>44</v>
      </c>
      <c r="K1054" s="119" t="s">
        <v>165</v>
      </c>
      <c r="L1054" s="119" t="s">
        <v>196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1015</v>
      </c>
      <c r="AK1054" s="153" t="s">
        <v>1015</v>
      </c>
      <c r="AL1054" s="119" t="s">
        <v>976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169</v>
      </c>
      <c r="J1055" s="119" t="s">
        <v>170</v>
      </c>
      <c r="K1055" s="119" t="s">
        <v>171</v>
      </c>
      <c r="L1055" s="119" t="s">
        <v>1016</v>
      </c>
      <c r="M1055" s="119" t="s">
        <v>46</v>
      </c>
      <c r="N1055" s="135">
        <v>0</v>
      </c>
      <c r="O1055" s="135" t="s">
        <v>47</v>
      </c>
      <c r="P1055" s="135" t="s">
        <v>851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207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169</v>
      </c>
      <c r="J1056" s="119" t="s">
        <v>170</v>
      </c>
      <c r="K1056" s="119" t="s">
        <v>171</v>
      </c>
      <c r="L1056" s="119" t="s">
        <v>1017</v>
      </c>
      <c r="M1056" s="119" t="s">
        <v>46</v>
      </c>
      <c r="N1056" s="135">
        <v>0</v>
      </c>
      <c r="O1056" s="135" t="s">
        <v>47</v>
      </c>
      <c r="P1056" s="135" t="s">
        <v>851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207</v>
      </c>
    </row>
    <row r="1057" spans="1:39" s="119" customFormat="1" ht="15" hidden="1" customHeight="1" x14ac:dyDescent="0.3">
      <c r="A1057" s="119">
        <v>2017</v>
      </c>
      <c r="B1057" s="119" t="s">
        <v>38</v>
      </c>
      <c r="C1057" s="119" t="s">
        <v>54</v>
      </c>
      <c r="D1057" s="119" t="s">
        <v>395</v>
      </c>
      <c r="E1057" s="119" t="s">
        <v>367</v>
      </c>
      <c r="F1057" s="119" t="s">
        <v>1018</v>
      </c>
      <c r="G1057" s="119" t="s">
        <v>1018</v>
      </c>
      <c r="H1057" s="119" t="s">
        <v>1018</v>
      </c>
      <c r="I1057" s="119" t="s">
        <v>169</v>
      </c>
      <c r="J1057" s="119" t="s">
        <v>170</v>
      </c>
      <c r="K1057" s="119" t="s">
        <v>171</v>
      </c>
      <c r="L1057" s="119" t="s">
        <v>1018</v>
      </c>
      <c r="M1057" s="119" t="s">
        <v>46</v>
      </c>
      <c r="N1057" s="136">
        <v>0.04</v>
      </c>
      <c r="O1057" s="135" t="s">
        <v>494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185</v>
      </c>
      <c r="AK1057" s="119" t="s">
        <v>185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169</v>
      </c>
      <c r="J1058" s="119" t="s">
        <v>170</v>
      </c>
      <c r="K1058" s="119" t="s">
        <v>171</v>
      </c>
      <c r="L1058" s="119" t="s">
        <v>1019</v>
      </c>
      <c r="M1058" s="119" t="s">
        <v>46</v>
      </c>
      <c r="N1058" s="135">
        <v>0</v>
      </c>
      <c r="O1058" s="135" t="s">
        <v>47</v>
      </c>
      <c r="P1058" s="135" t="s">
        <v>853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207</v>
      </c>
    </row>
    <row r="1059" spans="1:39" s="119" customFormat="1" ht="15" hidden="1" customHeight="1" x14ac:dyDescent="0.3">
      <c r="A1059" s="119">
        <v>2017</v>
      </c>
      <c r="B1059" s="119" t="s">
        <v>38</v>
      </c>
      <c r="C1059" s="119" t="s">
        <v>59</v>
      </c>
      <c r="F1059" s="167" t="s">
        <v>357</v>
      </c>
      <c r="G1059" s="131" t="s">
        <v>357</v>
      </c>
      <c r="H1059" s="131" t="s">
        <v>357</v>
      </c>
      <c r="I1059" s="119" t="s">
        <v>169</v>
      </c>
      <c r="J1059" s="119" t="s">
        <v>170</v>
      </c>
      <c r="K1059" s="119" t="s">
        <v>171</v>
      </c>
      <c r="L1059" s="119" t="s">
        <v>357</v>
      </c>
      <c r="M1059" s="119" t="s">
        <v>46</v>
      </c>
      <c r="N1059" s="161">
        <v>0.02</v>
      </c>
      <c r="O1059" s="135" t="s">
        <v>51</v>
      </c>
      <c r="P1059" s="135" t="s">
        <v>851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10000</v>
      </c>
      <c r="W1059" s="137">
        <f t="shared" si="238"/>
        <v>-10000</v>
      </c>
      <c r="X1059" s="137">
        <f t="shared" si="234"/>
        <v>-9803.9215686274511</v>
      </c>
      <c r="Y1059" s="137">
        <f t="shared" si="239"/>
        <v>-196.07843137254895</v>
      </c>
      <c r="Z1059" s="137">
        <v>7217.5</v>
      </c>
      <c r="AA1059" s="137">
        <f t="shared" si="235"/>
        <v>61040.609567697698</v>
      </c>
      <c r="AB1059" s="146">
        <f t="shared" ref="AB1059" si="245">IF(O1059="返货",Z1059/(1+N1059),IF(O1059="返现",Z1059,IF(O1059="折扣",Z1059*N1059,IF(O1059="无",Z1059))))</f>
        <v>7075.9803921568628</v>
      </c>
      <c r="AC1059" s="147">
        <f t="shared" si="236"/>
        <v>141.51960784313724</v>
      </c>
      <c r="AD1059" s="137">
        <f t="shared" si="244"/>
        <v>-45838.367143996496</v>
      </c>
      <c r="AE1059" s="138">
        <v>0.11269173273981201</v>
      </c>
      <c r="AF1059" s="137">
        <f t="shared" si="228"/>
        <v>-5165.6050194206327</v>
      </c>
      <c r="AG1059" s="137">
        <v>5683.5903883257097</v>
      </c>
      <c r="AH1059" s="154"/>
      <c r="AI1059" s="154"/>
      <c r="AJ1059" s="135" t="s">
        <v>172</v>
      </c>
      <c r="AK1059" s="119" t="s">
        <v>47</v>
      </c>
      <c r="AM1059" s="131" t="s">
        <v>207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169</v>
      </c>
      <c r="J1060" s="119" t="s">
        <v>170</v>
      </c>
      <c r="K1060" s="119" t="s">
        <v>171</v>
      </c>
      <c r="L1060" s="119" t="s">
        <v>1020</v>
      </c>
      <c r="M1060" s="119" t="s">
        <v>46</v>
      </c>
      <c r="N1060" s="135">
        <v>0</v>
      </c>
      <c r="O1060" s="135" t="s">
        <v>47</v>
      </c>
      <c r="P1060" s="135" t="s">
        <v>851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207</v>
      </c>
    </row>
    <row r="1061" spans="1:39" s="119" customFormat="1" ht="15" hidden="1" customHeight="1" x14ac:dyDescent="0.3">
      <c r="A1061" s="119">
        <v>2017</v>
      </c>
      <c r="B1061" s="119" t="s">
        <v>38</v>
      </c>
      <c r="C1061" s="119" t="s">
        <v>109</v>
      </c>
      <c r="D1061" s="119" t="s">
        <v>279</v>
      </c>
      <c r="F1061" s="131" t="s">
        <v>932</v>
      </c>
      <c r="G1061" s="131" t="s">
        <v>932</v>
      </c>
      <c r="H1061" s="131" t="s">
        <v>932</v>
      </c>
      <c r="I1061" s="119" t="s">
        <v>169</v>
      </c>
      <c r="J1061" s="119" t="s">
        <v>864</v>
      </c>
      <c r="K1061" s="119" t="s">
        <v>865</v>
      </c>
      <c r="L1061" s="119" t="s">
        <v>932</v>
      </c>
      <c r="M1061" s="119" t="s">
        <v>184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207</v>
      </c>
    </row>
    <row r="1062" spans="1:39" s="119" customFormat="1" ht="15" hidden="1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117</v>
      </c>
      <c r="F1062" s="119" t="s">
        <v>929</v>
      </c>
      <c r="G1062" s="119" t="s">
        <v>929</v>
      </c>
      <c r="H1062" s="119" t="s">
        <v>929</v>
      </c>
      <c r="I1062" s="119" t="s">
        <v>169</v>
      </c>
      <c r="J1062" s="119" t="s">
        <v>170</v>
      </c>
      <c r="K1062" s="119" t="s">
        <v>171</v>
      </c>
      <c r="L1062" s="119" t="s">
        <v>930</v>
      </c>
      <c r="M1062" s="119" t="s">
        <v>184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hidden="1" customHeight="1" x14ac:dyDescent="0.3">
      <c r="A1063" s="119">
        <v>2017</v>
      </c>
      <c r="B1063" s="119" t="s">
        <v>251</v>
      </c>
      <c r="C1063" s="119" t="s">
        <v>88</v>
      </c>
      <c r="D1063" s="119" t="s">
        <v>127</v>
      </c>
      <c r="E1063" s="119" t="s">
        <v>193</v>
      </c>
      <c r="F1063" s="119" t="s">
        <v>608</v>
      </c>
      <c r="G1063" s="119" t="s">
        <v>1021</v>
      </c>
      <c r="H1063" s="119" t="s">
        <v>1021</v>
      </c>
      <c r="I1063" s="119" t="s">
        <v>169</v>
      </c>
      <c r="J1063" s="119" t="s">
        <v>170</v>
      </c>
      <c r="K1063" s="119" t="s">
        <v>171</v>
      </c>
      <c r="L1063" s="119" t="s">
        <v>608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6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38</v>
      </c>
      <c r="C1064" s="119" t="s">
        <v>88</v>
      </c>
      <c r="D1064" s="119" t="s">
        <v>127</v>
      </c>
      <c r="E1064" s="119" t="s">
        <v>193</v>
      </c>
      <c r="F1064" s="119" t="s">
        <v>608</v>
      </c>
      <c r="G1064" s="119" t="s">
        <v>608</v>
      </c>
      <c r="H1064" s="119" t="s">
        <v>608</v>
      </c>
      <c r="I1064" s="119" t="s">
        <v>169</v>
      </c>
      <c r="J1064" s="119" t="s">
        <v>170</v>
      </c>
      <c r="K1064" s="119" t="s">
        <v>171</v>
      </c>
      <c r="L1064" s="119" t="s">
        <v>608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6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169</v>
      </c>
      <c r="J1065" s="119" t="s">
        <v>170</v>
      </c>
      <c r="K1065" s="119" t="s">
        <v>171</v>
      </c>
      <c r="L1065" s="119" t="s">
        <v>1022</v>
      </c>
      <c r="M1065" s="119" t="s">
        <v>46</v>
      </c>
      <c r="N1065" s="135">
        <v>0</v>
      </c>
      <c r="O1065" s="135" t="s">
        <v>47</v>
      </c>
      <c r="P1065" s="135" t="s">
        <v>851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6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207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169</v>
      </c>
      <c r="J1066" s="119" t="s">
        <v>170</v>
      </c>
      <c r="K1066" s="119" t="s">
        <v>171</v>
      </c>
      <c r="L1066" s="119" t="s">
        <v>1023</v>
      </c>
      <c r="M1066" s="119" t="s">
        <v>46</v>
      </c>
      <c r="N1066" s="135">
        <v>0</v>
      </c>
      <c r="O1066" s="135" t="s">
        <v>47</v>
      </c>
      <c r="P1066" s="135" t="s">
        <v>851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6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207</v>
      </c>
    </row>
    <row r="1067" spans="1:39" s="119" customFormat="1" ht="15" hidden="1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169</v>
      </c>
      <c r="J1067" s="119" t="s">
        <v>170</v>
      </c>
      <c r="K1067" s="119" t="s">
        <v>171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851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6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207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169</v>
      </c>
      <c r="J1068" s="119" t="s">
        <v>170</v>
      </c>
      <c r="K1068" s="119" t="s">
        <v>171</v>
      </c>
      <c r="L1068" s="119" t="s">
        <v>1024</v>
      </c>
      <c r="M1068" s="119" t="s">
        <v>46</v>
      </c>
      <c r="N1068" s="135">
        <v>0</v>
      </c>
      <c r="O1068" s="135" t="s">
        <v>47</v>
      </c>
      <c r="P1068" s="135" t="s">
        <v>851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6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207</v>
      </c>
    </row>
    <row r="1069" spans="1:39" s="119" customFormat="1" ht="15" hidden="1" customHeight="1" x14ac:dyDescent="0.3">
      <c r="A1069" s="119">
        <v>2017</v>
      </c>
      <c r="B1069" s="119" t="s">
        <v>38</v>
      </c>
      <c r="C1069" s="119" t="s">
        <v>88</v>
      </c>
      <c r="D1069" s="119" t="s">
        <v>127</v>
      </c>
      <c r="E1069" s="119" t="s">
        <v>193</v>
      </c>
      <c r="F1069" s="119" t="s">
        <v>607</v>
      </c>
      <c r="G1069" s="119" t="s">
        <v>607</v>
      </c>
      <c r="H1069" s="119" t="s">
        <v>607</v>
      </c>
      <c r="I1069" s="119" t="s">
        <v>169</v>
      </c>
      <c r="J1069" s="119" t="s">
        <v>170</v>
      </c>
      <c r="K1069" s="119" t="s">
        <v>171</v>
      </c>
      <c r="L1069" s="119" t="s">
        <v>607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6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75</v>
      </c>
      <c r="D1070" s="119" t="s">
        <v>517</v>
      </c>
      <c r="F1070" s="131" t="e">
        <v>#N/A</v>
      </c>
      <c r="G1070" s="131"/>
      <c r="H1070" s="131"/>
      <c r="I1070" s="119" t="s">
        <v>169</v>
      </c>
      <c r="J1070" s="119" t="s">
        <v>170</v>
      </c>
      <c r="K1070" s="119" t="s">
        <v>171</v>
      </c>
      <c r="L1070" s="119" t="s">
        <v>1025</v>
      </c>
      <c r="M1070" s="119" t="s">
        <v>46</v>
      </c>
      <c r="N1070" s="135">
        <v>0</v>
      </c>
      <c r="O1070" s="135" t="s">
        <v>47</v>
      </c>
      <c r="P1070" s="135" t="s">
        <v>851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6"/>
        <v>-787268.41517273639</v>
      </c>
      <c r="AE1070" s="138">
        <v>0.11269173273981201</v>
      </c>
      <c r="AF1070" s="137">
        <f t="shared" ref="AF1070:AF1097" si="247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207</v>
      </c>
    </row>
    <row r="1071" spans="1:39" s="119" customFormat="1" ht="15" hidden="1" customHeight="1" x14ac:dyDescent="0.3">
      <c r="A1071" s="119">
        <v>2017</v>
      </c>
      <c r="B1071" s="119" t="s">
        <v>38</v>
      </c>
      <c r="C1071" s="119" t="s">
        <v>75</v>
      </c>
      <c r="D1071" s="119" t="s">
        <v>255</v>
      </c>
      <c r="F1071" s="131" t="s">
        <v>932</v>
      </c>
      <c r="G1071" s="131" t="s">
        <v>932</v>
      </c>
      <c r="H1071" s="131" t="s">
        <v>932</v>
      </c>
      <c r="I1071" s="119" t="s">
        <v>169</v>
      </c>
      <c r="J1071" s="119" t="s">
        <v>170</v>
      </c>
      <c r="K1071" s="119" t="s">
        <v>171</v>
      </c>
      <c r="L1071" s="119" t="s">
        <v>932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6"/>
        <v>1984.9832845676387</v>
      </c>
      <c r="AE1071" s="138">
        <v>0.11269173273981201</v>
      </c>
      <c r="AF1071" s="137">
        <f t="shared" si="247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207</v>
      </c>
    </row>
    <row r="1072" spans="1:39" s="119" customFormat="1" ht="15" hidden="1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169</v>
      </c>
      <c r="J1072" s="119" t="s">
        <v>170</v>
      </c>
      <c r="K1072" s="119" t="s">
        <v>171</v>
      </c>
      <c r="L1072" s="119" t="s">
        <v>1026</v>
      </c>
      <c r="M1072" s="119" t="s">
        <v>46</v>
      </c>
      <c r="N1072" s="135">
        <v>0</v>
      </c>
      <c r="O1072" s="135" t="s">
        <v>47</v>
      </c>
      <c r="P1072" s="135" t="s">
        <v>851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6"/>
        <v>1956.8880678041021</v>
      </c>
      <c r="AE1072" s="138">
        <v>0.11269173273981201</v>
      </c>
      <c r="AF1072" s="137">
        <f t="shared" si="247"/>
        <v>220.525107138707</v>
      </c>
      <c r="AG1072" s="137">
        <v>2351.2372287589801</v>
      </c>
      <c r="AH1072" s="154"/>
      <c r="AI1072" s="154"/>
      <c r="AJ1072" s="135" t="s">
        <v>172</v>
      </c>
      <c r="AK1072" s="119" t="s">
        <v>47</v>
      </c>
      <c r="AM1072" s="131" t="s">
        <v>207</v>
      </c>
    </row>
    <row r="1073" spans="1:40" s="119" customFormat="1" ht="15" hidden="1" customHeight="1" x14ac:dyDescent="0.3">
      <c r="A1073" s="119">
        <v>2017</v>
      </c>
      <c r="B1073" s="119" t="s">
        <v>38</v>
      </c>
      <c r="C1073" s="119" t="s">
        <v>109</v>
      </c>
      <c r="D1073" s="119" t="s">
        <v>279</v>
      </c>
      <c r="F1073" s="131" t="s">
        <v>629</v>
      </c>
      <c r="G1073" s="131" t="s">
        <v>629</v>
      </c>
      <c r="H1073" s="131" t="s">
        <v>629</v>
      </c>
      <c r="I1073" s="119" t="s">
        <v>169</v>
      </c>
      <c r="J1073" s="119" t="s">
        <v>170</v>
      </c>
      <c r="K1073" s="119" t="s">
        <v>171</v>
      </c>
      <c r="L1073" s="119" t="s">
        <v>629</v>
      </c>
      <c r="M1073" s="119" t="s">
        <v>184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7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207</v>
      </c>
    </row>
    <row r="1074" spans="1:40" s="119" customFormat="1" ht="15" hidden="1" customHeight="1" x14ac:dyDescent="0.3">
      <c r="A1074" s="119">
        <v>2017</v>
      </c>
      <c r="B1074" s="119" t="s">
        <v>38</v>
      </c>
      <c r="C1074" s="119" t="s">
        <v>59</v>
      </c>
      <c r="D1074" s="119" t="s">
        <v>105</v>
      </c>
      <c r="E1074" s="119" t="s">
        <v>106</v>
      </c>
      <c r="F1074" s="119" t="s">
        <v>1027</v>
      </c>
      <c r="G1074" s="119" t="s">
        <v>1027</v>
      </c>
      <c r="H1074" s="119" t="s">
        <v>1027</v>
      </c>
      <c r="I1074" s="119" t="s">
        <v>169</v>
      </c>
      <c r="J1074" s="119" t="s">
        <v>170</v>
      </c>
      <c r="K1074" s="119" t="s">
        <v>171</v>
      </c>
      <c r="L1074" s="119" t="s">
        <v>1027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7"/>
        <v>7379.4907448155463</v>
      </c>
      <c r="AG1074" s="137">
        <v>3719.29678558056</v>
      </c>
      <c r="AH1074" s="154"/>
      <c r="AI1074" s="154"/>
      <c r="AJ1074" s="135" t="s">
        <v>185</v>
      </c>
      <c r="AK1074" s="119" t="s">
        <v>185</v>
      </c>
    </row>
    <row r="1075" spans="1:40" s="119" customFormat="1" ht="15" hidden="1" customHeight="1" x14ac:dyDescent="0.3">
      <c r="A1075" s="119">
        <v>2017</v>
      </c>
      <c r="B1075" s="119" t="s">
        <v>38</v>
      </c>
      <c r="C1075" s="119" t="s">
        <v>109</v>
      </c>
      <c r="D1075" s="119" t="s">
        <v>110</v>
      </c>
      <c r="E1075" s="119" t="s">
        <v>280</v>
      </c>
      <c r="F1075" s="119" t="s">
        <v>622</v>
      </c>
      <c r="G1075" s="119" t="s">
        <v>622</v>
      </c>
      <c r="H1075" s="119" t="s">
        <v>622</v>
      </c>
      <c r="I1075" s="163" t="s">
        <v>203</v>
      </c>
      <c r="J1075" s="119" t="s">
        <v>623</v>
      </c>
      <c r="K1075" s="119" t="s">
        <v>624</v>
      </c>
      <c r="L1075" s="119" t="s">
        <v>622</v>
      </c>
      <c r="M1075" s="119" t="s">
        <v>184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7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169</v>
      </c>
      <c r="J1076" s="119" t="s">
        <v>170</v>
      </c>
      <c r="K1076" s="119" t="s">
        <v>171</v>
      </c>
      <c r="L1076" s="119" t="s">
        <v>1028</v>
      </c>
      <c r="M1076" s="119" t="s">
        <v>46</v>
      </c>
      <c r="N1076" s="135">
        <v>0</v>
      </c>
      <c r="O1076" s="135" t="s">
        <v>47</v>
      </c>
      <c r="P1076" s="135" t="s">
        <v>851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8">(Z1076-Q1076)*0.89807640489087</f>
        <v>717.77210025901798</v>
      </c>
      <c r="AE1076" s="138">
        <v>0.11269173273981201</v>
      </c>
      <c r="AF1076" s="137">
        <f t="shared" si="247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207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169</v>
      </c>
      <c r="J1077" s="119" t="s">
        <v>170</v>
      </c>
      <c r="K1077" s="119" t="s">
        <v>171</v>
      </c>
      <c r="L1077" s="119" t="s">
        <v>1029</v>
      </c>
      <c r="M1077" s="119" t="s">
        <v>46</v>
      </c>
      <c r="N1077" s="135">
        <v>0</v>
      </c>
      <c r="O1077" s="135" t="s">
        <v>47</v>
      </c>
      <c r="P1077" s="135" t="s">
        <v>851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8"/>
        <v>716.46898259836905</v>
      </c>
      <c r="AE1077" s="138">
        <v>0.11269173273981201</v>
      </c>
      <c r="AF1077" s="137">
        <f t="shared" si="247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207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169</v>
      </c>
      <c r="J1078" s="119" t="s">
        <v>170</v>
      </c>
      <c r="K1078" s="119" t="s">
        <v>171</v>
      </c>
      <c r="L1078" s="119" t="s">
        <v>1030</v>
      </c>
      <c r="M1078" s="119" t="s">
        <v>184</v>
      </c>
      <c r="N1078" s="135">
        <v>0</v>
      </c>
      <c r="O1078" s="135" t="s">
        <v>47</v>
      </c>
      <c r="P1078" s="135" t="s">
        <v>851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9">(Z1078-Q1078)*0.91072157793815</f>
        <v>-129.92707400704643</v>
      </c>
      <c r="AE1078" s="138">
        <v>0.11269173273981201</v>
      </c>
      <c r="AF1078" s="137">
        <f t="shared" si="247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207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169</v>
      </c>
      <c r="J1079" s="119" t="s">
        <v>170</v>
      </c>
      <c r="K1079" s="119" t="s">
        <v>171</v>
      </c>
      <c r="L1079" s="119" t="s">
        <v>1031</v>
      </c>
      <c r="M1079" s="119" t="s">
        <v>184</v>
      </c>
      <c r="N1079" s="135">
        <v>0</v>
      </c>
      <c r="O1079" s="135" t="s">
        <v>47</v>
      </c>
      <c r="P1079" s="135" t="s">
        <v>851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9"/>
        <v>-493.18139399580821</v>
      </c>
      <c r="AE1079" s="138">
        <v>0.11269173273981201</v>
      </c>
      <c r="AF1079" s="137">
        <f t="shared" si="247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207</v>
      </c>
    </row>
    <row r="1080" spans="1:40" s="119" customFormat="1" ht="15" hidden="1" customHeight="1" x14ac:dyDescent="0.3">
      <c r="A1080" s="119">
        <v>2017</v>
      </c>
      <c r="C1080" s="119" t="s">
        <v>75</v>
      </c>
      <c r="D1080" s="119" t="s">
        <v>517</v>
      </c>
      <c r="F1080" s="131" t="e">
        <v>#N/A</v>
      </c>
      <c r="G1080" s="131"/>
      <c r="H1080" s="131"/>
      <c r="I1080" s="119" t="s">
        <v>169</v>
      </c>
      <c r="J1080" s="119" t="s">
        <v>864</v>
      </c>
      <c r="K1080" s="119" t="s">
        <v>865</v>
      </c>
      <c r="L1080" s="119" t="s">
        <v>1032</v>
      </c>
      <c r="M1080" s="119" t="s">
        <v>46</v>
      </c>
      <c r="N1080" s="135">
        <v>0</v>
      </c>
      <c r="O1080" s="135" t="s">
        <v>47</v>
      </c>
      <c r="P1080" s="135" t="s">
        <v>853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50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1">Z1080*0.972201473425119-Q1080</f>
        <v>-8.0615727067154808</v>
      </c>
      <c r="AE1080" s="138">
        <v>0.1</v>
      </c>
      <c r="AF1080" s="137">
        <f t="shared" si="247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207</v>
      </c>
    </row>
    <row r="1081" spans="1:40" s="119" customFormat="1" ht="15" hidden="1" customHeight="1" x14ac:dyDescent="0.3">
      <c r="A1081" s="119">
        <v>2017</v>
      </c>
      <c r="B1081" s="119" t="s">
        <v>1636</v>
      </c>
      <c r="C1081" s="119" t="s">
        <v>109</v>
      </c>
      <c r="D1081" s="119" t="s">
        <v>110</v>
      </c>
      <c r="E1081" s="119" t="s">
        <v>280</v>
      </c>
      <c r="F1081" s="131" t="s">
        <v>894</v>
      </c>
      <c r="G1081" s="131" t="s">
        <v>1637</v>
      </c>
      <c r="H1081" s="131"/>
      <c r="I1081" s="119" t="s">
        <v>169</v>
      </c>
      <c r="J1081" s="119" t="s">
        <v>864</v>
      </c>
      <c r="K1081" s="119" t="s">
        <v>865</v>
      </c>
      <c r="L1081" s="119" t="s">
        <v>894</v>
      </c>
      <c r="M1081" s="119" t="s">
        <v>46</v>
      </c>
      <c r="N1081" s="135">
        <v>0</v>
      </c>
      <c r="O1081" s="135" t="s">
        <v>47</v>
      </c>
      <c r="P1081" s="135" t="s">
        <v>853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1"/>
        <v>-41938.082797386262</v>
      </c>
      <c r="AE1081" s="138">
        <v>0.1</v>
      </c>
      <c r="AF1081" s="137">
        <f t="shared" si="247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207</v>
      </c>
    </row>
    <row r="1082" spans="1:40" s="119" customFormat="1" ht="15" hidden="1" customHeight="1" x14ac:dyDescent="0.3">
      <c r="A1082" s="119">
        <v>2017</v>
      </c>
      <c r="C1082" s="119" t="s">
        <v>75</v>
      </c>
      <c r="D1082" s="119" t="s">
        <v>517</v>
      </c>
      <c r="F1082" s="131" t="s">
        <v>1033</v>
      </c>
      <c r="G1082" s="131"/>
      <c r="H1082" s="131"/>
      <c r="I1082" s="119" t="s">
        <v>169</v>
      </c>
      <c r="J1082" s="119" t="s">
        <v>864</v>
      </c>
      <c r="K1082" s="119" t="s">
        <v>865</v>
      </c>
      <c r="L1082" s="119" t="s">
        <v>1033</v>
      </c>
      <c r="M1082" s="119" t="s">
        <v>46</v>
      </c>
      <c r="N1082" s="135">
        <v>0</v>
      </c>
      <c r="O1082" s="135" t="s">
        <v>47</v>
      </c>
      <c r="P1082" s="135" t="s">
        <v>853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50"/>
        <v>0</v>
      </c>
      <c r="AC1082" s="147">
        <f t="shared" si="236"/>
        <v>26733.5</v>
      </c>
      <c r="AD1082" s="137">
        <f t="shared" si="251"/>
        <v>-743.15191018958285</v>
      </c>
      <c r="AE1082" s="138">
        <v>0.1</v>
      </c>
      <c r="AF1082" s="137">
        <f t="shared" si="247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207</v>
      </c>
    </row>
    <row r="1083" spans="1:40" s="119" customFormat="1" ht="15" hidden="1" customHeight="1" x14ac:dyDescent="0.3">
      <c r="A1083" s="119">
        <v>2017</v>
      </c>
      <c r="C1083" s="119" t="s">
        <v>136</v>
      </c>
      <c r="F1083" s="131" t="s">
        <v>272</v>
      </c>
      <c r="G1083" s="131"/>
      <c r="H1083" s="131"/>
      <c r="I1083" s="119" t="s">
        <v>169</v>
      </c>
      <c r="J1083" s="119" t="s">
        <v>864</v>
      </c>
      <c r="K1083" s="119" t="s">
        <v>865</v>
      </c>
      <c r="L1083" s="119" t="s">
        <v>1034</v>
      </c>
      <c r="M1083" s="119" t="s">
        <v>46</v>
      </c>
      <c r="N1083" s="135">
        <v>0</v>
      </c>
      <c r="O1083" s="135" t="s">
        <v>47</v>
      </c>
      <c r="P1083" s="135" t="s">
        <v>853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50"/>
        <v>0</v>
      </c>
      <c r="AC1083" s="147">
        <f t="shared" si="236"/>
        <v>1950</v>
      </c>
      <c r="AD1083" s="137">
        <f t="shared" si="251"/>
        <v>-54.207126821017937</v>
      </c>
      <c r="AE1083" s="138">
        <v>0.1</v>
      </c>
      <c r="AF1083" s="137">
        <f t="shared" si="247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207</v>
      </c>
    </row>
    <row r="1084" spans="1:40" s="119" customFormat="1" ht="15" hidden="1" customHeight="1" x14ac:dyDescent="0.3">
      <c r="A1084" s="119">
        <v>2017</v>
      </c>
      <c r="B1084" s="119" t="s">
        <v>38</v>
      </c>
      <c r="C1084" s="119" t="s">
        <v>54</v>
      </c>
      <c r="D1084" s="119" t="s">
        <v>395</v>
      </c>
      <c r="F1084" s="131" t="s">
        <v>1035</v>
      </c>
      <c r="G1084" s="131" t="s">
        <v>1035</v>
      </c>
      <c r="H1084" s="131" t="s">
        <v>1035</v>
      </c>
      <c r="I1084" s="119" t="s">
        <v>169</v>
      </c>
      <c r="J1084" s="119" t="s">
        <v>864</v>
      </c>
      <c r="K1084" s="119" t="s">
        <v>865</v>
      </c>
      <c r="L1084" s="119" t="s">
        <v>1035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50"/>
        <v>-11717.254901960761</v>
      </c>
      <c r="AC1084" s="147">
        <f t="shared" si="236"/>
        <v>152870.95490196077</v>
      </c>
      <c r="AD1084" s="137">
        <f t="shared" si="251"/>
        <v>-15875.464880592772</v>
      </c>
      <c r="AE1084" s="138">
        <v>0.1</v>
      </c>
      <c r="AF1084" s="137">
        <f t="shared" si="247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173</v>
      </c>
      <c r="AM1084" s="131" t="s">
        <v>207</v>
      </c>
    </row>
    <row r="1085" spans="1:40" s="119" customFormat="1" ht="15" hidden="1" customHeight="1" x14ac:dyDescent="0.3">
      <c r="A1085" s="119">
        <v>2017</v>
      </c>
      <c r="C1085" s="119" t="s">
        <v>39</v>
      </c>
      <c r="F1085" s="131" t="s">
        <v>978</v>
      </c>
      <c r="G1085" s="131"/>
      <c r="H1085" s="131"/>
      <c r="I1085" s="119" t="s">
        <v>169</v>
      </c>
      <c r="J1085" s="119" t="s">
        <v>864</v>
      </c>
      <c r="K1085" s="119" t="s">
        <v>865</v>
      </c>
      <c r="L1085" s="119" t="s">
        <v>978</v>
      </c>
      <c r="M1085" s="119" t="s">
        <v>46</v>
      </c>
      <c r="N1085" s="135">
        <v>0</v>
      </c>
      <c r="O1085" s="135" t="s">
        <v>47</v>
      </c>
      <c r="P1085" s="135" t="s">
        <v>853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50"/>
        <v>0</v>
      </c>
      <c r="AC1085" s="147">
        <f t="shared" si="236"/>
        <v>3062</v>
      </c>
      <c r="AD1085" s="137">
        <f t="shared" si="251"/>
        <v>-85.11908837228566</v>
      </c>
      <c r="AE1085" s="138">
        <v>0.1</v>
      </c>
      <c r="AF1085" s="137">
        <f t="shared" si="247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207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169</v>
      </c>
      <c r="J1086" s="119" t="s">
        <v>170</v>
      </c>
      <c r="K1086" s="119" t="s">
        <v>171</v>
      </c>
      <c r="L1086" s="119" t="s">
        <v>1036</v>
      </c>
      <c r="M1086" s="119" t="s">
        <v>46</v>
      </c>
      <c r="N1086" s="135">
        <v>0</v>
      </c>
      <c r="O1086" s="135" t="s">
        <v>47</v>
      </c>
      <c r="P1086" s="135" t="s">
        <v>851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2">(Z1086-Q1086)*0.89807640489087</f>
        <v>659.7718308530774</v>
      </c>
      <c r="AE1086" s="138">
        <v>0.11269173273981201</v>
      </c>
      <c r="AF1086" s="137">
        <f t="shared" si="247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610</v>
      </c>
      <c r="AM1086" s="131" t="s">
        <v>207</v>
      </c>
    </row>
    <row r="1087" spans="1:40" s="119" customFormat="1" ht="15" hidden="1" customHeight="1" x14ac:dyDescent="0.3">
      <c r="A1087" s="119">
        <v>2017</v>
      </c>
      <c r="C1087" s="119" t="s">
        <v>59</v>
      </c>
      <c r="F1087" s="131" t="s">
        <v>135</v>
      </c>
      <c r="G1087" s="131"/>
      <c r="H1087" s="131"/>
      <c r="I1087" s="119" t="s">
        <v>169</v>
      </c>
      <c r="J1087" s="119" t="s">
        <v>170</v>
      </c>
      <c r="K1087" s="119" t="s">
        <v>171</v>
      </c>
      <c r="L1087" s="119" t="s">
        <v>135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2"/>
        <v>9554.7246792744536</v>
      </c>
      <c r="AE1087" s="138">
        <v>0.11269173273981201</v>
      </c>
      <c r="AF1087" s="137">
        <f t="shared" si="247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207</v>
      </c>
      <c r="AN1087" s="119" t="s">
        <v>837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169</v>
      </c>
      <c r="J1088" s="119" t="s">
        <v>170</v>
      </c>
      <c r="K1088" s="119" t="s">
        <v>171</v>
      </c>
      <c r="L1088" s="119" t="s">
        <v>1037</v>
      </c>
      <c r="M1088" s="119" t="s">
        <v>46</v>
      </c>
      <c r="N1088" s="135">
        <v>0</v>
      </c>
      <c r="O1088" s="135" t="s">
        <v>47</v>
      </c>
      <c r="P1088" s="135" t="s">
        <v>851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2"/>
        <v>451.98077580630661</v>
      </c>
      <c r="AE1088" s="138">
        <v>0.11269173273981201</v>
      </c>
      <c r="AF1088" s="137">
        <f t="shared" si="247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207</v>
      </c>
    </row>
    <row r="1089" spans="1:39" s="119" customFormat="1" ht="15" hidden="1" customHeight="1" x14ac:dyDescent="0.3">
      <c r="A1089" s="119">
        <v>2017</v>
      </c>
      <c r="B1089" s="119" t="s">
        <v>38</v>
      </c>
      <c r="C1089" s="119" t="s">
        <v>109</v>
      </c>
      <c r="D1089" s="119" t="s">
        <v>110</v>
      </c>
      <c r="F1089" s="131" t="s">
        <v>146</v>
      </c>
      <c r="G1089" s="131" t="s">
        <v>146</v>
      </c>
      <c r="H1089" s="131" t="s">
        <v>146</v>
      </c>
      <c r="I1089" s="119" t="s">
        <v>169</v>
      </c>
      <c r="J1089" s="119" t="s">
        <v>170</v>
      </c>
      <c r="K1089" s="119" t="s">
        <v>171</v>
      </c>
      <c r="L1089" s="119" t="s">
        <v>891</v>
      </c>
      <c r="M1089" s="119" t="s">
        <v>184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3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4">(Z1089-Q1089)*0.91072157793815</f>
        <v>18025.22915094635</v>
      </c>
      <c r="AE1089" s="138">
        <v>0.11269173273981201</v>
      </c>
      <c r="AF1089" s="137">
        <f t="shared" si="247"/>
        <v>2031.2943060523146</v>
      </c>
      <c r="AG1089" s="137">
        <v>650.49089845082494</v>
      </c>
      <c r="AH1089" s="154"/>
      <c r="AI1089" s="154"/>
      <c r="AJ1089" s="135" t="s">
        <v>192</v>
      </c>
      <c r="AK1089" s="119" t="s">
        <v>192</v>
      </c>
      <c r="AM1089" s="131" t="s">
        <v>207</v>
      </c>
    </row>
    <row r="1090" spans="1:39" s="119" customFormat="1" ht="15" hidden="1" customHeight="1" x14ac:dyDescent="0.3">
      <c r="A1090" s="119">
        <v>2017</v>
      </c>
      <c r="B1090" s="119" t="s">
        <v>38</v>
      </c>
      <c r="C1090" s="119" t="s">
        <v>75</v>
      </c>
      <c r="D1090" s="119" t="s">
        <v>517</v>
      </c>
      <c r="F1090" s="131" t="s">
        <v>262</v>
      </c>
      <c r="G1090" s="131" t="s">
        <v>262</v>
      </c>
      <c r="H1090" s="131" t="s">
        <v>262</v>
      </c>
      <c r="I1090" s="119" t="s">
        <v>169</v>
      </c>
      <c r="J1090" s="119" t="s">
        <v>170</v>
      </c>
      <c r="K1090" s="119" t="s">
        <v>171</v>
      </c>
      <c r="L1090" s="119" t="s">
        <v>262</v>
      </c>
      <c r="M1090" s="119" t="s">
        <v>184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5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6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7">Q1090+V1090-Z1090</f>
        <v>7.2999999999992724</v>
      </c>
      <c r="AB1090" s="146">
        <f t="shared" si="253"/>
        <v>27266.090909090908</v>
      </c>
      <c r="AC1090" s="147">
        <f t="shared" ref="AC1090:AC1153" si="258">IF(O1090="返现",Z1090*N1090,Z1090-AB1090)</f>
        <v>2726.6090909090926</v>
      </c>
      <c r="AD1090" s="137">
        <f t="shared" si="254"/>
        <v>27314.999070625552</v>
      </c>
      <c r="AE1090" s="138">
        <v>0.11269173273981201</v>
      </c>
      <c r="AF1090" s="137">
        <f t="shared" si="247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207</v>
      </c>
    </row>
    <row r="1091" spans="1:39" s="119" customFormat="1" ht="15" hidden="1" customHeight="1" x14ac:dyDescent="0.3">
      <c r="A1091" s="119">
        <v>2017</v>
      </c>
      <c r="B1091" s="119" t="s">
        <v>198</v>
      </c>
      <c r="C1091" s="119" t="s">
        <v>199</v>
      </c>
      <c r="D1091" s="119" t="s">
        <v>200</v>
      </c>
      <c r="F1091" s="131" t="s">
        <v>947</v>
      </c>
      <c r="G1091" s="131" t="s">
        <v>948</v>
      </c>
      <c r="H1091" s="131" t="s">
        <v>948</v>
      </c>
      <c r="I1091" s="119" t="s">
        <v>169</v>
      </c>
      <c r="J1091" s="119" t="s">
        <v>170</v>
      </c>
      <c r="K1091" s="119" t="s">
        <v>171</v>
      </c>
      <c r="L1091" s="119" t="s">
        <v>949</v>
      </c>
      <c r="M1091" s="119" t="s">
        <v>184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5"/>
        <v>0</v>
      </c>
      <c r="U1091" s="137">
        <f t="shared" ref="U1091:U1154" si="259">R1091+S1091+T1091</f>
        <v>0</v>
      </c>
      <c r="V1091" s="137">
        <v>20502.759999999998</v>
      </c>
      <c r="W1091" s="137">
        <f t="shared" ref="W1091:W1154" si="260">U1091-V1091</f>
        <v>-20502.759999999998</v>
      </c>
      <c r="X1091" s="137">
        <f t="shared" si="256"/>
        <v>-18984.037037037033</v>
      </c>
      <c r="Y1091" s="137">
        <f t="shared" ref="Y1091:Y1154" si="261">W1091-X1091</f>
        <v>-1518.7229629629655</v>
      </c>
      <c r="Z1091" s="137">
        <v>6284.5</v>
      </c>
      <c r="AA1091" s="137">
        <f t="shared" si="257"/>
        <v>14218.259999999998</v>
      </c>
      <c r="AB1091" s="146">
        <f t="shared" si="253"/>
        <v>5818.9814814814808</v>
      </c>
      <c r="AC1091" s="147">
        <f t="shared" si="258"/>
        <v>465.51851851851916</v>
      </c>
      <c r="AD1091" s="137">
        <f t="shared" si="254"/>
        <v>5723.4297565523038</v>
      </c>
      <c r="AE1091" s="138">
        <v>0.11269173273981201</v>
      </c>
      <c r="AF1091" s="137">
        <f t="shared" si="247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185</v>
      </c>
      <c r="AM1091" s="131" t="s">
        <v>207</v>
      </c>
    </row>
    <row r="1092" spans="1:39" s="119" customFormat="1" ht="15" hidden="1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943</v>
      </c>
      <c r="G1092" s="131" t="s">
        <v>943</v>
      </c>
      <c r="H1092" s="131" t="s">
        <v>943</v>
      </c>
      <c r="I1092" s="119" t="s">
        <v>169</v>
      </c>
      <c r="J1092" s="119" t="s">
        <v>864</v>
      </c>
      <c r="K1092" s="119" t="s">
        <v>865</v>
      </c>
      <c r="L1092" s="119" t="s">
        <v>1038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5"/>
        <v>0</v>
      </c>
      <c r="U1092" s="137">
        <f t="shared" si="259"/>
        <v>0</v>
      </c>
      <c r="V1092" s="137">
        <v>49955</v>
      </c>
      <c r="W1092" s="137">
        <f t="shared" si="260"/>
        <v>-49955</v>
      </c>
      <c r="X1092" s="137">
        <f t="shared" si="256"/>
        <v>-48975.490196078434</v>
      </c>
      <c r="Y1092" s="137">
        <f t="shared" si="261"/>
        <v>-979.50980392156634</v>
      </c>
      <c r="Z1092" s="137">
        <v>49954.1</v>
      </c>
      <c r="AA1092" s="137">
        <f t="shared" si="257"/>
        <v>0.90000000000145519</v>
      </c>
      <c r="AB1092" s="146">
        <f t="shared" si="253"/>
        <v>48974.607843137252</v>
      </c>
      <c r="AC1092" s="147">
        <f t="shared" si="258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7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188</v>
      </c>
      <c r="AL1092" s="119" t="s">
        <v>173</v>
      </c>
      <c r="AM1092" s="131" t="s">
        <v>207</v>
      </c>
    </row>
    <row r="1093" spans="1:39" s="119" customFormat="1" ht="15" hidden="1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943</v>
      </c>
      <c r="G1093" s="131" t="s">
        <v>943</v>
      </c>
      <c r="H1093" s="131" t="s">
        <v>943</v>
      </c>
      <c r="I1093" s="119" t="s">
        <v>169</v>
      </c>
      <c r="J1093" s="119" t="s">
        <v>864</v>
      </c>
      <c r="K1093" s="119" t="s">
        <v>865</v>
      </c>
      <c r="L1093" s="119" t="s">
        <v>1039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5"/>
        <v>0</v>
      </c>
      <c r="U1093" s="137">
        <f t="shared" si="259"/>
        <v>0</v>
      </c>
      <c r="V1093" s="137">
        <v>50000</v>
      </c>
      <c r="W1093" s="137">
        <f t="shared" si="260"/>
        <v>-50000</v>
      </c>
      <c r="X1093" s="137">
        <f t="shared" si="256"/>
        <v>-49019.607843137252</v>
      </c>
      <c r="Y1093" s="137">
        <f t="shared" si="261"/>
        <v>-980.39215686274838</v>
      </c>
      <c r="Z1093" s="137">
        <v>0</v>
      </c>
      <c r="AA1093" s="137">
        <f t="shared" si="257"/>
        <v>50000</v>
      </c>
      <c r="AB1093" s="146">
        <f t="shared" si="253"/>
        <v>0</v>
      </c>
      <c r="AC1093" s="147">
        <f t="shared" si="258"/>
        <v>0</v>
      </c>
      <c r="AD1093" s="137">
        <f>Z1093*0.972201473425119-Q1093</f>
        <v>0</v>
      </c>
      <c r="AE1093" s="138">
        <v>0.1</v>
      </c>
      <c r="AF1093" s="137">
        <f t="shared" si="247"/>
        <v>0</v>
      </c>
      <c r="AG1093" s="137">
        <v>3543.6538834951498</v>
      </c>
      <c r="AH1093" s="154"/>
      <c r="AI1093" s="154"/>
      <c r="AJ1093" s="136">
        <v>0.02</v>
      </c>
      <c r="AK1093" s="119" t="s">
        <v>188</v>
      </c>
      <c r="AL1093" s="119" t="s">
        <v>173</v>
      </c>
      <c r="AM1093" s="131" t="s">
        <v>207</v>
      </c>
    </row>
    <row r="1094" spans="1:39" s="119" customFormat="1" ht="15" hidden="1" customHeight="1" x14ac:dyDescent="0.3">
      <c r="A1094" s="119">
        <v>2017</v>
      </c>
      <c r="B1094" s="119" t="s">
        <v>38</v>
      </c>
      <c r="C1094" s="119" t="s">
        <v>59</v>
      </c>
      <c r="D1094" s="119" t="s">
        <v>209</v>
      </c>
      <c r="E1094" s="119" t="s">
        <v>61</v>
      </c>
      <c r="F1094" s="119" t="s">
        <v>767</v>
      </c>
      <c r="G1094" s="119" t="s">
        <v>767</v>
      </c>
      <c r="H1094" s="119" t="s">
        <v>767</v>
      </c>
      <c r="I1094" s="119" t="s">
        <v>169</v>
      </c>
      <c r="J1094" s="119" t="s">
        <v>170</v>
      </c>
      <c r="K1094" s="119" t="s">
        <v>171</v>
      </c>
      <c r="L1094" s="119" t="s">
        <v>767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5"/>
        <v>4705.9000000000005</v>
      </c>
      <c r="U1094" s="137">
        <f t="shared" si="259"/>
        <v>240000.9</v>
      </c>
      <c r="V1094" s="137">
        <v>240000</v>
      </c>
      <c r="W1094" s="137">
        <f t="shared" si="260"/>
        <v>0.89999999999417923</v>
      </c>
      <c r="X1094" s="137">
        <f t="shared" si="256"/>
        <v>0.8823529411707639</v>
      </c>
      <c r="Y1094" s="137">
        <f t="shared" si="261"/>
        <v>1.7647058823415329E-2</v>
      </c>
      <c r="Z1094" s="137">
        <v>240473.60000000001</v>
      </c>
      <c r="AA1094" s="137">
        <f t="shared" si="257"/>
        <v>-473.60000000000582</v>
      </c>
      <c r="AB1094" s="146">
        <f t="shared" si="253"/>
        <v>235758.43137254904</v>
      </c>
      <c r="AC1094" s="147">
        <f t="shared" si="258"/>
        <v>4715.1686274509702</v>
      </c>
      <c r="AD1094" s="137">
        <f t="shared" ref="AD1094:AD1095" si="262">(Z1094-Q1094)*0.89807640489087</f>
        <v>215963.66615916512</v>
      </c>
      <c r="AE1094" s="138">
        <v>0.11269173273981201</v>
      </c>
      <c r="AF1094" s="137">
        <f t="shared" si="247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169</v>
      </c>
      <c r="J1095" s="119" t="s">
        <v>170</v>
      </c>
      <c r="K1095" s="119" t="s">
        <v>171</v>
      </c>
      <c r="L1095" s="119" t="s">
        <v>1040</v>
      </c>
      <c r="M1095" s="119" t="s">
        <v>46</v>
      </c>
      <c r="N1095" s="135">
        <v>0</v>
      </c>
      <c r="O1095" s="135" t="s">
        <v>47</v>
      </c>
      <c r="P1095" s="135" t="s">
        <v>851</v>
      </c>
      <c r="Q1095" s="137">
        <v>4854.2234314954903</v>
      </c>
      <c r="R1095" s="137">
        <v>0</v>
      </c>
      <c r="S1095" s="137"/>
      <c r="T1095" s="137">
        <f t="shared" si="255"/>
        <v>0</v>
      </c>
      <c r="U1095" s="137">
        <f t="shared" si="259"/>
        <v>0</v>
      </c>
      <c r="V1095" s="137">
        <v>0</v>
      </c>
      <c r="W1095" s="137">
        <f t="shared" si="260"/>
        <v>0</v>
      </c>
      <c r="X1095" s="137">
        <f t="shared" si="256"/>
        <v>0</v>
      </c>
      <c r="Y1095" s="137">
        <f t="shared" si="261"/>
        <v>0</v>
      </c>
      <c r="Z1095" s="137">
        <v>5293.1</v>
      </c>
      <c r="AA1095" s="137">
        <f t="shared" si="257"/>
        <v>-438.87656850451003</v>
      </c>
      <c r="AB1095" s="146">
        <v>0</v>
      </c>
      <c r="AC1095" s="147">
        <f t="shared" si="258"/>
        <v>5293.1</v>
      </c>
      <c r="AD1095" s="137">
        <f t="shared" si="262"/>
        <v>394.14469083337201</v>
      </c>
      <c r="AE1095" s="138">
        <v>0.11269173273981201</v>
      </c>
      <c r="AF1095" s="137">
        <f t="shared" si="247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207</v>
      </c>
    </row>
    <row r="1096" spans="1:39" s="119" customFormat="1" ht="15" hidden="1" customHeight="1" x14ac:dyDescent="0.3">
      <c r="A1096" s="119">
        <v>2017</v>
      </c>
      <c r="B1096" s="131" t="s">
        <v>38</v>
      </c>
      <c r="C1096" s="119" t="s">
        <v>432</v>
      </c>
      <c r="D1096" s="131"/>
      <c r="E1096" s="131"/>
      <c r="F1096" s="131" t="s">
        <v>797</v>
      </c>
      <c r="G1096" s="131" t="s">
        <v>797</v>
      </c>
      <c r="H1096" s="131" t="s">
        <v>797</v>
      </c>
      <c r="I1096" s="131" t="s">
        <v>242</v>
      </c>
      <c r="J1096" s="119" t="s">
        <v>243</v>
      </c>
      <c r="K1096" s="119" t="s">
        <v>244</v>
      </c>
      <c r="L1096" s="119" t="s">
        <v>797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5"/>
        <v>0</v>
      </c>
      <c r="U1096" s="137">
        <f t="shared" si="259"/>
        <v>0</v>
      </c>
      <c r="V1096" s="137">
        <v>18000</v>
      </c>
      <c r="W1096" s="137">
        <f t="shared" si="260"/>
        <v>-18000</v>
      </c>
      <c r="X1096" s="137">
        <f t="shared" si="256"/>
        <v>-18000</v>
      </c>
      <c r="Y1096" s="137">
        <f t="shared" si="261"/>
        <v>0</v>
      </c>
      <c r="Z1096" s="137">
        <v>18408.599999999999</v>
      </c>
      <c r="AA1096" s="137">
        <f t="shared" si="257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8"/>
        <v>0</v>
      </c>
      <c r="AD1096" s="137">
        <v>15431.3320426548</v>
      </c>
      <c r="AE1096" s="138">
        <v>0.17647058823529399</v>
      </c>
      <c r="AF1096" s="137">
        <f t="shared" si="247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207</v>
      </c>
    </row>
    <row r="1097" spans="1:39" s="119" customFormat="1" ht="15" hidden="1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169</v>
      </c>
      <c r="J1097" s="119" t="s">
        <v>170</v>
      </c>
      <c r="K1097" s="119" t="s">
        <v>171</v>
      </c>
      <c r="L1097" s="119" t="s">
        <v>1041</v>
      </c>
      <c r="M1097" s="119" t="s">
        <v>46</v>
      </c>
      <c r="N1097" s="135">
        <v>0</v>
      </c>
      <c r="O1097" s="135" t="s">
        <v>47</v>
      </c>
      <c r="P1097" s="135" t="s">
        <v>851</v>
      </c>
      <c r="Q1097" s="137">
        <v>2249.5181755710801</v>
      </c>
      <c r="R1097" s="137">
        <v>0</v>
      </c>
      <c r="S1097" s="137"/>
      <c r="T1097" s="137">
        <f t="shared" si="255"/>
        <v>0</v>
      </c>
      <c r="U1097" s="137">
        <f t="shared" si="259"/>
        <v>0</v>
      </c>
      <c r="V1097" s="137">
        <v>0</v>
      </c>
      <c r="W1097" s="137">
        <f t="shared" si="260"/>
        <v>0</v>
      </c>
      <c r="X1097" s="137">
        <f t="shared" si="256"/>
        <v>0</v>
      </c>
      <c r="Y1097" s="137">
        <f t="shared" si="261"/>
        <v>0</v>
      </c>
      <c r="Z1097" s="137">
        <v>2452.9</v>
      </c>
      <c r="AA1097" s="137">
        <f t="shared" si="257"/>
        <v>-203.38182442892003</v>
      </c>
      <c r="AB1097" s="146">
        <v>0</v>
      </c>
      <c r="AC1097" s="147">
        <f t="shared" si="258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7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207</v>
      </c>
    </row>
    <row r="1098" spans="1:39" s="119" customFormat="1" ht="15" hidden="1" customHeight="1" x14ac:dyDescent="0.3">
      <c r="A1098" s="119">
        <v>2017</v>
      </c>
      <c r="B1098" s="119" t="s">
        <v>251</v>
      </c>
      <c r="C1098" s="119" t="s">
        <v>136</v>
      </c>
      <c r="D1098" s="119" t="s">
        <v>138</v>
      </c>
      <c r="E1098" s="119" t="s">
        <v>1042</v>
      </c>
      <c r="F1098" s="119" t="s">
        <v>1043</v>
      </c>
      <c r="G1098" s="119" t="s">
        <v>1044</v>
      </c>
      <c r="H1098" s="119" t="s">
        <v>1045</v>
      </c>
      <c r="I1098" s="119" t="s">
        <v>169</v>
      </c>
      <c r="J1098" s="119" t="s">
        <v>572</v>
      </c>
      <c r="K1098" s="119" t="s">
        <v>1046</v>
      </c>
      <c r="L1098" s="119" t="s">
        <v>1043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5"/>
        <v>1200</v>
      </c>
      <c r="U1098" s="137">
        <f t="shared" si="259"/>
        <v>61200</v>
      </c>
      <c r="V1098" s="137">
        <v>61200</v>
      </c>
      <c r="W1098" s="137">
        <f t="shared" si="260"/>
        <v>0</v>
      </c>
      <c r="X1098" s="137">
        <f t="shared" si="256"/>
        <v>0</v>
      </c>
      <c r="Y1098" s="137">
        <f t="shared" si="261"/>
        <v>0</v>
      </c>
      <c r="Z1098" s="137">
        <v>0</v>
      </c>
      <c r="AA1098" s="137">
        <f t="shared" si="257"/>
        <v>61200</v>
      </c>
      <c r="AB1098" s="146">
        <f>IF(O1098="返货",Z1098/(1+N1098),IF(O1098="返现",Z1098,IF(O1098="折扣",Z1098*N1098,IF(O1098="无",Z1098))))</f>
        <v>0</v>
      </c>
      <c r="AC1098" s="147">
        <f t="shared" si="258"/>
        <v>0</v>
      </c>
      <c r="AD1098" s="137">
        <f>Z1098*0.981034800313914-Q1098</f>
        <v>0</v>
      </c>
      <c r="AE1098" s="138">
        <v>0.04</v>
      </c>
      <c r="AF1098" s="137">
        <f t="shared" ref="AF1098:AF1115" si="263">AD1098*AE1098</f>
        <v>0</v>
      </c>
      <c r="AG1098" s="137">
        <v>0</v>
      </c>
      <c r="AH1098" s="154"/>
      <c r="AI1098" s="154"/>
      <c r="AJ1098" s="135" t="s">
        <v>172</v>
      </c>
      <c r="AK1098" s="119" t="s">
        <v>172</v>
      </c>
    </row>
    <row r="1099" spans="1:39" s="119" customFormat="1" ht="15" hidden="1" customHeight="1" x14ac:dyDescent="0.3">
      <c r="A1099" s="119">
        <v>2017</v>
      </c>
      <c r="B1099" s="119" t="s">
        <v>198</v>
      </c>
      <c r="C1099" s="119" t="s">
        <v>136</v>
      </c>
      <c r="D1099" s="119" t="s">
        <v>269</v>
      </c>
      <c r="E1099" s="119" t="s">
        <v>269</v>
      </c>
      <c r="F1099" s="119" t="s">
        <v>589</v>
      </c>
      <c r="G1099" s="119" t="s">
        <v>1047</v>
      </c>
      <c r="H1099" s="119" t="s">
        <v>1047</v>
      </c>
      <c r="I1099" s="119" t="s">
        <v>169</v>
      </c>
      <c r="J1099" s="119" t="s">
        <v>572</v>
      </c>
      <c r="K1099" s="119" t="s">
        <v>1046</v>
      </c>
      <c r="L1099" s="119" t="s">
        <v>589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5"/>
        <v>2400</v>
      </c>
      <c r="U1099" s="137">
        <f t="shared" si="259"/>
        <v>122400</v>
      </c>
      <c r="V1099" s="137">
        <v>120000</v>
      </c>
      <c r="W1099" s="137">
        <f t="shared" si="260"/>
        <v>2400</v>
      </c>
      <c r="X1099" s="137">
        <f t="shared" si="256"/>
        <v>2352.9411764705883</v>
      </c>
      <c r="Y1099" s="137">
        <f t="shared" si="261"/>
        <v>47.058823529411711</v>
      </c>
      <c r="Z1099" s="137">
        <v>0</v>
      </c>
      <c r="AA1099" s="137">
        <f t="shared" si="257"/>
        <v>120000</v>
      </c>
      <c r="AB1099" s="146">
        <f>IF(O1099="返货",Z1099/(1+N1099),IF(O1099="返现",Z1099,IF(O1099="折扣",Z1099*N1099,IF(O1099="无",Z1099))))</f>
        <v>0</v>
      </c>
      <c r="AC1099" s="147">
        <f t="shared" si="258"/>
        <v>0</v>
      </c>
      <c r="AD1099" s="137">
        <f>Z1099*0.981034800313914-Q1099</f>
        <v>0</v>
      </c>
      <c r="AE1099" s="138">
        <v>0.04</v>
      </c>
      <c r="AF1099" s="137">
        <f t="shared" si="263"/>
        <v>0</v>
      </c>
      <c r="AG1099" s="137">
        <v>30.567843137254801</v>
      </c>
      <c r="AH1099" s="154"/>
      <c r="AI1099" s="154"/>
      <c r="AJ1099" s="135" t="s">
        <v>172</v>
      </c>
      <c r="AK1099" s="119" t="s">
        <v>172</v>
      </c>
      <c r="AM1099" s="119" t="s">
        <v>173</v>
      </c>
    </row>
    <row r="1100" spans="1:39" s="119" customFormat="1" ht="15" hidden="1" customHeight="1" x14ac:dyDescent="0.3">
      <c r="A1100" s="119">
        <v>2017</v>
      </c>
      <c r="B1100" s="119" t="s">
        <v>38</v>
      </c>
      <c r="C1100" s="119" t="s">
        <v>88</v>
      </c>
      <c r="D1100" s="119" t="s">
        <v>127</v>
      </c>
      <c r="E1100" s="119" t="s">
        <v>97</v>
      </c>
      <c r="F1100" s="119" t="s">
        <v>854</v>
      </c>
      <c r="G1100" s="119" t="s">
        <v>854</v>
      </c>
      <c r="H1100" s="119" t="s">
        <v>854</v>
      </c>
      <c r="I1100" s="119" t="s">
        <v>169</v>
      </c>
      <c r="J1100" s="119" t="s">
        <v>572</v>
      </c>
      <c r="K1100" s="119" t="s">
        <v>1046</v>
      </c>
      <c r="L1100" s="119" t="s">
        <v>854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5"/>
        <v>48963.807199999996</v>
      </c>
      <c r="U1100" s="137">
        <f t="shared" si="259"/>
        <v>1273058.9871999999</v>
      </c>
      <c r="V1100" s="137">
        <v>1284000</v>
      </c>
      <c r="W1100" s="137">
        <f t="shared" si="260"/>
        <v>-10941.012800000142</v>
      </c>
      <c r="X1100" s="137">
        <f t="shared" si="256"/>
        <v>-10520.204615384751</v>
      </c>
      <c r="Y1100" s="137">
        <f t="shared" si="261"/>
        <v>-420.80818461539093</v>
      </c>
      <c r="Z1100" s="137">
        <v>829052.4</v>
      </c>
      <c r="AA1100" s="137">
        <f t="shared" si="257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8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3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38</v>
      </c>
      <c r="C1101" s="119" t="s">
        <v>109</v>
      </c>
      <c r="D1101" s="119" t="s">
        <v>110</v>
      </c>
      <c r="E1101" s="119" t="s">
        <v>111</v>
      </c>
      <c r="F1101" s="119" t="s">
        <v>112</v>
      </c>
      <c r="G1101" s="119" t="s">
        <v>112</v>
      </c>
      <c r="H1101" s="119" t="s">
        <v>112</v>
      </c>
      <c r="I1101" s="119" t="s">
        <v>169</v>
      </c>
      <c r="J1101" s="119" t="s">
        <v>572</v>
      </c>
      <c r="K1101" s="119" t="s">
        <v>1046</v>
      </c>
      <c r="L1101" s="119" t="s">
        <v>247</v>
      </c>
      <c r="M1101" s="119" t="s">
        <v>184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5"/>
        <v>2400</v>
      </c>
      <c r="U1101" s="137">
        <f t="shared" si="259"/>
        <v>62400</v>
      </c>
      <c r="V1101" s="137">
        <v>60000</v>
      </c>
      <c r="W1101" s="137">
        <f t="shared" si="260"/>
        <v>2400</v>
      </c>
      <c r="X1101" s="137">
        <f t="shared" si="256"/>
        <v>2307.6923076923076</v>
      </c>
      <c r="Y1101" s="137">
        <f t="shared" si="261"/>
        <v>92.307692307692378</v>
      </c>
      <c r="Z1101" s="137">
        <v>32000.2</v>
      </c>
      <c r="AA1101" s="137">
        <f t="shared" si="257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8"/>
        <v>1230.7769230769227</v>
      </c>
      <c r="AD1101" s="137">
        <f>Z1101*0.98051375-Q1101</f>
        <v>31376.636102749999</v>
      </c>
      <c r="AE1101" s="138">
        <v>0.08</v>
      </c>
      <c r="AF1101" s="137">
        <f t="shared" si="263"/>
        <v>2510.1308882200001</v>
      </c>
      <c r="AG1101" s="137">
        <v>1329.2390769230799</v>
      </c>
      <c r="AH1101" s="154"/>
      <c r="AI1101" s="154"/>
      <c r="AJ1101" s="135" t="s">
        <v>185</v>
      </c>
      <c r="AK1101" s="119" t="s">
        <v>185</v>
      </c>
      <c r="AM1101" s="131"/>
    </row>
    <row r="1102" spans="1:39" s="119" customFormat="1" ht="15" hidden="1" customHeight="1" x14ac:dyDescent="0.3">
      <c r="A1102" s="119">
        <v>2017</v>
      </c>
      <c r="B1102" s="119" t="s">
        <v>38</v>
      </c>
      <c r="C1102" s="119" t="s">
        <v>109</v>
      </c>
      <c r="D1102" s="119" t="s">
        <v>110</v>
      </c>
      <c r="E1102" s="119" t="s">
        <v>111</v>
      </c>
      <c r="F1102" s="119" t="s">
        <v>112</v>
      </c>
      <c r="G1102" s="119" t="s">
        <v>112</v>
      </c>
      <c r="H1102" s="119" t="s">
        <v>112</v>
      </c>
      <c r="I1102" s="119" t="s">
        <v>169</v>
      </c>
      <c r="J1102" s="119" t="s">
        <v>572</v>
      </c>
      <c r="K1102" s="119" t="s">
        <v>1046</v>
      </c>
      <c r="L1102" s="119" t="s">
        <v>247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5"/>
        <v>21000</v>
      </c>
      <c r="U1102" s="137">
        <f t="shared" si="259"/>
        <v>1071000</v>
      </c>
      <c r="V1102" s="137">
        <v>1050000</v>
      </c>
      <c r="W1102" s="137">
        <f t="shared" si="260"/>
        <v>21000</v>
      </c>
      <c r="X1102" s="137">
        <f t="shared" si="256"/>
        <v>20588.235294117647</v>
      </c>
      <c r="Y1102" s="137">
        <f t="shared" si="261"/>
        <v>411.76470588235316</v>
      </c>
      <c r="Z1102" s="137">
        <v>1117215.1000000001</v>
      </c>
      <c r="AA1102" s="137">
        <f t="shared" si="257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8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3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198</v>
      </c>
      <c r="C1103" s="119" t="s">
        <v>88</v>
      </c>
      <c r="D1103" s="119" t="s">
        <v>89</v>
      </c>
      <c r="E1103" s="119" t="s">
        <v>123</v>
      </c>
      <c r="F1103" s="119" t="s">
        <v>1048</v>
      </c>
      <c r="G1103" s="119" t="s">
        <v>1049</v>
      </c>
      <c r="H1103" s="119" t="s">
        <v>1049</v>
      </c>
      <c r="I1103" s="119" t="s">
        <v>169</v>
      </c>
      <c r="J1103" s="119" t="s">
        <v>572</v>
      </c>
      <c r="K1103" s="119" t="s">
        <v>1046</v>
      </c>
      <c r="L1103" s="119" t="s">
        <v>1048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5"/>
        <v>600</v>
      </c>
      <c r="U1103" s="137">
        <f t="shared" si="259"/>
        <v>30600</v>
      </c>
      <c r="V1103" s="137">
        <v>30600</v>
      </c>
      <c r="W1103" s="137">
        <f t="shared" si="260"/>
        <v>0</v>
      </c>
      <c r="X1103" s="137">
        <f t="shared" si="256"/>
        <v>0</v>
      </c>
      <c r="Y1103" s="137">
        <f t="shared" si="261"/>
        <v>0</v>
      </c>
      <c r="Z1103" s="137">
        <v>8336.7000000000007</v>
      </c>
      <c r="AA1103" s="137">
        <f t="shared" si="257"/>
        <v>22263.3</v>
      </c>
      <c r="AB1103" s="146">
        <f t="shared" ref="AB1103:AB1112" si="264">IF(O1103="返货",Z1103/(1+N1103),IF(O1103="返现",Z1103,IF(O1103="折扣",Z1103*N1103,IF(O1103="无",Z1103))))</f>
        <v>8173.2352941176478</v>
      </c>
      <c r="AC1103" s="147">
        <f t="shared" si="258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3"/>
        <v>327.1437127910803</v>
      </c>
      <c r="AG1103" s="137">
        <v>170.00329411764699</v>
      </c>
      <c r="AH1103" s="154"/>
      <c r="AI1103" s="154"/>
      <c r="AJ1103" s="135" t="s">
        <v>172</v>
      </c>
      <c r="AK1103" s="119" t="s">
        <v>172</v>
      </c>
      <c r="AM1103" s="131"/>
    </row>
    <row r="1104" spans="1:39" s="119" customFormat="1" ht="15" hidden="1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166</v>
      </c>
      <c r="F1104" s="119" t="s">
        <v>215</v>
      </c>
      <c r="G1104" s="119" t="s">
        <v>215</v>
      </c>
      <c r="H1104" s="119" t="s">
        <v>215</v>
      </c>
      <c r="I1104" s="119" t="s">
        <v>169</v>
      </c>
      <c r="J1104" s="119" t="s">
        <v>572</v>
      </c>
      <c r="K1104" s="119" t="s">
        <v>1046</v>
      </c>
      <c r="L1104" s="119" t="s">
        <v>215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5"/>
        <v>29000</v>
      </c>
      <c r="U1104" s="137">
        <f t="shared" si="259"/>
        <v>1479000</v>
      </c>
      <c r="V1104" s="137">
        <v>547000</v>
      </c>
      <c r="W1104" s="137">
        <f t="shared" si="260"/>
        <v>932000</v>
      </c>
      <c r="X1104" s="137">
        <f t="shared" si="256"/>
        <v>913725.49019607843</v>
      </c>
      <c r="Y1104" s="137">
        <f t="shared" si="261"/>
        <v>18274.509803921566</v>
      </c>
      <c r="Z1104" s="137">
        <v>361640.2</v>
      </c>
      <c r="AA1104" s="137">
        <f t="shared" si="257"/>
        <v>185359.8</v>
      </c>
      <c r="AB1104" s="146">
        <f t="shared" si="264"/>
        <v>354549.21568627452</v>
      </c>
      <c r="AC1104" s="147">
        <f t="shared" si="258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3"/>
        <v>14191.264855699357</v>
      </c>
      <c r="AG1104" s="137">
        <v>7374.62368627451</v>
      </c>
      <c r="AH1104" s="154"/>
      <c r="AI1104" s="154"/>
      <c r="AJ1104" s="135" t="s">
        <v>172</v>
      </c>
      <c r="AK1104" s="119" t="s">
        <v>172</v>
      </c>
      <c r="AM1104" s="131"/>
    </row>
    <row r="1105" spans="1:39" s="119" customFormat="1" ht="15" hidden="1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166</v>
      </c>
      <c r="F1105" s="119" t="s">
        <v>914</v>
      </c>
      <c r="G1105" s="119" t="s">
        <v>915</v>
      </c>
      <c r="H1105" s="119" t="s">
        <v>915</v>
      </c>
      <c r="I1105" s="119" t="s">
        <v>169</v>
      </c>
      <c r="J1105" s="119" t="s">
        <v>572</v>
      </c>
      <c r="K1105" s="119" t="s">
        <v>1046</v>
      </c>
      <c r="L1105" s="119" t="s">
        <v>915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5"/>
        <v>16153.846399999999</v>
      </c>
      <c r="U1105" s="137">
        <f t="shared" si="259"/>
        <v>420000.00639999995</v>
      </c>
      <c r="V1105" s="137">
        <v>420000.00640000001</v>
      </c>
      <c r="W1105" s="137">
        <f t="shared" si="260"/>
        <v>0</v>
      </c>
      <c r="X1105" s="137">
        <f t="shared" si="256"/>
        <v>0</v>
      </c>
      <c r="Y1105" s="137">
        <f t="shared" si="261"/>
        <v>0</v>
      </c>
      <c r="Z1105" s="137">
        <v>0</v>
      </c>
      <c r="AA1105" s="137">
        <f t="shared" si="257"/>
        <v>420000.00640000001</v>
      </c>
      <c r="AB1105" s="146">
        <f t="shared" si="264"/>
        <v>0</v>
      </c>
      <c r="AC1105" s="147">
        <f t="shared" si="258"/>
        <v>0</v>
      </c>
      <c r="AD1105" s="137">
        <f>Z1105*0.981034800313914-Q1105</f>
        <v>0</v>
      </c>
      <c r="AE1105" s="138">
        <v>0.04</v>
      </c>
      <c r="AF1105" s="137">
        <f t="shared" si="263"/>
        <v>0</v>
      </c>
      <c r="AG1105" s="137">
        <v>0</v>
      </c>
      <c r="AH1105" s="154"/>
      <c r="AI1105" s="154"/>
      <c r="AJ1105" s="135" t="s">
        <v>185</v>
      </c>
      <c r="AK1105" s="119" t="s">
        <v>185</v>
      </c>
      <c r="AM1105" s="131"/>
    </row>
    <row r="1106" spans="1:39" s="119" customFormat="1" ht="15" hidden="1" customHeight="1" x14ac:dyDescent="0.3">
      <c r="A1106" s="119">
        <v>2017</v>
      </c>
      <c r="B1106" s="119" t="s">
        <v>251</v>
      </c>
      <c r="C1106" s="119" t="s">
        <v>75</v>
      </c>
      <c r="D1106" s="119" t="s">
        <v>255</v>
      </c>
      <c r="E1106" s="119" t="s">
        <v>646</v>
      </c>
      <c r="F1106" s="119" t="s">
        <v>685</v>
      </c>
      <c r="G1106" s="119" t="s">
        <v>686</v>
      </c>
      <c r="H1106" s="119" t="s">
        <v>686</v>
      </c>
      <c r="I1106" s="119" t="s">
        <v>169</v>
      </c>
      <c r="J1106" s="119" t="s">
        <v>572</v>
      </c>
      <c r="K1106" s="119" t="s">
        <v>1046</v>
      </c>
      <c r="L1106" s="119" t="s">
        <v>685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5"/>
        <v>250000</v>
      </c>
      <c r="U1106" s="137">
        <f t="shared" si="259"/>
        <v>6500000</v>
      </c>
      <c r="V1106" s="137">
        <v>3600000</v>
      </c>
      <c r="W1106" s="137">
        <f t="shared" si="260"/>
        <v>2900000</v>
      </c>
      <c r="X1106" s="137">
        <f t="shared" si="256"/>
        <v>2788461.5384615385</v>
      </c>
      <c r="Y1106" s="137">
        <f t="shared" si="261"/>
        <v>111538.4615384615</v>
      </c>
      <c r="Z1106" s="137">
        <v>3461838.3</v>
      </c>
      <c r="AA1106" s="137">
        <f t="shared" si="257"/>
        <v>138161.70000000019</v>
      </c>
      <c r="AB1106" s="146">
        <f t="shared" si="264"/>
        <v>3328690.673076923</v>
      </c>
      <c r="AC1106" s="147">
        <f t="shared" si="258"/>
        <v>133147.62692307681</v>
      </c>
      <c r="AD1106" s="137">
        <v>3395898.5853595599</v>
      </c>
      <c r="AE1106" s="138">
        <v>0.04</v>
      </c>
      <c r="AF1106" s="137">
        <f t="shared" si="263"/>
        <v>135835.9434143824</v>
      </c>
      <c r="AG1106" s="137">
        <v>5325.9050769231999</v>
      </c>
      <c r="AH1106" s="154"/>
      <c r="AI1106" s="154"/>
      <c r="AJ1106" s="135" t="s">
        <v>185</v>
      </c>
      <c r="AK1106" s="119" t="s">
        <v>185</v>
      </c>
      <c r="AM1106" s="131"/>
    </row>
    <row r="1107" spans="1:39" s="119" customFormat="1" ht="15" hidden="1" customHeight="1" x14ac:dyDescent="0.3">
      <c r="A1107" s="119">
        <v>2017</v>
      </c>
      <c r="B1107" s="119" t="s">
        <v>198</v>
      </c>
      <c r="C1107" s="119" t="s">
        <v>39</v>
      </c>
      <c r="D1107" s="119" t="s">
        <v>81</v>
      </c>
      <c r="E1107" s="119" t="s">
        <v>41</v>
      </c>
      <c r="F1107" s="119" t="s">
        <v>1050</v>
      </c>
      <c r="G1107" s="119" t="s">
        <v>1051</v>
      </c>
      <c r="H1107" s="119" t="s">
        <v>1051</v>
      </c>
      <c r="I1107" s="119" t="s">
        <v>169</v>
      </c>
      <c r="J1107" s="119" t="s">
        <v>572</v>
      </c>
      <c r="K1107" s="119" t="s">
        <v>1046</v>
      </c>
      <c r="L1107" s="119" t="s">
        <v>1050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5"/>
        <v>1800</v>
      </c>
      <c r="U1107" s="137">
        <f t="shared" si="259"/>
        <v>61800</v>
      </c>
      <c r="V1107" s="137">
        <v>60000</v>
      </c>
      <c r="W1107" s="137">
        <f t="shared" si="260"/>
        <v>1800</v>
      </c>
      <c r="X1107" s="137">
        <f t="shared" si="256"/>
        <v>1747.5728155339805</v>
      </c>
      <c r="Y1107" s="137">
        <f t="shared" si="261"/>
        <v>52.427184466019526</v>
      </c>
      <c r="Z1107" s="137">
        <v>59999.3</v>
      </c>
      <c r="AA1107" s="137">
        <f t="shared" si="257"/>
        <v>0.69999999999708962</v>
      </c>
      <c r="AB1107" s="146">
        <f t="shared" si="264"/>
        <v>58251.747572815533</v>
      </c>
      <c r="AC1107" s="147">
        <f t="shared" si="258"/>
        <v>1747.5524271844697</v>
      </c>
      <c r="AD1107" s="137">
        <f t="shared" ref="AD1107:AD1113" si="265">Z1107*0.981034800313914-Q1107</f>
        <v>58861.401294474621</v>
      </c>
      <c r="AE1107" s="138">
        <v>0.04</v>
      </c>
      <c r="AF1107" s="137">
        <f t="shared" si="263"/>
        <v>2354.4560517789851</v>
      </c>
      <c r="AG1107" s="137">
        <v>652.41957281553096</v>
      </c>
      <c r="AH1107" s="154"/>
      <c r="AI1107" s="154"/>
      <c r="AJ1107" s="135" t="s">
        <v>188</v>
      </c>
      <c r="AK1107" s="119" t="s">
        <v>188</v>
      </c>
      <c r="AM1107" s="131"/>
    </row>
    <row r="1108" spans="1:39" s="119" customFormat="1" ht="15" hidden="1" customHeight="1" x14ac:dyDescent="0.3">
      <c r="A1108" s="119">
        <v>2017</v>
      </c>
      <c r="B1108" s="119" t="s">
        <v>198</v>
      </c>
      <c r="C1108" s="119" t="s">
        <v>39</v>
      </c>
      <c r="D1108" s="119" t="s">
        <v>81</v>
      </c>
      <c r="E1108" s="119" t="s">
        <v>41</v>
      </c>
      <c r="F1108" s="119" t="s">
        <v>1052</v>
      </c>
      <c r="G1108" s="119" t="s">
        <v>1053</v>
      </c>
      <c r="H1108" s="119" t="s">
        <v>1054</v>
      </c>
      <c r="I1108" s="119" t="s">
        <v>169</v>
      </c>
      <c r="J1108" s="119" t="s">
        <v>572</v>
      </c>
      <c r="K1108" s="119" t="s">
        <v>1046</v>
      </c>
      <c r="L1108" s="119" t="s">
        <v>1052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5"/>
        <v>200</v>
      </c>
      <c r="U1108" s="137">
        <f t="shared" si="259"/>
        <v>10200</v>
      </c>
      <c r="V1108" s="137">
        <v>10000</v>
      </c>
      <c r="W1108" s="137">
        <f t="shared" si="260"/>
        <v>200</v>
      </c>
      <c r="X1108" s="137">
        <f t="shared" si="256"/>
        <v>196.07843137254901</v>
      </c>
      <c r="Y1108" s="137">
        <f t="shared" si="261"/>
        <v>3.9215686274509949</v>
      </c>
      <c r="Z1108" s="137">
        <v>9998.9</v>
      </c>
      <c r="AA1108" s="137">
        <f t="shared" si="257"/>
        <v>1.1000000000003638</v>
      </c>
      <c r="AB1108" s="146">
        <f t="shared" si="264"/>
        <v>9802.8431372549021</v>
      </c>
      <c r="AC1108" s="147">
        <f t="shared" si="258"/>
        <v>196.05686274509753</v>
      </c>
      <c r="AD1108" s="137">
        <f t="shared" si="265"/>
        <v>9809.2688648587937</v>
      </c>
      <c r="AE1108" s="138">
        <v>0.04</v>
      </c>
      <c r="AF1108" s="137">
        <f t="shared" si="263"/>
        <v>392.37075459435175</v>
      </c>
      <c r="AG1108" s="137">
        <v>203.899137254903</v>
      </c>
      <c r="AH1108" s="154"/>
      <c r="AI1108" s="154"/>
      <c r="AJ1108" s="135" t="s">
        <v>172</v>
      </c>
      <c r="AK1108" s="119" t="s">
        <v>172</v>
      </c>
      <c r="AM1108" s="131"/>
    </row>
    <row r="1109" spans="1:39" s="119" customFormat="1" ht="15" hidden="1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956</v>
      </c>
      <c r="G1109" s="119" t="s">
        <v>956</v>
      </c>
      <c r="H1109" s="119" t="s">
        <v>956</v>
      </c>
      <c r="I1109" s="119" t="s">
        <v>169</v>
      </c>
      <c r="J1109" s="119" t="s">
        <v>572</v>
      </c>
      <c r="K1109" s="119" t="s">
        <v>1046</v>
      </c>
      <c r="L1109" s="119" t="s">
        <v>957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5"/>
        <v>1200</v>
      </c>
      <c r="U1109" s="137">
        <f t="shared" si="259"/>
        <v>61200</v>
      </c>
      <c r="V1109" s="137">
        <v>70000</v>
      </c>
      <c r="W1109" s="137">
        <f t="shared" si="260"/>
        <v>-8800</v>
      </c>
      <c r="X1109" s="137">
        <f t="shared" si="256"/>
        <v>-8627.4509803921574</v>
      </c>
      <c r="Y1109" s="137">
        <f t="shared" si="261"/>
        <v>-172.54901960784264</v>
      </c>
      <c r="Z1109" s="137">
        <v>26039</v>
      </c>
      <c r="AA1109" s="137">
        <f t="shared" si="257"/>
        <v>43961</v>
      </c>
      <c r="AB1109" s="146">
        <f t="shared" si="264"/>
        <v>25528.431372549017</v>
      </c>
      <c r="AC1109" s="147">
        <f t="shared" si="258"/>
        <v>510.5686274509826</v>
      </c>
      <c r="AD1109" s="137">
        <f t="shared" si="265"/>
        <v>25545.165165374008</v>
      </c>
      <c r="AE1109" s="138">
        <v>0.04</v>
      </c>
      <c r="AF1109" s="137">
        <f t="shared" si="263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198</v>
      </c>
      <c r="C1110" s="119" t="s">
        <v>59</v>
      </c>
      <c r="D1110" s="119" t="s">
        <v>60</v>
      </c>
      <c r="E1110" s="119" t="s">
        <v>61</v>
      </c>
      <c r="F1110" s="119" t="s">
        <v>1055</v>
      </c>
      <c r="G1110" s="119" t="s">
        <v>1056</v>
      </c>
      <c r="H1110" s="119" t="s">
        <v>1056</v>
      </c>
      <c r="I1110" s="119" t="s">
        <v>169</v>
      </c>
      <c r="J1110" s="119" t="s">
        <v>572</v>
      </c>
      <c r="K1110" s="119" t="s">
        <v>1046</v>
      </c>
      <c r="L1110" s="119" t="s">
        <v>1055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5"/>
        <v>2600</v>
      </c>
      <c r="U1110" s="137">
        <f t="shared" si="259"/>
        <v>132600</v>
      </c>
      <c r="V1110" s="137">
        <v>132600</v>
      </c>
      <c r="W1110" s="137">
        <f t="shared" si="260"/>
        <v>0</v>
      </c>
      <c r="X1110" s="137">
        <f t="shared" si="256"/>
        <v>0</v>
      </c>
      <c r="Y1110" s="137">
        <f t="shared" si="261"/>
        <v>0</v>
      </c>
      <c r="Z1110" s="137">
        <v>6520.4</v>
      </c>
      <c r="AA1110" s="137">
        <f t="shared" si="257"/>
        <v>126079.6</v>
      </c>
      <c r="AB1110" s="146">
        <f t="shared" si="264"/>
        <v>6392.5490196078426</v>
      </c>
      <c r="AC1110" s="147">
        <f t="shared" si="258"/>
        <v>127.850980392157</v>
      </c>
      <c r="AD1110" s="137">
        <f t="shared" si="265"/>
        <v>6396.7393119668441</v>
      </c>
      <c r="AE1110" s="138">
        <v>0.04</v>
      </c>
      <c r="AF1110" s="137">
        <f t="shared" si="263"/>
        <v>255.86957247867377</v>
      </c>
      <c r="AG1110" s="137">
        <v>132.965019607843</v>
      </c>
      <c r="AH1110" s="154"/>
      <c r="AI1110" s="154"/>
      <c r="AJ1110" s="135" t="s">
        <v>172</v>
      </c>
      <c r="AK1110" s="119" t="s">
        <v>172</v>
      </c>
      <c r="AM1110" s="131"/>
    </row>
    <row r="1111" spans="1:39" s="119" customFormat="1" ht="15" hidden="1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467</v>
      </c>
      <c r="F1111" s="119" t="s">
        <v>1057</v>
      </c>
      <c r="G1111" s="119" t="s">
        <v>1057</v>
      </c>
      <c r="H1111" s="119" t="s">
        <v>1057</v>
      </c>
      <c r="I1111" s="119" t="s">
        <v>169</v>
      </c>
      <c r="J1111" s="119" t="s">
        <v>572</v>
      </c>
      <c r="K1111" s="119" t="s">
        <v>1046</v>
      </c>
      <c r="L1111" s="119" t="s">
        <v>1057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5"/>
        <v>0</v>
      </c>
      <c r="U1111" s="137">
        <f t="shared" si="259"/>
        <v>10000</v>
      </c>
      <c r="V1111" s="137">
        <v>10200</v>
      </c>
      <c r="W1111" s="137">
        <f t="shared" si="260"/>
        <v>-200</v>
      </c>
      <c r="X1111" s="137">
        <f t="shared" si="256"/>
        <v>-200</v>
      </c>
      <c r="Y1111" s="137">
        <f t="shared" si="261"/>
        <v>0</v>
      </c>
      <c r="Z1111" s="137">
        <v>0</v>
      </c>
      <c r="AA1111" s="137">
        <f t="shared" si="257"/>
        <v>10200</v>
      </c>
      <c r="AB1111" s="146">
        <f t="shared" si="264"/>
        <v>0</v>
      </c>
      <c r="AC1111" s="147">
        <f t="shared" si="258"/>
        <v>0</v>
      </c>
      <c r="AD1111" s="137">
        <f t="shared" si="265"/>
        <v>0</v>
      </c>
      <c r="AE1111" s="138">
        <v>0.04</v>
      </c>
      <c r="AF1111" s="137">
        <f t="shared" si="263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hidden="1" customHeight="1" x14ac:dyDescent="0.3">
      <c r="A1112" s="119">
        <v>2017</v>
      </c>
      <c r="B1112" s="119" t="s">
        <v>198</v>
      </c>
      <c r="C1112" s="119" t="s">
        <v>54</v>
      </c>
      <c r="D1112" s="119" t="s">
        <v>55</v>
      </c>
      <c r="E1112" s="119" t="s">
        <v>64</v>
      </c>
      <c r="F1112" s="119" t="s">
        <v>495</v>
      </c>
      <c r="G1112" s="119" t="s">
        <v>496</v>
      </c>
      <c r="H1112" s="163" t="s">
        <v>497</v>
      </c>
      <c r="I1112" s="119" t="s">
        <v>169</v>
      </c>
      <c r="J1112" s="119" t="s">
        <v>572</v>
      </c>
      <c r="K1112" s="119" t="s">
        <v>1046</v>
      </c>
      <c r="L1112" s="119" t="s">
        <v>495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5"/>
        <v>91040</v>
      </c>
      <c r="U1112" s="137">
        <f t="shared" si="259"/>
        <v>4643040</v>
      </c>
      <c r="V1112" s="137">
        <v>4152000</v>
      </c>
      <c r="W1112" s="137">
        <f t="shared" si="260"/>
        <v>491040</v>
      </c>
      <c r="X1112" s="137">
        <f t="shared" si="256"/>
        <v>481411.76470588235</v>
      </c>
      <c r="Y1112" s="137">
        <f t="shared" si="261"/>
        <v>9628.2352941176505</v>
      </c>
      <c r="Z1112" s="137">
        <v>2053052.4</v>
      </c>
      <c r="AA1112" s="137">
        <f t="shared" si="257"/>
        <v>2098947.6</v>
      </c>
      <c r="AB1112" s="146">
        <f t="shared" si="264"/>
        <v>2012796.4705882352</v>
      </c>
      <c r="AC1112" s="147">
        <f t="shared" si="258"/>
        <v>40255.929411764722</v>
      </c>
      <c r="AD1112" s="137">
        <f t="shared" si="265"/>
        <v>2014115.8512680018</v>
      </c>
      <c r="AE1112" s="138">
        <v>0.04</v>
      </c>
      <c r="AF1112" s="137">
        <f t="shared" si="263"/>
        <v>80564.63405072008</v>
      </c>
      <c r="AG1112" s="137">
        <v>41866.166588235297</v>
      </c>
      <c r="AH1112" s="154"/>
      <c r="AI1112" s="154"/>
      <c r="AJ1112" s="135" t="s">
        <v>172</v>
      </c>
      <c r="AK1112" s="119" t="s">
        <v>172</v>
      </c>
      <c r="AM1112" s="131"/>
    </row>
    <row r="1113" spans="1:39" s="119" customFormat="1" ht="15" hidden="1" customHeight="1" x14ac:dyDescent="0.3">
      <c r="A1113" s="119">
        <v>2017</v>
      </c>
      <c r="B1113" s="119" t="s">
        <v>38</v>
      </c>
      <c r="C1113" s="119" t="s">
        <v>75</v>
      </c>
      <c r="D1113" s="119" t="s">
        <v>255</v>
      </c>
      <c r="F1113" s="131" t="s">
        <v>272</v>
      </c>
      <c r="G1113" s="131" t="s">
        <v>272</v>
      </c>
      <c r="H1113" s="131" t="s">
        <v>272</v>
      </c>
      <c r="I1113" s="119" t="s">
        <v>169</v>
      </c>
      <c r="J1113" s="119" t="s">
        <v>572</v>
      </c>
      <c r="K1113" s="119" t="s">
        <v>1046</v>
      </c>
      <c r="L1113" s="119" t="s">
        <v>272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5"/>
        <v>0</v>
      </c>
      <c r="U1113" s="137">
        <f t="shared" si="259"/>
        <v>0</v>
      </c>
      <c r="V1113" s="137">
        <v>20000</v>
      </c>
      <c r="W1113" s="137">
        <f t="shared" si="260"/>
        <v>-20000</v>
      </c>
      <c r="X1113" s="137">
        <f t="shared" si="256"/>
        <v>-19230.76923076923</v>
      </c>
      <c r="Y1113" s="137">
        <f t="shared" si="261"/>
        <v>-769.23076923076951</v>
      </c>
      <c r="Z1113" s="137">
        <v>33585.1</v>
      </c>
      <c r="AA1113" s="137">
        <f t="shared" si="257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8"/>
        <v>15222.984615384616</v>
      </c>
      <c r="AD1113" s="137">
        <f t="shared" si="265"/>
        <v>18459.651872022834</v>
      </c>
      <c r="AE1113" s="138">
        <v>0.04</v>
      </c>
      <c r="AF1113" s="137">
        <f t="shared" si="263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207</v>
      </c>
    </row>
    <row r="1114" spans="1:39" s="119" customFormat="1" ht="15" hidden="1" customHeight="1" x14ac:dyDescent="0.3">
      <c r="A1114" s="119">
        <v>2017</v>
      </c>
      <c r="C1114" s="119" t="s">
        <v>75</v>
      </c>
      <c r="D1114" s="119" t="s">
        <v>517</v>
      </c>
      <c r="F1114" s="131" t="s">
        <v>1058</v>
      </c>
      <c r="G1114" s="131"/>
      <c r="H1114" s="131"/>
      <c r="I1114" s="119" t="s">
        <v>169</v>
      </c>
      <c r="J1114" s="119" t="s">
        <v>572</v>
      </c>
      <c r="K1114" s="119" t="s">
        <v>1046</v>
      </c>
      <c r="L1114" s="119" t="s">
        <v>1058</v>
      </c>
      <c r="M1114" s="119" t="s">
        <v>46</v>
      </c>
      <c r="N1114" s="135">
        <v>0</v>
      </c>
      <c r="O1114" s="135" t="s">
        <v>47</v>
      </c>
      <c r="P1114" s="135" t="s">
        <v>853</v>
      </c>
      <c r="Q1114" s="137">
        <v>3345</v>
      </c>
      <c r="R1114" s="137">
        <v>0</v>
      </c>
      <c r="S1114" s="137"/>
      <c r="T1114" s="137">
        <f t="shared" si="255"/>
        <v>0</v>
      </c>
      <c r="U1114" s="137">
        <f t="shared" si="259"/>
        <v>0</v>
      </c>
      <c r="V1114" s="137">
        <v>0</v>
      </c>
      <c r="W1114" s="137">
        <f t="shared" si="260"/>
        <v>0</v>
      </c>
      <c r="X1114" s="137">
        <f t="shared" si="256"/>
        <v>0</v>
      </c>
      <c r="Y1114" s="137">
        <f t="shared" si="261"/>
        <v>0</v>
      </c>
      <c r="Z1114" s="137">
        <v>3345</v>
      </c>
      <c r="AA1114" s="137">
        <f t="shared" si="257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8"/>
        <v>3345</v>
      </c>
      <c r="AD1114" s="137">
        <v>0</v>
      </c>
      <c r="AE1114" s="138">
        <v>0.04</v>
      </c>
      <c r="AF1114" s="137">
        <f t="shared" si="263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207</v>
      </c>
    </row>
    <row r="1115" spans="1:39" s="119" customFormat="1" ht="15" hidden="1" customHeight="1" x14ac:dyDescent="0.3">
      <c r="A1115" s="119">
        <v>2017</v>
      </c>
      <c r="C1115" s="119" t="s">
        <v>59</v>
      </c>
      <c r="D1115" s="119" t="s">
        <v>105</v>
      </c>
      <c r="F1115" s="131" t="s">
        <v>133</v>
      </c>
      <c r="G1115" s="131"/>
      <c r="H1115" s="131"/>
      <c r="I1115" s="119" t="s">
        <v>169</v>
      </c>
      <c r="J1115" s="119" t="s">
        <v>572</v>
      </c>
      <c r="K1115" s="119" t="s">
        <v>1046</v>
      </c>
      <c r="L1115" s="119" t="s">
        <v>133</v>
      </c>
      <c r="M1115" s="119" t="s">
        <v>46</v>
      </c>
      <c r="N1115" s="135">
        <v>0</v>
      </c>
      <c r="O1115" s="135" t="s">
        <v>47</v>
      </c>
      <c r="P1115" s="135" t="s">
        <v>853</v>
      </c>
      <c r="Q1115" s="137">
        <v>4978.8</v>
      </c>
      <c r="R1115" s="137">
        <v>0</v>
      </c>
      <c r="S1115" s="137"/>
      <c r="T1115" s="137">
        <f t="shared" si="255"/>
        <v>0</v>
      </c>
      <c r="U1115" s="137">
        <f t="shared" si="259"/>
        <v>0</v>
      </c>
      <c r="V1115" s="137">
        <v>0</v>
      </c>
      <c r="W1115" s="137">
        <f t="shared" si="260"/>
        <v>0</v>
      </c>
      <c r="X1115" s="137">
        <f t="shared" si="256"/>
        <v>0</v>
      </c>
      <c r="Y1115" s="137">
        <f t="shared" si="261"/>
        <v>0</v>
      </c>
      <c r="Z1115" s="137">
        <v>4978.8</v>
      </c>
      <c r="AA1115" s="137">
        <f t="shared" si="257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8"/>
        <v>4978.8</v>
      </c>
      <c r="AD1115" s="137">
        <v>0</v>
      </c>
      <c r="AE1115" s="138">
        <v>0.04</v>
      </c>
      <c r="AF1115" s="137">
        <f t="shared" si="263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207</v>
      </c>
    </row>
    <row r="1116" spans="1:39" s="119" customFormat="1" ht="15" hidden="1" customHeight="1" x14ac:dyDescent="0.3">
      <c r="A1116" s="119">
        <v>2017</v>
      </c>
      <c r="F1116" s="131" t="s">
        <v>1059</v>
      </c>
      <c r="G1116" s="131"/>
      <c r="H1116" s="131"/>
      <c r="I1116" s="119" t="s">
        <v>169</v>
      </c>
      <c r="J1116" s="119" t="s">
        <v>572</v>
      </c>
      <c r="K1116" s="119" t="s">
        <v>1046</v>
      </c>
      <c r="L1116" s="119" t="s">
        <v>1059</v>
      </c>
      <c r="M1116" s="119" t="s">
        <v>46</v>
      </c>
      <c r="N1116" s="135">
        <v>0</v>
      </c>
      <c r="O1116" s="135" t="s">
        <v>47</v>
      </c>
      <c r="P1116" s="135" t="s">
        <v>853</v>
      </c>
      <c r="Q1116" s="137">
        <v>6717.2</v>
      </c>
      <c r="R1116" s="137">
        <v>0</v>
      </c>
      <c r="S1116" s="137"/>
      <c r="T1116" s="137">
        <f t="shared" si="255"/>
        <v>0</v>
      </c>
      <c r="U1116" s="137">
        <f t="shared" si="259"/>
        <v>0</v>
      </c>
      <c r="V1116" s="137">
        <v>0</v>
      </c>
      <c r="W1116" s="137">
        <f t="shared" si="260"/>
        <v>0</v>
      </c>
      <c r="X1116" s="137">
        <f t="shared" si="256"/>
        <v>0</v>
      </c>
      <c r="Y1116" s="137">
        <f t="shared" si="261"/>
        <v>0</v>
      </c>
      <c r="Z1116" s="137">
        <v>6717.2</v>
      </c>
      <c r="AA1116" s="137">
        <f t="shared" si="257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8"/>
        <v>6717.2</v>
      </c>
      <c r="AD1116" s="137">
        <v>0</v>
      </c>
      <c r="AE1116" s="138">
        <v>0.04</v>
      </c>
      <c r="AF1116" s="137">
        <f t="shared" ref="AF1116:AF1154" si="266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207</v>
      </c>
    </row>
    <row r="1117" spans="1:39" s="119" customFormat="1" ht="15" hidden="1" customHeight="1" x14ac:dyDescent="0.3">
      <c r="A1117" s="119">
        <v>2017</v>
      </c>
      <c r="B1117" s="119" t="s">
        <v>251</v>
      </c>
      <c r="C1117" s="119" t="s">
        <v>88</v>
      </c>
      <c r="D1117" s="119" t="s">
        <v>94</v>
      </c>
      <c r="E1117" s="119" t="s">
        <v>97</v>
      </c>
      <c r="F1117" s="119" t="s">
        <v>1060</v>
      </c>
      <c r="G1117" s="119" t="s">
        <v>1061</v>
      </c>
      <c r="H1117" s="119" t="s">
        <v>1061</v>
      </c>
      <c r="I1117" s="119" t="s">
        <v>169</v>
      </c>
      <c r="J1117" s="119" t="s">
        <v>602</v>
      </c>
      <c r="K1117" s="119" t="s">
        <v>1062</v>
      </c>
      <c r="L1117" s="119" t="s">
        <v>1060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5"/>
        <v>0</v>
      </c>
      <c r="U1117" s="137">
        <f t="shared" si="259"/>
        <v>10000</v>
      </c>
      <c r="V1117" s="137">
        <v>0</v>
      </c>
      <c r="W1117" s="137">
        <f t="shared" si="260"/>
        <v>10000</v>
      </c>
      <c r="X1117" s="137">
        <f t="shared" si="256"/>
        <v>10000</v>
      </c>
      <c r="Y1117" s="137">
        <f t="shared" si="261"/>
        <v>0</v>
      </c>
      <c r="Z1117" s="137">
        <v>0</v>
      </c>
      <c r="AA1117" s="137">
        <f t="shared" si="257"/>
        <v>0</v>
      </c>
      <c r="AB1117" s="146">
        <f t="shared" ref="AB1117:AB1154" si="267">IF(O1117="返货",Z1117/(1+N1117),IF(O1117="返现",Z1117,IF(O1117="折扣",Z1117*N1117,IF(O1117="无",Z1117))))</f>
        <v>0</v>
      </c>
      <c r="AC1117" s="147">
        <f t="shared" si="258"/>
        <v>0</v>
      </c>
      <c r="AD1117" s="137">
        <v>0</v>
      </c>
      <c r="AE1117" s="138">
        <v>0.04</v>
      </c>
      <c r="AF1117" s="137">
        <f t="shared" si="266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hidden="1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166</v>
      </c>
      <c r="F1118" s="119" t="s">
        <v>215</v>
      </c>
      <c r="G1118" s="119" t="s">
        <v>215</v>
      </c>
      <c r="H1118" s="119" t="s">
        <v>215</v>
      </c>
      <c r="I1118" s="119" t="s">
        <v>169</v>
      </c>
      <c r="J1118" s="119" t="s">
        <v>602</v>
      </c>
      <c r="K1118" s="119" t="s">
        <v>1063</v>
      </c>
      <c r="L1118" s="119" t="s">
        <v>215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5"/>
        <v>14000</v>
      </c>
      <c r="U1118" s="137">
        <f t="shared" si="259"/>
        <v>714000</v>
      </c>
      <c r="V1118" s="137">
        <v>1646000</v>
      </c>
      <c r="W1118" s="137">
        <f t="shared" si="260"/>
        <v>-932000</v>
      </c>
      <c r="X1118" s="137">
        <f t="shared" si="256"/>
        <v>-913725.49019607843</v>
      </c>
      <c r="Y1118" s="137">
        <f t="shared" si="261"/>
        <v>-18274.509803921566</v>
      </c>
      <c r="Z1118" s="137">
        <v>1601768</v>
      </c>
      <c r="AA1118" s="137">
        <f t="shared" si="257"/>
        <v>44232</v>
      </c>
      <c r="AB1118" s="146">
        <f t="shared" si="267"/>
        <v>1570360.7843137255</v>
      </c>
      <c r="AC1118" s="147">
        <f t="shared" si="258"/>
        <v>31407.21568627446</v>
      </c>
      <c r="AD1118" s="137">
        <v>1601768</v>
      </c>
      <c r="AE1118" s="138">
        <v>0.06</v>
      </c>
      <c r="AF1118" s="137">
        <f t="shared" si="266"/>
        <v>96106.08</v>
      </c>
      <c r="AG1118" s="137">
        <v>64698.864313725499</v>
      </c>
      <c r="AH1118" s="154"/>
      <c r="AI1118" s="154"/>
      <c r="AJ1118" s="135" t="s">
        <v>172</v>
      </c>
      <c r="AK1118" s="119" t="s">
        <v>172</v>
      </c>
      <c r="AM1118" s="131"/>
    </row>
    <row r="1119" spans="1:39" s="119" customFormat="1" ht="15" hidden="1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166</v>
      </c>
      <c r="F1119" s="119" t="s">
        <v>914</v>
      </c>
      <c r="G1119" s="119" t="s">
        <v>915</v>
      </c>
      <c r="H1119" s="119" t="s">
        <v>915</v>
      </c>
      <c r="I1119" s="119" t="s">
        <v>169</v>
      </c>
      <c r="J1119" s="119" t="s">
        <v>602</v>
      </c>
      <c r="K1119" s="119" t="s">
        <v>1062</v>
      </c>
      <c r="L1119" s="119" t="s">
        <v>915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5"/>
        <v>10384.6152</v>
      </c>
      <c r="U1119" s="137">
        <f t="shared" si="259"/>
        <v>269999.9952</v>
      </c>
      <c r="V1119" s="137">
        <v>269999.9952</v>
      </c>
      <c r="W1119" s="137">
        <f t="shared" si="260"/>
        <v>0</v>
      </c>
      <c r="X1119" s="137">
        <f t="shared" si="256"/>
        <v>0</v>
      </c>
      <c r="Y1119" s="137">
        <f t="shared" si="261"/>
        <v>0</v>
      </c>
      <c r="Z1119" s="137">
        <v>152938.79999999999</v>
      </c>
      <c r="AA1119" s="137">
        <f t="shared" si="257"/>
        <v>117061.19520000002</v>
      </c>
      <c r="AB1119" s="146">
        <f t="shared" si="267"/>
        <v>147056.53846153844</v>
      </c>
      <c r="AC1119" s="147">
        <f t="shared" si="258"/>
        <v>5882.2615384615492</v>
      </c>
      <c r="AD1119" s="137">
        <v>152938.79999999999</v>
      </c>
      <c r="AE1119" s="138">
        <v>0.04</v>
      </c>
      <c r="AF1119" s="137">
        <f t="shared" si="266"/>
        <v>6117.5519999999997</v>
      </c>
      <c r="AG1119" s="137">
        <v>248.44661538460699</v>
      </c>
      <c r="AH1119" s="154"/>
      <c r="AI1119" s="154"/>
      <c r="AJ1119" s="135" t="s">
        <v>185</v>
      </c>
      <c r="AK1119" s="119" t="s">
        <v>185</v>
      </c>
      <c r="AM1119" s="131" t="s">
        <v>173</v>
      </c>
    </row>
    <row r="1120" spans="1:39" s="119" customFormat="1" ht="15" hidden="1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166</v>
      </c>
      <c r="F1120" s="119" t="s">
        <v>914</v>
      </c>
      <c r="G1120" s="119" t="s">
        <v>915</v>
      </c>
      <c r="H1120" s="119" t="s">
        <v>915</v>
      </c>
      <c r="I1120" s="119" t="s">
        <v>169</v>
      </c>
      <c r="J1120" s="119" t="s">
        <v>602</v>
      </c>
      <c r="K1120" s="119" t="s">
        <v>1063</v>
      </c>
      <c r="L1120" s="119" t="s">
        <v>915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5"/>
        <v>16153.846000000001</v>
      </c>
      <c r="U1120" s="137">
        <f t="shared" si="259"/>
        <v>419999.99600000004</v>
      </c>
      <c r="V1120" s="137">
        <v>419999.99599999998</v>
      </c>
      <c r="W1120" s="137">
        <f t="shared" si="260"/>
        <v>0</v>
      </c>
      <c r="X1120" s="137">
        <f t="shared" si="256"/>
        <v>0</v>
      </c>
      <c r="Y1120" s="137">
        <f t="shared" si="261"/>
        <v>0</v>
      </c>
      <c r="Z1120" s="137">
        <v>520809</v>
      </c>
      <c r="AA1120" s="137">
        <f t="shared" si="257"/>
        <v>-100809.00400000002</v>
      </c>
      <c r="AB1120" s="146">
        <f t="shared" si="267"/>
        <v>500777.88461538462</v>
      </c>
      <c r="AC1120" s="147">
        <f t="shared" si="258"/>
        <v>20031.115384615376</v>
      </c>
      <c r="AD1120" s="137">
        <v>520809</v>
      </c>
      <c r="AE1120" s="138">
        <v>0.06</v>
      </c>
      <c r="AF1120" s="137">
        <f t="shared" si="266"/>
        <v>31248.539999999997</v>
      </c>
      <c r="AG1120" s="137">
        <v>11217.4246153846</v>
      </c>
      <c r="AH1120" s="154"/>
      <c r="AI1120" s="154"/>
      <c r="AJ1120" s="135" t="s">
        <v>185</v>
      </c>
      <c r="AK1120" s="119" t="s">
        <v>185</v>
      </c>
      <c r="AM1120" s="131"/>
    </row>
    <row r="1121" spans="1:39" s="119" customFormat="1" ht="15" hidden="1" customHeight="1" x14ac:dyDescent="0.3">
      <c r="A1121" s="119">
        <v>2017</v>
      </c>
      <c r="B1121" s="119" t="s">
        <v>251</v>
      </c>
      <c r="C1121" s="119" t="s">
        <v>75</v>
      </c>
      <c r="D1121" s="119" t="s">
        <v>255</v>
      </c>
      <c r="E1121" s="119" t="s">
        <v>646</v>
      </c>
      <c r="F1121" s="119" t="s">
        <v>685</v>
      </c>
      <c r="G1121" s="119" t="s">
        <v>686</v>
      </c>
      <c r="H1121" s="119" t="s">
        <v>686</v>
      </c>
      <c r="I1121" s="119" t="s">
        <v>169</v>
      </c>
      <c r="J1121" s="119" t="s">
        <v>602</v>
      </c>
      <c r="K1121" s="119" t="s">
        <v>1062</v>
      </c>
      <c r="L1121" s="119" t="s">
        <v>685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5"/>
        <v>72000</v>
      </c>
      <c r="U1121" s="137">
        <f t="shared" si="259"/>
        <v>1872000</v>
      </c>
      <c r="V1121" s="137">
        <v>2375000</v>
      </c>
      <c r="W1121" s="137">
        <f t="shared" si="260"/>
        <v>-503000</v>
      </c>
      <c r="X1121" s="137">
        <f t="shared" si="256"/>
        <v>-483653.84615384613</v>
      </c>
      <c r="Y1121" s="137">
        <f t="shared" si="261"/>
        <v>-19346.153846153873</v>
      </c>
      <c r="Z1121" s="137">
        <v>1716895.7</v>
      </c>
      <c r="AA1121" s="137">
        <f t="shared" si="257"/>
        <v>658104.30000000005</v>
      </c>
      <c r="AB1121" s="146">
        <f t="shared" si="267"/>
        <v>1650861.25</v>
      </c>
      <c r="AC1121" s="147">
        <f t="shared" si="258"/>
        <v>66034.449999999953</v>
      </c>
      <c r="AD1121" s="137">
        <v>1716895.7</v>
      </c>
      <c r="AE1121" s="138">
        <v>0.04</v>
      </c>
      <c r="AF1121" s="137">
        <f t="shared" si="266"/>
        <v>68675.827999999994</v>
      </c>
      <c r="AG1121" s="137">
        <v>2641.3780000000602</v>
      </c>
      <c r="AH1121" s="154"/>
      <c r="AI1121" s="154"/>
      <c r="AJ1121" s="135" t="s">
        <v>185</v>
      </c>
      <c r="AK1121" s="119" t="s">
        <v>185</v>
      </c>
      <c r="AM1121" s="131"/>
    </row>
    <row r="1122" spans="1:39" s="119" customFormat="1" ht="15" hidden="1" customHeight="1" x14ac:dyDescent="0.3">
      <c r="A1122" s="119">
        <v>2017</v>
      </c>
      <c r="B1122" s="119" t="s">
        <v>251</v>
      </c>
      <c r="C1122" s="119" t="s">
        <v>75</v>
      </c>
      <c r="D1122" s="119" t="s">
        <v>255</v>
      </c>
      <c r="E1122" s="119" t="s">
        <v>256</v>
      </c>
      <c r="F1122" s="119" t="s">
        <v>685</v>
      </c>
      <c r="G1122" s="119" t="s">
        <v>686</v>
      </c>
      <c r="H1122" s="119" t="s">
        <v>686</v>
      </c>
      <c r="I1122" s="119" t="s">
        <v>169</v>
      </c>
      <c r="J1122" s="119" t="s">
        <v>602</v>
      </c>
      <c r="K1122" s="119" t="s">
        <v>1063</v>
      </c>
      <c r="L1122" s="119" t="s">
        <v>685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5"/>
        <v>32000</v>
      </c>
      <c r="U1122" s="137">
        <f t="shared" si="259"/>
        <v>832000</v>
      </c>
      <c r="V1122" s="137">
        <v>3275000</v>
      </c>
      <c r="W1122" s="137">
        <f t="shared" si="260"/>
        <v>-2443000</v>
      </c>
      <c r="X1122" s="137">
        <f t="shared" si="256"/>
        <v>-2349038.4615384615</v>
      </c>
      <c r="Y1122" s="137">
        <f t="shared" si="261"/>
        <v>-93961.538461538497</v>
      </c>
      <c r="Z1122" s="137">
        <v>3824496.8</v>
      </c>
      <c r="AA1122" s="137">
        <f t="shared" si="257"/>
        <v>-549496.79999999981</v>
      </c>
      <c r="AB1122" s="146">
        <f t="shared" si="267"/>
        <v>3677400.769230769</v>
      </c>
      <c r="AC1122" s="147">
        <f t="shared" si="258"/>
        <v>147096.0307692308</v>
      </c>
      <c r="AD1122" s="137">
        <v>3824496.8</v>
      </c>
      <c r="AE1122" s="138">
        <v>0.06</v>
      </c>
      <c r="AF1122" s="137">
        <f t="shared" si="266"/>
        <v>229469.80799999999</v>
      </c>
      <c r="AG1122" s="137">
        <v>82373.777230769105</v>
      </c>
      <c r="AH1122" s="154"/>
      <c r="AI1122" s="154"/>
      <c r="AJ1122" s="135" t="s">
        <v>185</v>
      </c>
      <c r="AK1122" s="119" t="s">
        <v>185</v>
      </c>
      <c r="AM1122" s="131"/>
    </row>
    <row r="1123" spans="1:39" s="119" customFormat="1" ht="15" hidden="1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169</v>
      </c>
      <c r="J1123" s="119" t="s">
        <v>602</v>
      </c>
      <c r="K1123" s="119" t="s">
        <v>1062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5"/>
        <v>0</v>
      </c>
      <c r="U1123" s="137">
        <f t="shared" si="259"/>
        <v>30000</v>
      </c>
      <c r="V1123" s="137">
        <v>30000</v>
      </c>
      <c r="W1123" s="137">
        <f t="shared" si="260"/>
        <v>0</v>
      </c>
      <c r="X1123" s="137">
        <f t="shared" si="256"/>
        <v>0</v>
      </c>
      <c r="Y1123" s="137">
        <f t="shared" si="261"/>
        <v>0</v>
      </c>
      <c r="Z1123" s="137">
        <v>1660.9</v>
      </c>
      <c r="AA1123" s="137">
        <f t="shared" si="257"/>
        <v>28339.1</v>
      </c>
      <c r="AB1123" s="146">
        <f t="shared" si="267"/>
        <v>1660.9</v>
      </c>
      <c r="AC1123" s="147">
        <f t="shared" si="258"/>
        <v>0</v>
      </c>
      <c r="AD1123" s="137">
        <v>1660.9</v>
      </c>
      <c r="AE1123" s="138">
        <v>0.04</v>
      </c>
      <c r="AF1123" s="137">
        <f t="shared" si="266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169</v>
      </c>
      <c r="J1124" s="119" t="s">
        <v>602</v>
      </c>
      <c r="K1124" s="119" t="s">
        <v>1062</v>
      </c>
      <c r="L1124" s="119" t="s">
        <v>42</v>
      </c>
      <c r="M1124" s="119" t="s">
        <v>184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5"/>
        <v>0</v>
      </c>
      <c r="U1124" s="137">
        <f t="shared" si="259"/>
        <v>0</v>
      </c>
      <c r="V1124" s="137">
        <v>2000</v>
      </c>
      <c r="W1124" s="137">
        <f t="shared" si="260"/>
        <v>-2000</v>
      </c>
      <c r="X1124" s="137">
        <f t="shared" si="256"/>
        <v>-2000</v>
      </c>
      <c r="Y1124" s="137">
        <f t="shared" si="261"/>
        <v>0</v>
      </c>
      <c r="Z1124" s="137">
        <v>0</v>
      </c>
      <c r="AA1124" s="137">
        <f t="shared" si="257"/>
        <v>2000</v>
      </c>
      <c r="AB1124" s="146">
        <v>0</v>
      </c>
      <c r="AC1124" s="147" t="e">
        <f t="shared" si="258"/>
        <v>#N/A</v>
      </c>
      <c r="AD1124" s="137">
        <v>0</v>
      </c>
      <c r="AE1124" s="138">
        <v>0.08</v>
      </c>
      <c r="AF1124" s="137">
        <f t="shared" si="266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169</v>
      </c>
      <c r="J1125" s="119" t="s">
        <v>602</v>
      </c>
      <c r="K1125" s="119" t="s">
        <v>1063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5"/>
        <v>0</v>
      </c>
      <c r="U1125" s="137">
        <f t="shared" si="259"/>
        <v>60000</v>
      </c>
      <c r="V1125" s="137">
        <v>63000</v>
      </c>
      <c r="W1125" s="137">
        <f t="shared" si="260"/>
        <v>-3000</v>
      </c>
      <c r="X1125" s="137">
        <f t="shared" si="256"/>
        <v>-3000</v>
      </c>
      <c r="Y1125" s="137">
        <f t="shared" si="261"/>
        <v>0</v>
      </c>
      <c r="Z1125" s="137">
        <v>88413.6</v>
      </c>
      <c r="AA1125" s="137">
        <f t="shared" si="257"/>
        <v>-25413.600000000006</v>
      </c>
      <c r="AB1125" s="146">
        <f t="shared" si="267"/>
        <v>88413.6</v>
      </c>
      <c r="AC1125" s="147">
        <f t="shared" si="258"/>
        <v>0</v>
      </c>
      <c r="AD1125" s="137">
        <v>88413.6</v>
      </c>
      <c r="AE1125" s="138">
        <v>0.06</v>
      </c>
      <c r="AF1125" s="137">
        <f t="shared" si="266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38</v>
      </c>
      <c r="C1126" s="119" t="s">
        <v>59</v>
      </c>
      <c r="D1126" s="119" t="s">
        <v>180</v>
      </c>
      <c r="E1126" s="119" t="s">
        <v>467</v>
      </c>
      <c r="F1126" s="119" t="s">
        <v>1064</v>
      </c>
      <c r="G1126" s="119" t="s">
        <v>1064</v>
      </c>
      <c r="H1126" s="119" t="s">
        <v>1064</v>
      </c>
      <c r="I1126" s="119" t="s">
        <v>169</v>
      </c>
      <c r="J1126" s="119" t="s">
        <v>602</v>
      </c>
      <c r="K1126" s="119" t="s">
        <v>1063</v>
      </c>
      <c r="L1126" s="119" t="s">
        <v>1065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5"/>
        <v>200</v>
      </c>
      <c r="U1126" s="137">
        <f t="shared" si="259"/>
        <v>10200</v>
      </c>
      <c r="V1126" s="137">
        <v>10200</v>
      </c>
      <c r="W1126" s="137">
        <f t="shared" si="260"/>
        <v>0</v>
      </c>
      <c r="X1126" s="137">
        <f t="shared" si="256"/>
        <v>0</v>
      </c>
      <c r="Y1126" s="137">
        <f t="shared" si="261"/>
        <v>0</v>
      </c>
      <c r="Z1126" s="137">
        <v>1986.1</v>
      </c>
      <c r="AA1126" s="137">
        <f t="shared" si="257"/>
        <v>8213.9</v>
      </c>
      <c r="AB1126" s="146">
        <f t="shared" si="267"/>
        <v>1947.1568627450979</v>
      </c>
      <c r="AC1126" s="147">
        <f t="shared" si="258"/>
        <v>38.943137254902013</v>
      </c>
      <c r="AD1126" s="137">
        <v>1986.1</v>
      </c>
      <c r="AE1126" s="138">
        <v>0.06</v>
      </c>
      <c r="AF1126" s="137">
        <f t="shared" si="266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172</v>
      </c>
      <c r="AM1126" s="131"/>
    </row>
    <row r="1127" spans="1:39" s="119" customFormat="1" ht="15" hidden="1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189</v>
      </c>
      <c r="F1127" s="119" t="s">
        <v>477</v>
      </c>
      <c r="G1127" s="119" t="s">
        <v>477</v>
      </c>
      <c r="H1127" s="119" t="s">
        <v>477</v>
      </c>
      <c r="I1127" s="119" t="s">
        <v>169</v>
      </c>
      <c r="J1127" s="119" t="s">
        <v>602</v>
      </c>
      <c r="K1127" s="119" t="s">
        <v>1063</v>
      </c>
      <c r="L1127" s="119" t="s">
        <v>983</v>
      </c>
      <c r="M1127" s="119" t="s">
        <v>46</v>
      </c>
      <c r="N1127" s="136">
        <v>0.04</v>
      </c>
      <c r="O1127" s="135" t="s">
        <v>51</v>
      </c>
      <c r="P1127" s="135" t="s">
        <v>439</v>
      </c>
      <c r="Q1127" s="137">
        <v>0</v>
      </c>
      <c r="R1127" s="137">
        <v>0</v>
      </c>
      <c r="S1127" s="137">
        <v>719825.2</v>
      </c>
      <c r="T1127" s="137">
        <f t="shared" si="255"/>
        <v>28793.007999999998</v>
      </c>
      <c r="U1127" s="137">
        <f t="shared" si="259"/>
        <v>748618.20799999998</v>
      </c>
      <c r="V1127" s="137">
        <v>688221.7</v>
      </c>
      <c r="W1127" s="137">
        <f t="shared" si="260"/>
        <v>60396.508000000031</v>
      </c>
      <c r="X1127" s="137">
        <f t="shared" si="256"/>
        <v>58073.565384615409</v>
      </c>
      <c r="Y1127" s="137">
        <f t="shared" si="261"/>
        <v>2322.9426153846216</v>
      </c>
      <c r="Z1127" s="137">
        <f>564061-Z1164</f>
        <v>441839.3</v>
      </c>
      <c r="AA1127" s="137">
        <f t="shared" si="257"/>
        <v>246382.39999999997</v>
      </c>
      <c r="AB1127" s="146">
        <f t="shared" si="267"/>
        <v>424845.48076923075</v>
      </c>
      <c r="AC1127" s="147">
        <f t="shared" si="258"/>
        <v>16993.819230769237</v>
      </c>
      <c r="AD1127" s="137">
        <v>564061</v>
      </c>
      <c r="AE1127" s="138">
        <v>0.06</v>
      </c>
      <c r="AF1127" s="137">
        <f t="shared" si="266"/>
        <v>33843.659999999996</v>
      </c>
      <c r="AG1127" s="137">
        <v>22783.6403921569</v>
      </c>
      <c r="AH1127" s="154"/>
      <c r="AI1127" s="154"/>
      <c r="AJ1127" s="135" t="s">
        <v>185</v>
      </c>
      <c r="AK1127" s="119" t="s">
        <v>172</v>
      </c>
      <c r="AM1127" s="131"/>
    </row>
    <row r="1128" spans="1:39" s="119" customFormat="1" ht="15" hidden="1" customHeight="1" x14ac:dyDescent="0.3">
      <c r="A1128" s="119">
        <v>2017</v>
      </c>
      <c r="B1128" s="119" t="s">
        <v>198</v>
      </c>
      <c r="C1128" s="119" t="s">
        <v>59</v>
      </c>
      <c r="D1128" s="119" t="s">
        <v>60</v>
      </c>
      <c r="E1128" s="119" t="s">
        <v>61</v>
      </c>
      <c r="F1128" s="119" t="s">
        <v>1055</v>
      </c>
      <c r="G1128" s="119" t="s">
        <v>1056</v>
      </c>
      <c r="H1128" s="119" t="s">
        <v>1056</v>
      </c>
      <c r="I1128" s="119" t="s">
        <v>169</v>
      </c>
      <c r="J1128" s="119" t="s">
        <v>602</v>
      </c>
      <c r="K1128" s="119" t="s">
        <v>1063</v>
      </c>
      <c r="L1128" s="119" t="s">
        <v>1055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5"/>
        <v>400</v>
      </c>
      <c r="U1128" s="137">
        <f t="shared" si="259"/>
        <v>20400</v>
      </c>
      <c r="V1128" s="137">
        <v>20400</v>
      </c>
      <c r="W1128" s="137">
        <f t="shared" si="260"/>
        <v>0</v>
      </c>
      <c r="X1128" s="137">
        <f t="shared" si="256"/>
        <v>0</v>
      </c>
      <c r="Y1128" s="137">
        <f t="shared" si="261"/>
        <v>0</v>
      </c>
      <c r="Z1128" s="137">
        <v>107779.9</v>
      </c>
      <c r="AA1128" s="137">
        <f t="shared" si="257"/>
        <v>-87379.9</v>
      </c>
      <c r="AB1128" s="146">
        <f t="shared" si="267"/>
        <v>105666.56862745098</v>
      </c>
      <c r="AC1128" s="147">
        <f t="shared" si="258"/>
        <v>2113.3313725490152</v>
      </c>
      <c r="AD1128" s="137">
        <v>107779.9</v>
      </c>
      <c r="AE1128" s="138">
        <v>0.06</v>
      </c>
      <c r="AF1128" s="137">
        <f t="shared" si="266"/>
        <v>6466.793999999999</v>
      </c>
      <c r="AG1128" s="137">
        <v>4353.4626274509801</v>
      </c>
      <c r="AH1128" s="154"/>
      <c r="AI1128" s="154"/>
      <c r="AJ1128" s="135" t="s">
        <v>172</v>
      </c>
      <c r="AK1128" s="119" t="s">
        <v>172</v>
      </c>
      <c r="AM1128" s="131"/>
    </row>
    <row r="1129" spans="1:39" s="119" customFormat="1" ht="15" hidden="1" customHeight="1" x14ac:dyDescent="0.3">
      <c r="A1129" s="119">
        <v>2017</v>
      </c>
      <c r="B1129" s="119" t="s">
        <v>198</v>
      </c>
      <c r="C1129" s="119" t="s">
        <v>54</v>
      </c>
      <c r="D1129" s="119" t="s">
        <v>55</v>
      </c>
      <c r="E1129" s="119" t="s">
        <v>64</v>
      </c>
      <c r="F1129" s="119" t="s">
        <v>495</v>
      </c>
      <c r="G1129" s="119" t="s">
        <v>496</v>
      </c>
      <c r="H1129" s="163" t="s">
        <v>497</v>
      </c>
      <c r="I1129" s="119" t="s">
        <v>169</v>
      </c>
      <c r="J1129" s="119" t="s">
        <v>602</v>
      </c>
      <c r="K1129" s="119" t="s">
        <v>1063</v>
      </c>
      <c r="L1129" s="119" t="s">
        <v>495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5"/>
        <v>40400</v>
      </c>
      <c r="U1129" s="137">
        <f t="shared" si="259"/>
        <v>2060400</v>
      </c>
      <c r="V1129" s="137">
        <v>2210000</v>
      </c>
      <c r="W1129" s="137">
        <f t="shared" si="260"/>
        <v>-149600</v>
      </c>
      <c r="X1129" s="137">
        <f t="shared" si="256"/>
        <v>-146666.66666666666</v>
      </c>
      <c r="Y1129" s="137">
        <f t="shared" si="261"/>
        <v>-2933.333333333343</v>
      </c>
      <c r="Z1129" s="137">
        <v>3347763.3</v>
      </c>
      <c r="AA1129" s="137">
        <f t="shared" si="257"/>
        <v>-1137763.2999999998</v>
      </c>
      <c r="AB1129" s="146">
        <f t="shared" si="267"/>
        <v>3282120.8823529407</v>
      </c>
      <c r="AC1129" s="147">
        <f t="shared" si="258"/>
        <v>65642.417647059076</v>
      </c>
      <c r="AD1129" s="137">
        <v>3347763.3</v>
      </c>
      <c r="AE1129" s="138">
        <v>0.06</v>
      </c>
      <c r="AF1129" s="137">
        <f t="shared" si="266"/>
        <v>200865.79799999998</v>
      </c>
      <c r="AG1129" s="137">
        <v>135223.38035294099</v>
      </c>
      <c r="AH1129" s="154"/>
      <c r="AI1129" s="154"/>
      <c r="AJ1129" s="135" t="s">
        <v>172</v>
      </c>
      <c r="AK1129" s="119" t="s">
        <v>172</v>
      </c>
      <c r="AM1129" s="131"/>
    </row>
    <row r="1130" spans="1:39" s="119" customFormat="1" ht="15" hidden="1" customHeight="1" x14ac:dyDescent="0.3">
      <c r="A1130" s="119">
        <v>2017</v>
      </c>
      <c r="B1130" s="119" t="s">
        <v>38</v>
      </c>
      <c r="C1130" s="119" t="s">
        <v>75</v>
      </c>
      <c r="D1130" s="119" t="s">
        <v>517</v>
      </c>
      <c r="F1130" s="131" t="s">
        <v>215</v>
      </c>
      <c r="G1130" s="131" t="s">
        <v>215</v>
      </c>
      <c r="H1130" s="131" t="s">
        <v>215</v>
      </c>
      <c r="I1130" s="119" t="s">
        <v>169</v>
      </c>
      <c r="J1130" s="119" t="s">
        <v>602</v>
      </c>
      <c r="K1130" s="119" t="s">
        <v>1062</v>
      </c>
      <c r="L1130" s="119" t="s">
        <v>218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5"/>
        <v>0</v>
      </c>
      <c r="U1130" s="137">
        <f t="shared" si="259"/>
        <v>0</v>
      </c>
      <c r="V1130" s="137">
        <v>0</v>
      </c>
      <c r="W1130" s="137">
        <f t="shared" si="260"/>
        <v>0</v>
      </c>
      <c r="X1130" s="137">
        <f t="shared" si="256"/>
        <v>0</v>
      </c>
      <c r="Y1130" s="137">
        <f t="shared" si="261"/>
        <v>0</v>
      </c>
      <c r="Z1130" s="137">
        <v>72438.3</v>
      </c>
      <c r="AA1130" s="137">
        <f t="shared" si="257"/>
        <v>-72438.3</v>
      </c>
      <c r="AB1130" s="146">
        <f t="shared" si="267"/>
        <v>71017.941176470587</v>
      </c>
      <c r="AC1130" s="147">
        <f t="shared" si="258"/>
        <v>1420.3588235294155</v>
      </c>
      <c r="AD1130" s="137">
        <v>72438.3</v>
      </c>
      <c r="AE1130" s="138">
        <v>0.04</v>
      </c>
      <c r="AF1130" s="137">
        <f t="shared" si="266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207</v>
      </c>
    </row>
    <row r="1131" spans="1:39" s="119" customFormat="1" ht="15" hidden="1" customHeight="1" x14ac:dyDescent="0.3">
      <c r="A1131" s="119">
        <v>2017</v>
      </c>
      <c r="B1131" s="119" t="s">
        <v>198</v>
      </c>
      <c r="C1131" s="119" t="s">
        <v>54</v>
      </c>
      <c r="D1131" s="119" t="s">
        <v>55</v>
      </c>
      <c r="F1131" s="131" t="s">
        <v>495</v>
      </c>
      <c r="G1131" s="131" t="s">
        <v>496</v>
      </c>
      <c r="H1131" s="158" t="s">
        <v>497</v>
      </c>
      <c r="I1131" s="119" t="s">
        <v>169</v>
      </c>
      <c r="J1131" s="119" t="s">
        <v>602</v>
      </c>
      <c r="K1131" s="119" t="s">
        <v>1062</v>
      </c>
      <c r="L1131" s="119" t="s">
        <v>495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5"/>
        <v>0</v>
      </c>
      <c r="U1131" s="137">
        <f t="shared" si="259"/>
        <v>0</v>
      </c>
      <c r="V1131" s="137">
        <v>0</v>
      </c>
      <c r="W1131" s="137">
        <f t="shared" si="260"/>
        <v>0</v>
      </c>
      <c r="X1131" s="137">
        <f t="shared" si="256"/>
        <v>0</v>
      </c>
      <c r="Y1131" s="137">
        <f t="shared" si="261"/>
        <v>0</v>
      </c>
      <c r="Z1131" s="137">
        <v>797724.5</v>
      </c>
      <c r="AA1131" s="137">
        <f t="shared" si="257"/>
        <v>-797724.5</v>
      </c>
      <c r="AB1131" s="146">
        <f t="shared" si="267"/>
        <v>782082.84313725494</v>
      </c>
      <c r="AC1131" s="147">
        <f t="shared" si="258"/>
        <v>15641.656862745062</v>
      </c>
      <c r="AD1131" s="137">
        <v>797724.5</v>
      </c>
      <c r="AE1131" s="138">
        <v>0.04</v>
      </c>
      <c r="AF1131" s="137">
        <f t="shared" si="266"/>
        <v>31908.98</v>
      </c>
      <c r="AG1131" s="137">
        <v>16267.3231372549</v>
      </c>
      <c r="AH1131" s="154"/>
      <c r="AI1131" s="154"/>
      <c r="AJ1131" s="136">
        <v>0.02</v>
      </c>
      <c r="AM1131" s="131" t="s">
        <v>207</v>
      </c>
    </row>
    <row r="1132" spans="1:39" s="119" customFormat="1" ht="15" hidden="1" customHeight="1" x14ac:dyDescent="0.3">
      <c r="A1132" s="119">
        <v>2017</v>
      </c>
      <c r="B1132" s="119" t="s">
        <v>198</v>
      </c>
      <c r="C1132" s="119" t="s">
        <v>136</v>
      </c>
      <c r="D1132" s="119" t="s">
        <v>269</v>
      </c>
      <c r="F1132" s="131" t="s">
        <v>589</v>
      </c>
      <c r="G1132" s="131" t="s">
        <v>590</v>
      </c>
      <c r="H1132" s="131" t="s">
        <v>590</v>
      </c>
      <c r="I1132" s="119" t="s">
        <v>169</v>
      </c>
      <c r="J1132" s="119" t="s">
        <v>602</v>
      </c>
      <c r="K1132" s="119" t="s">
        <v>1062</v>
      </c>
      <c r="L1132" s="119" t="s">
        <v>589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5"/>
        <v>0</v>
      </c>
      <c r="U1132" s="137">
        <f t="shared" si="259"/>
        <v>0</v>
      </c>
      <c r="V1132" s="137">
        <v>0</v>
      </c>
      <c r="W1132" s="137">
        <f t="shared" si="260"/>
        <v>0</v>
      </c>
      <c r="X1132" s="137">
        <f t="shared" si="256"/>
        <v>0</v>
      </c>
      <c r="Y1132" s="137">
        <f t="shared" si="261"/>
        <v>0</v>
      </c>
      <c r="Z1132" s="137">
        <v>36736.800000000003</v>
      </c>
      <c r="AA1132" s="137">
        <f t="shared" si="257"/>
        <v>-36736.800000000003</v>
      </c>
      <c r="AB1132" s="146">
        <f t="shared" si="267"/>
        <v>36016.470588235294</v>
      </c>
      <c r="AC1132" s="147">
        <f t="shared" si="258"/>
        <v>720.32941176470922</v>
      </c>
      <c r="AD1132" s="137">
        <v>36736.800000000003</v>
      </c>
      <c r="AE1132" s="138">
        <v>0.04</v>
      </c>
      <c r="AF1132" s="137">
        <f t="shared" si="266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207</v>
      </c>
    </row>
    <row r="1133" spans="1:39" s="119" customFormat="1" ht="15" hidden="1" customHeight="1" x14ac:dyDescent="0.3">
      <c r="A1133" s="119">
        <v>2017</v>
      </c>
      <c r="B1133" s="119" t="s">
        <v>38</v>
      </c>
      <c r="C1133" s="119" t="s">
        <v>109</v>
      </c>
      <c r="D1133" s="119" t="s">
        <v>279</v>
      </c>
      <c r="F1133" s="131" t="s">
        <v>112</v>
      </c>
      <c r="G1133" s="131" t="s">
        <v>112</v>
      </c>
      <c r="H1133" s="131" t="s">
        <v>112</v>
      </c>
      <c r="I1133" s="119" t="s">
        <v>169</v>
      </c>
      <c r="J1133" s="119" t="s">
        <v>602</v>
      </c>
      <c r="K1133" s="119" t="s">
        <v>1062</v>
      </c>
      <c r="L1133" s="119" t="s">
        <v>1066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5"/>
        <v>0</v>
      </c>
      <c r="U1133" s="137">
        <f t="shared" si="259"/>
        <v>0</v>
      </c>
      <c r="V1133" s="137">
        <v>0</v>
      </c>
      <c r="W1133" s="137">
        <f t="shared" si="260"/>
        <v>0</v>
      </c>
      <c r="X1133" s="137">
        <f t="shared" si="256"/>
        <v>0</v>
      </c>
      <c r="Y1133" s="137">
        <f t="shared" si="261"/>
        <v>0</v>
      </c>
      <c r="Z1133" s="137">
        <v>59680.2</v>
      </c>
      <c r="AA1133" s="137">
        <f t="shared" si="257"/>
        <v>-59680.2</v>
      </c>
      <c r="AB1133" s="146">
        <f t="shared" si="267"/>
        <v>58509.999999999993</v>
      </c>
      <c r="AC1133" s="147">
        <f t="shared" si="258"/>
        <v>1170.2000000000044</v>
      </c>
      <c r="AD1133" s="137">
        <v>59680.2</v>
      </c>
      <c r="AE1133" s="138">
        <v>0.04</v>
      </c>
      <c r="AF1133" s="137">
        <f t="shared" si="266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207</v>
      </c>
    </row>
    <row r="1134" spans="1:39" s="119" customFormat="1" ht="15" hidden="1" customHeight="1" x14ac:dyDescent="0.3">
      <c r="A1134" s="119">
        <v>2017</v>
      </c>
      <c r="B1134" s="119" t="s">
        <v>198</v>
      </c>
      <c r="C1134" s="119" t="s">
        <v>59</v>
      </c>
      <c r="D1134" s="119" t="s">
        <v>60</v>
      </c>
      <c r="F1134" s="131" t="s">
        <v>1055</v>
      </c>
      <c r="G1134" s="131" t="s">
        <v>1056</v>
      </c>
      <c r="H1134" s="131" t="s">
        <v>1056</v>
      </c>
      <c r="I1134" s="119" t="s">
        <v>169</v>
      </c>
      <c r="J1134" s="119" t="s">
        <v>602</v>
      </c>
      <c r="K1134" s="119" t="s">
        <v>1062</v>
      </c>
      <c r="L1134" s="119" t="s">
        <v>1055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5"/>
        <v>0</v>
      </c>
      <c r="U1134" s="137">
        <f t="shared" si="259"/>
        <v>0</v>
      </c>
      <c r="V1134" s="137">
        <v>0</v>
      </c>
      <c r="W1134" s="137">
        <f t="shared" si="260"/>
        <v>0</v>
      </c>
      <c r="X1134" s="137">
        <f t="shared" si="256"/>
        <v>0</v>
      </c>
      <c r="Y1134" s="137">
        <f t="shared" si="261"/>
        <v>0</v>
      </c>
      <c r="Z1134" s="137">
        <v>27103.3</v>
      </c>
      <c r="AA1134" s="137">
        <f t="shared" si="257"/>
        <v>-27103.3</v>
      </c>
      <c r="AB1134" s="146">
        <f t="shared" si="267"/>
        <v>26571.862745098038</v>
      </c>
      <c r="AC1134" s="147">
        <f t="shared" si="258"/>
        <v>531.43725490196084</v>
      </c>
      <c r="AD1134" s="137">
        <v>27103.3</v>
      </c>
      <c r="AE1134" s="138">
        <v>0.04</v>
      </c>
      <c r="AF1134" s="137">
        <f t="shared" si="266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207</v>
      </c>
    </row>
    <row r="1135" spans="1:39" s="119" customFormat="1" ht="15" hidden="1" customHeight="1" x14ac:dyDescent="0.3">
      <c r="A1135" s="119">
        <v>2017</v>
      </c>
      <c r="B1135" s="119" t="s">
        <v>198</v>
      </c>
      <c r="C1135" s="119" t="s">
        <v>109</v>
      </c>
      <c r="D1135" s="119" t="s">
        <v>280</v>
      </c>
      <c r="F1135" s="131" t="s">
        <v>1048</v>
      </c>
      <c r="G1135" s="131" t="s">
        <v>1049</v>
      </c>
      <c r="H1135" s="131" t="s">
        <v>1049</v>
      </c>
      <c r="I1135" s="119" t="s">
        <v>169</v>
      </c>
      <c r="J1135" s="119" t="s">
        <v>602</v>
      </c>
      <c r="K1135" s="119" t="s">
        <v>1062</v>
      </c>
      <c r="L1135" s="119" t="s">
        <v>1048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5"/>
        <v>0</v>
      </c>
      <c r="U1135" s="137">
        <f t="shared" si="259"/>
        <v>0</v>
      </c>
      <c r="V1135" s="137">
        <v>0</v>
      </c>
      <c r="W1135" s="137">
        <f t="shared" si="260"/>
        <v>0</v>
      </c>
      <c r="X1135" s="137">
        <f t="shared" si="256"/>
        <v>0</v>
      </c>
      <c r="Y1135" s="137">
        <f t="shared" si="261"/>
        <v>0</v>
      </c>
      <c r="Z1135" s="137">
        <v>9268.7999999999993</v>
      </c>
      <c r="AA1135" s="137">
        <f t="shared" si="257"/>
        <v>-9268.7999999999993</v>
      </c>
      <c r="AB1135" s="146">
        <f t="shared" si="267"/>
        <v>9087.0588235294108</v>
      </c>
      <c r="AC1135" s="147">
        <f t="shared" si="258"/>
        <v>181.74117647058847</v>
      </c>
      <c r="AD1135" s="137">
        <v>9268.7999999999993</v>
      </c>
      <c r="AE1135" s="138">
        <v>0.04</v>
      </c>
      <c r="AF1135" s="137">
        <f t="shared" si="266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207</v>
      </c>
    </row>
    <row r="1136" spans="1:39" s="119" customFormat="1" ht="15" hidden="1" customHeight="1" x14ac:dyDescent="0.3">
      <c r="A1136" s="119">
        <v>2017</v>
      </c>
      <c r="B1136" s="119" t="s">
        <v>38</v>
      </c>
      <c r="C1136" s="119" t="s">
        <v>88</v>
      </c>
      <c r="D1136" s="119" t="s">
        <v>127</v>
      </c>
      <c r="F1136" s="131" t="s">
        <v>854</v>
      </c>
      <c r="G1136" s="131" t="s">
        <v>854</v>
      </c>
      <c r="H1136" s="131" t="s">
        <v>854</v>
      </c>
      <c r="I1136" s="119" t="s">
        <v>169</v>
      </c>
      <c r="J1136" s="119" t="s">
        <v>602</v>
      </c>
      <c r="K1136" s="119" t="s">
        <v>1062</v>
      </c>
      <c r="L1136" s="119" t="s">
        <v>854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5"/>
        <v>0</v>
      </c>
      <c r="U1136" s="137">
        <f t="shared" si="259"/>
        <v>0</v>
      </c>
      <c r="V1136" s="137">
        <v>0</v>
      </c>
      <c r="W1136" s="137">
        <f t="shared" si="260"/>
        <v>0</v>
      </c>
      <c r="X1136" s="137">
        <f t="shared" si="256"/>
        <v>0</v>
      </c>
      <c r="Y1136" s="137">
        <f t="shared" si="261"/>
        <v>0</v>
      </c>
      <c r="Z1136" s="137">
        <v>454946.9</v>
      </c>
      <c r="AA1136" s="137">
        <f t="shared" si="257"/>
        <v>-454946.9</v>
      </c>
      <c r="AB1136" s="146">
        <f t="shared" si="267"/>
        <v>437448.94230769231</v>
      </c>
      <c r="AC1136" s="147">
        <f t="shared" si="258"/>
        <v>17497.957692307711</v>
      </c>
      <c r="AD1136" s="137">
        <v>454946.9</v>
      </c>
      <c r="AE1136" s="138">
        <v>0.04</v>
      </c>
      <c r="AF1136" s="137">
        <f t="shared" si="266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207</v>
      </c>
    </row>
    <row r="1137" spans="1:39" s="119" customFormat="1" ht="15" hidden="1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957</v>
      </c>
      <c r="G1137" s="131" t="s">
        <v>956</v>
      </c>
      <c r="H1137" s="131" t="s">
        <v>956</v>
      </c>
      <c r="I1137" s="119" t="s">
        <v>169</v>
      </c>
      <c r="J1137" s="119" t="s">
        <v>602</v>
      </c>
      <c r="K1137" s="119" t="s">
        <v>1062</v>
      </c>
      <c r="L1137" s="119" t="s">
        <v>957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5"/>
        <v>0</v>
      </c>
      <c r="U1137" s="137">
        <f t="shared" si="259"/>
        <v>0</v>
      </c>
      <c r="V1137" s="137">
        <v>0</v>
      </c>
      <c r="W1137" s="137">
        <f t="shared" si="260"/>
        <v>0</v>
      </c>
      <c r="X1137" s="137">
        <f t="shared" si="256"/>
        <v>0</v>
      </c>
      <c r="Y1137" s="137">
        <f t="shared" si="261"/>
        <v>0</v>
      </c>
      <c r="Z1137" s="137">
        <v>15624</v>
      </c>
      <c r="AA1137" s="137">
        <f t="shared" si="257"/>
        <v>-15624</v>
      </c>
      <c r="AB1137" s="146">
        <f t="shared" si="267"/>
        <v>15317.64705882353</v>
      </c>
      <c r="AC1137" s="147">
        <f t="shared" si="258"/>
        <v>306.35294117647027</v>
      </c>
      <c r="AD1137" s="137">
        <v>15624</v>
      </c>
      <c r="AE1137" s="138">
        <v>0.04</v>
      </c>
      <c r="AF1137" s="137">
        <f t="shared" si="266"/>
        <v>624.96</v>
      </c>
      <c r="AG1137" s="137">
        <v>318.60705882353</v>
      </c>
      <c r="AH1137" s="154"/>
      <c r="AI1137" s="154"/>
      <c r="AJ1137" s="136">
        <v>0.02</v>
      </c>
      <c r="AM1137" s="131" t="s">
        <v>207</v>
      </c>
    </row>
    <row r="1138" spans="1:39" s="119" customFormat="1" ht="15" hidden="1" customHeight="1" x14ac:dyDescent="0.3">
      <c r="A1138" s="119">
        <v>2017</v>
      </c>
      <c r="B1138" s="119" t="s">
        <v>198</v>
      </c>
      <c r="C1138" s="119" t="s">
        <v>136</v>
      </c>
      <c r="D1138" s="119" t="s">
        <v>269</v>
      </c>
      <c r="F1138" s="131" t="s">
        <v>589</v>
      </c>
      <c r="G1138" s="131" t="s">
        <v>590</v>
      </c>
      <c r="H1138" s="131" t="s">
        <v>590</v>
      </c>
      <c r="I1138" s="119" t="s">
        <v>169</v>
      </c>
      <c r="J1138" s="119" t="s">
        <v>602</v>
      </c>
      <c r="K1138" s="119" t="s">
        <v>1063</v>
      </c>
      <c r="L1138" s="119" t="s">
        <v>589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5"/>
        <v>0</v>
      </c>
      <c r="U1138" s="137">
        <f t="shared" si="259"/>
        <v>0</v>
      </c>
      <c r="V1138" s="137">
        <v>0</v>
      </c>
      <c r="W1138" s="137">
        <f t="shared" si="260"/>
        <v>0</v>
      </c>
      <c r="X1138" s="137">
        <f t="shared" si="256"/>
        <v>0</v>
      </c>
      <c r="Y1138" s="137">
        <f t="shared" si="261"/>
        <v>0</v>
      </c>
      <c r="Z1138" s="137">
        <v>64931.3</v>
      </c>
      <c r="AA1138" s="137">
        <f t="shared" si="257"/>
        <v>-64931.3</v>
      </c>
      <c r="AB1138" s="146">
        <f t="shared" si="267"/>
        <v>63658.137254901965</v>
      </c>
      <c r="AC1138" s="147">
        <f t="shared" si="258"/>
        <v>1273.1627450980377</v>
      </c>
      <c r="AD1138" s="137">
        <v>64931.3</v>
      </c>
      <c r="AE1138" s="138">
        <v>0.06</v>
      </c>
      <c r="AF1138" s="137">
        <f t="shared" si="266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207</v>
      </c>
    </row>
    <row r="1139" spans="1:39" s="119" customFormat="1" ht="15" hidden="1" customHeight="1" x14ac:dyDescent="0.3">
      <c r="A1139" s="119">
        <v>2017</v>
      </c>
      <c r="B1139" s="119" t="s">
        <v>251</v>
      </c>
      <c r="C1139" s="119" t="s">
        <v>136</v>
      </c>
      <c r="D1139" s="119" t="s">
        <v>138</v>
      </c>
      <c r="F1139" s="131" t="s">
        <v>1043</v>
      </c>
      <c r="G1139" s="131" t="s">
        <v>1044</v>
      </c>
      <c r="H1139" s="119" t="s">
        <v>1045</v>
      </c>
      <c r="I1139" s="119" t="s">
        <v>169</v>
      </c>
      <c r="J1139" s="119" t="s">
        <v>602</v>
      </c>
      <c r="K1139" s="119" t="s">
        <v>1063</v>
      </c>
      <c r="L1139" s="119" t="s">
        <v>1043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5"/>
        <v>0</v>
      </c>
      <c r="U1139" s="137">
        <f t="shared" si="259"/>
        <v>0</v>
      </c>
      <c r="V1139" s="137">
        <v>0</v>
      </c>
      <c r="W1139" s="137">
        <f t="shared" si="260"/>
        <v>0</v>
      </c>
      <c r="X1139" s="137">
        <f t="shared" si="256"/>
        <v>0</v>
      </c>
      <c r="Y1139" s="137">
        <f t="shared" si="261"/>
        <v>0</v>
      </c>
      <c r="Z1139" s="137">
        <v>30485.200000000001</v>
      </c>
      <c r="AA1139" s="137">
        <f t="shared" si="257"/>
        <v>-30485.200000000001</v>
      </c>
      <c r="AB1139" s="146">
        <f t="shared" si="267"/>
        <v>29312.692307692309</v>
      </c>
      <c r="AC1139" s="147">
        <f t="shared" si="258"/>
        <v>1172.5076923076922</v>
      </c>
      <c r="AD1139" s="137">
        <v>30485.200000000001</v>
      </c>
      <c r="AE1139" s="138">
        <v>0.06</v>
      </c>
      <c r="AF1139" s="137">
        <f t="shared" si="266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207</v>
      </c>
    </row>
    <row r="1140" spans="1:39" s="119" customFormat="1" ht="15" hidden="1" customHeight="1" x14ac:dyDescent="0.3">
      <c r="A1140" s="119">
        <v>2017</v>
      </c>
      <c r="B1140" s="119" t="s">
        <v>198</v>
      </c>
      <c r="C1140" s="119" t="s">
        <v>109</v>
      </c>
      <c r="D1140" s="119" t="s">
        <v>280</v>
      </c>
      <c r="F1140" s="131" t="s">
        <v>1048</v>
      </c>
      <c r="G1140" s="131" t="s">
        <v>1049</v>
      </c>
      <c r="H1140" s="131" t="s">
        <v>1049</v>
      </c>
      <c r="I1140" s="119" t="s">
        <v>169</v>
      </c>
      <c r="J1140" s="119" t="s">
        <v>602</v>
      </c>
      <c r="K1140" s="119" t="s">
        <v>1063</v>
      </c>
      <c r="L1140" s="119" t="s">
        <v>1048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5"/>
        <v>0</v>
      </c>
      <c r="U1140" s="137">
        <f t="shared" si="259"/>
        <v>0</v>
      </c>
      <c r="V1140" s="137">
        <v>0</v>
      </c>
      <c r="W1140" s="137">
        <f t="shared" si="260"/>
        <v>0</v>
      </c>
      <c r="X1140" s="137">
        <f t="shared" si="256"/>
        <v>0</v>
      </c>
      <c r="Y1140" s="137">
        <f t="shared" si="261"/>
        <v>0</v>
      </c>
      <c r="Z1140" s="137">
        <v>12993.9</v>
      </c>
      <c r="AA1140" s="137">
        <f t="shared" si="257"/>
        <v>-12993.9</v>
      </c>
      <c r="AB1140" s="146">
        <f t="shared" si="267"/>
        <v>12739.117647058823</v>
      </c>
      <c r="AC1140" s="147">
        <f t="shared" si="258"/>
        <v>254.78235294117621</v>
      </c>
      <c r="AD1140" s="137">
        <v>12993.9</v>
      </c>
      <c r="AE1140" s="138">
        <v>0.06</v>
      </c>
      <c r="AF1140" s="137">
        <f t="shared" si="266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207</v>
      </c>
    </row>
    <row r="1141" spans="1:39" s="119" customFormat="1" ht="15" hidden="1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957</v>
      </c>
      <c r="G1141" s="131" t="s">
        <v>956</v>
      </c>
      <c r="H1141" s="131" t="s">
        <v>956</v>
      </c>
      <c r="I1141" s="119" t="s">
        <v>169</v>
      </c>
      <c r="J1141" s="119" t="s">
        <v>602</v>
      </c>
      <c r="K1141" s="119" t="s">
        <v>1063</v>
      </c>
      <c r="L1141" s="119" t="s">
        <v>957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5"/>
        <v>0</v>
      </c>
      <c r="U1141" s="137">
        <f t="shared" si="259"/>
        <v>0</v>
      </c>
      <c r="V1141" s="137">
        <v>0</v>
      </c>
      <c r="W1141" s="137">
        <f t="shared" si="260"/>
        <v>0</v>
      </c>
      <c r="X1141" s="137">
        <f t="shared" si="256"/>
        <v>0</v>
      </c>
      <c r="Y1141" s="137">
        <f t="shared" si="261"/>
        <v>0</v>
      </c>
      <c r="Z1141" s="137">
        <v>23071.5</v>
      </c>
      <c r="AA1141" s="137">
        <f t="shared" si="257"/>
        <v>-23071.5</v>
      </c>
      <c r="AB1141" s="146">
        <f t="shared" si="267"/>
        <v>22619.117647058822</v>
      </c>
      <c r="AC1141" s="147">
        <f t="shared" si="258"/>
        <v>452.3823529411784</v>
      </c>
      <c r="AD1141" s="137">
        <v>23071.5</v>
      </c>
      <c r="AE1141" s="138">
        <v>0.06</v>
      </c>
      <c r="AF1141" s="137">
        <f t="shared" si="266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207</v>
      </c>
    </row>
    <row r="1142" spans="1:39" s="119" customFormat="1" ht="15" hidden="1" customHeight="1" x14ac:dyDescent="0.3">
      <c r="A1142" s="119">
        <v>2017</v>
      </c>
      <c r="B1142" s="119" t="s">
        <v>38</v>
      </c>
      <c r="C1142" s="119" t="s">
        <v>39</v>
      </c>
      <c r="D1142" s="119" t="s">
        <v>833</v>
      </c>
      <c r="F1142" s="131" t="s">
        <v>42</v>
      </c>
      <c r="G1142" s="131" t="s">
        <v>42</v>
      </c>
      <c r="H1142" s="131" t="s">
        <v>42</v>
      </c>
      <c r="I1142" s="119" t="s">
        <v>169</v>
      </c>
      <c r="J1142" s="119" t="s">
        <v>602</v>
      </c>
      <c r="K1142" s="119" t="s">
        <v>1063</v>
      </c>
      <c r="L1142" s="119" t="s">
        <v>42</v>
      </c>
      <c r="M1142" s="119" t="s">
        <v>184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5"/>
        <v>0</v>
      </c>
      <c r="U1142" s="137">
        <f t="shared" si="259"/>
        <v>0</v>
      </c>
      <c r="V1142" s="137">
        <v>0</v>
      </c>
      <c r="W1142" s="137">
        <f t="shared" si="260"/>
        <v>0</v>
      </c>
      <c r="X1142" s="137">
        <f t="shared" si="256"/>
        <v>0</v>
      </c>
      <c r="Y1142" s="137">
        <f t="shared" si="261"/>
        <v>0</v>
      </c>
      <c r="Z1142" s="137">
        <v>4525.74</v>
      </c>
      <c r="AA1142" s="137">
        <f t="shared" si="257"/>
        <v>-4525.74</v>
      </c>
      <c r="AB1142" s="146">
        <f t="shared" si="267"/>
        <v>4525.74</v>
      </c>
      <c r="AC1142" s="147">
        <f t="shared" si="258"/>
        <v>0</v>
      </c>
      <c r="AD1142" s="137">
        <v>4525.74</v>
      </c>
      <c r="AE1142" s="138">
        <v>0.1</v>
      </c>
      <c r="AF1142" s="137">
        <f t="shared" si="266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207</v>
      </c>
    </row>
    <row r="1143" spans="1:39" s="119" customFormat="1" ht="15" hidden="1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907</v>
      </c>
      <c r="G1143" s="131" t="s">
        <v>908</v>
      </c>
      <c r="H1143" s="131" t="s">
        <v>908</v>
      </c>
      <c r="I1143" s="119" t="s">
        <v>169</v>
      </c>
      <c r="J1143" s="119" t="s">
        <v>602</v>
      </c>
      <c r="K1143" s="119" t="s">
        <v>882</v>
      </c>
      <c r="L1143" s="119" t="s">
        <v>960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5"/>
        <v>0</v>
      </c>
      <c r="U1143" s="137">
        <f t="shared" si="259"/>
        <v>0</v>
      </c>
      <c r="V1143" s="131"/>
      <c r="W1143" s="137">
        <f t="shared" si="260"/>
        <v>0</v>
      </c>
      <c r="X1143" s="137">
        <f t="shared" si="256"/>
        <v>0</v>
      </c>
      <c r="Y1143" s="137">
        <f t="shared" si="261"/>
        <v>0</v>
      </c>
      <c r="Z1143" s="137">
        <v>8754.2999999999993</v>
      </c>
      <c r="AA1143" s="137">
        <f t="shared" si="257"/>
        <v>-8754.2999999999993</v>
      </c>
      <c r="AB1143" s="146">
        <f t="shared" si="267"/>
        <v>8337.4285714285706</v>
      </c>
      <c r="AC1143" s="147">
        <f t="shared" si="258"/>
        <v>416.87142857142862</v>
      </c>
      <c r="AD1143" s="137">
        <v>8754.2999999999993</v>
      </c>
      <c r="AE1143" s="138">
        <v>0.1</v>
      </c>
      <c r="AF1143" s="137">
        <f t="shared" si="266"/>
        <v>875.43</v>
      </c>
      <c r="AG1143" s="131"/>
      <c r="AH1143" s="131"/>
      <c r="AI1143" s="131"/>
      <c r="AJ1143" s="136">
        <v>0.05</v>
      </c>
      <c r="AK1143" s="131"/>
      <c r="AM1143" s="131" t="s">
        <v>207</v>
      </c>
    </row>
    <row r="1144" spans="1:39" s="119" customFormat="1" ht="15" hidden="1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943</v>
      </c>
      <c r="G1144" s="131" t="s">
        <v>943</v>
      </c>
      <c r="H1144" s="131" t="s">
        <v>943</v>
      </c>
      <c r="I1144" s="119" t="s">
        <v>169</v>
      </c>
      <c r="J1144" s="119" t="s">
        <v>602</v>
      </c>
      <c r="K1144" s="119" t="s">
        <v>882</v>
      </c>
      <c r="L1144" s="119" t="s">
        <v>1039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5"/>
        <v>0</v>
      </c>
      <c r="U1144" s="137">
        <f t="shared" si="259"/>
        <v>0</v>
      </c>
      <c r="V1144" s="131"/>
      <c r="W1144" s="137">
        <f t="shared" si="260"/>
        <v>0</v>
      </c>
      <c r="X1144" s="137">
        <f t="shared" si="256"/>
        <v>0</v>
      </c>
      <c r="Y1144" s="137">
        <f t="shared" si="261"/>
        <v>0</v>
      </c>
      <c r="Z1144" s="137">
        <v>49999.5</v>
      </c>
      <c r="AA1144" s="137">
        <f t="shared" si="257"/>
        <v>-49999.5</v>
      </c>
      <c r="AB1144" s="146">
        <f t="shared" si="267"/>
        <v>49019.117647058825</v>
      </c>
      <c r="AC1144" s="147">
        <f t="shared" si="258"/>
        <v>980.38235294117476</v>
      </c>
      <c r="AD1144" s="137">
        <v>49999.5</v>
      </c>
      <c r="AE1144" s="138">
        <v>0.1</v>
      </c>
      <c r="AF1144" s="137">
        <f t="shared" si="266"/>
        <v>4999.9500000000007</v>
      </c>
      <c r="AG1144" s="131"/>
      <c r="AH1144" s="131"/>
      <c r="AI1144" s="131"/>
      <c r="AJ1144" s="136">
        <v>0.02</v>
      </c>
      <c r="AK1144" s="131"/>
      <c r="AM1144" s="131" t="s">
        <v>207</v>
      </c>
    </row>
    <row r="1145" spans="1:39" s="119" customFormat="1" ht="15" hidden="1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943</v>
      </c>
      <c r="G1145" s="131" t="s">
        <v>943</v>
      </c>
      <c r="H1145" s="131" t="s">
        <v>943</v>
      </c>
      <c r="I1145" s="119" t="s">
        <v>169</v>
      </c>
      <c r="J1145" s="119" t="s">
        <v>602</v>
      </c>
      <c r="K1145" s="119" t="s">
        <v>882</v>
      </c>
      <c r="L1145" s="119" t="s">
        <v>1038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5"/>
        <v>0</v>
      </c>
      <c r="U1145" s="137">
        <f t="shared" si="259"/>
        <v>0</v>
      </c>
      <c r="V1145" s="131"/>
      <c r="W1145" s="137">
        <f t="shared" si="260"/>
        <v>0</v>
      </c>
      <c r="X1145" s="137">
        <f t="shared" si="256"/>
        <v>0</v>
      </c>
      <c r="Y1145" s="137">
        <f t="shared" si="261"/>
        <v>0</v>
      </c>
      <c r="Z1145" s="137">
        <v>49993.1</v>
      </c>
      <c r="AA1145" s="137">
        <f t="shared" si="257"/>
        <v>-49993.1</v>
      </c>
      <c r="AB1145" s="146">
        <f t="shared" si="267"/>
        <v>49012.843137254902</v>
      </c>
      <c r="AC1145" s="147">
        <f t="shared" si="258"/>
        <v>980.25686274509644</v>
      </c>
      <c r="AD1145" s="137">
        <v>49993.1</v>
      </c>
      <c r="AE1145" s="138">
        <v>0.1</v>
      </c>
      <c r="AF1145" s="137">
        <f t="shared" si="266"/>
        <v>4999.3100000000004</v>
      </c>
      <c r="AG1145" s="131"/>
      <c r="AH1145" s="131"/>
      <c r="AI1145" s="131"/>
      <c r="AJ1145" s="136">
        <v>0.02</v>
      </c>
      <c r="AK1145" s="131"/>
      <c r="AM1145" s="131" t="s">
        <v>207</v>
      </c>
    </row>
    <row r="1146" spans="1:39" s="119" customFormat="1" ht="15" hidden="1" customHeight="1" x14ac:dyDescent="0.3">
      <c r="A1146" s="119">
        <v>2017</v>
      </c>
      <c r="B1146" s="131" t="s">
        <v>38</v>
      </c>
      <c r="C1146" s="119" t="s">
        <v>54</v>
      </c>
      <c r="D1146" s="119" t="s">
        <v>395</v>
      </c>
      <c r="E1146" s="131"/>
      <c r="F1146" s="131" t="s">
        <v>1035</v>
      </c>
      <c r="G1146" s="131" t="s">
        <v>1035</v>
      </c>
      <c r="H1146" s="131" t="s">
        <v>1035</v>
      </c>
      <c r="I1146" s="119" t="s">
        <v>169</v>
      </c>
      <c r="J1146" s="119" t="s">
        <v>602</v>
      </c>
      <c r="K1146" s="119" t="s">
        <v>882</v>
      </c>
      <c r="L1146" s="119" t="s">
        <v>1035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5"/>
        <v>0</v>
      </c>
      <c r="U1146" s="137">
        <f t="shared" si="259"/>
        <v>0</v>
      </c>
      <c r="V1146" s="131"/>
      <c r="W1146" s="137">
        <f t="shared" si="260"/>
        <v>0</v>
      </c>
      <c r="X1146" s="137">
        <f t="shared" si="256"/>
        <v>0</v>
      </c>
      <c r="Y1146" s="137">
        <f t="shared" si="261"/>
        <v>0</v>
      </c>
      <c r="Z1146" s="137">
        <v>48606.5</v>
      </c>
      <c r="AA1146" s="137">
        <f t="shared" si="257"/>
        <v>-48606.5</v>
      </c>
      <c r="AB1146" s="146">
        <f t="shared" si="267"/>
        <v>47653.431372549021</v>
      </c>
      <c r="AC1146" s="147">
        <f t="shared" si="258"/>
        <v>953.06862745097897</v>
      </c>
      <c r="AD1146" s="137">
        <v>48606.5</v>
      </c>
      <c r="AE1146" s="138">
        <v>0.1</v>
      </c>
      <c r="AF1146" s="137">
        <f t="shared" si="266"/>
        <v>4860.6500000000005</v>
      </c>
      <c r="AG1146" s="131"/>
      <c r="AH1146" s="131"/>
      <c r="AI1146" s="131"/>
      <c r="AJ1146" s="136">
        <v>0.02</v>
      </c>
      <c r="AK1146" s="131"/>
      <c r="AM1146" s="131" t="s">
        <v>207</v>
      </c>
    </row>
    <row r="1147" spans="1:39" s="119" customFormat="1" ht="15" hidden="1" customHeight="1" x14ac:dyDescent="0.3">
      <c r="A1147" s="119">
        <v>2017</v>
      </c>
      <c r="B1147" s="119" t="s">
        <v>38</v>
      </c>
      <c r="C1147" s="119" t="s">
        <v>109</v>
      </c>
      <c r="D1147" s="119" t="s">
        <v>110</v>
      </c>
      <c r="E1147" s="131"/>
      <c r="F1147" s="131" t="s">
        <v>904</v>
      </c>
      <c r="G1147" s="131" t="s">
        <v>904</v>
      </c>
      <c r="H1147" s="131" t="s">
        <v>904</v>
      </c>
      <c r="I1147" s="119" t="s">
        <v>169</v>
      </c>
      <c r="J1147" s="119" t="s">
        <v>602</v>
      </c>
      <c r="K1147" s="119" t="s">
        <v>882</v>
      </c>
      <c r="L1147" s="119" t="s">
        <v>904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5"/>
        <v>0</v>
      </c>
      <c r="U1147" s="137">
        <f t="shared" si="259"/>
        <v>0</v>
      </c>
      <c r="V1147" s="131"/>
      <c r="W1147" s="137">
        <f t="shared" si="260"/>
        <v>0</v>
      </c>
      <c r="X1147" s="137">
        <f t="shared" si="256"/>
        <v>0</v>
      </c>
      <c r="Y1147" s="137">
        <f t="shared" si="261"/>
        <v>0</v>
      </c>
      <c r="Z1147" s="137">
        <v>10760.8</v>
      </c>
      <c r="AA1147" s="137">
        <f t="shared" si="257"/>
        <v>-10760.8</v>
      </c>
      <c r="AB1147" s="146">
        <f t="shared" si="267"/>
        <v>10549.803921568626</v>
      </c>
      <c r="AC1147" s="147">
        <f t="shared" si="258"/>
        <v>210.99607843137346</v>
      </c>
      <c r="AD1147" s="137">
        <v>10760.8</v>
      </c>
      <c r="AE1147" s="138">
        <v>0.1</v>
      </c>
      <c r="AF1147" s="137">
        <f t="shared" si="266"/>
        <v>1076.08</v>
      </c>
      <c r="AG1147" s="131"/>
      <c r="AH1147" s="131"/>
      <c r="AI1147" s="131"/>
      <c r="AJ1147" s="136">
        <v>0.02</v>
      </c>
      <c r="AK1147" s="131"/>
      <c r="AM1147" s="131" t="s">
        <v>207</v>
      </c>
    </row>
    <row r="1148" spans="1:39" s="119" customFormat="1" ht="15" hidden="1" customHeight="1" x14ac:dyDescent="0.3">
      <c r="A1148" s="119">
        <v>2017</v>
      </c>
      <c r="B1148" s="119" t="s">
        <v>38</v>
      </c>
      <c r="C1148" s="119" t="s">
        <v>88</v>
      </c>
      <c r="D1148" s="119" t="s">
        <v>127</v>
      </c>
      <c r="E1148" s="131"/>
      <c r="F1148" s="131" t="s">
        <v>884</v>
      </c>
      <c r="G1148" s="131" t="s">
        <v>884</v>
      </c>
      <c r="H1148" s="131" t="s">
        <v>884</v>
      </c>
      <c r="I1148" s="119" t="s">
        <v>169</v>
      </c>
      <c r="J1148" s="119" t="s">
        <v>602</v>
      </c>
      <c r="K1148" s="119" t="s">
        <v>882</v>
      </c>
      <c r="L1148" s="119" t="s">
        <v>884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5"/>
        <v>0</v>
      </c>
      <c r="U1148" s="137">
        <f t="shared" si="259"/>
        <v>0</v>
      </c>
      <c r="V1148" s="131"/>
      <c r="W1148" s="137">
        <f t="shared" si="260"/>
        <v>0</v>
      </c>
      <c r="X1148" s="137">
        <f t="shared" si="256"/>
        <v>0</v>
      </c>
      <c r="Y1148" s="137">
        <f t="shared" si="261"/>
        <v>0</v>
      </c>
      <c r="Z1148" s="137">
        <v>105901.8</v>
      </c>
      <c r="AA1148" s="137">
        <f t="shared" si="257"/>
        <v>-105901.8</v>
      </c>
      <c r="AB1148" s="146">
        <f t="shared" si="267"/>
        <v>103825.29411764706</v>
      </c>
      <c r="AC1148" s="147">
        <f t="shared" si="258"/>
        <v>2076.5058823529398</v>
      </c>
      <c r="AD1148" s="137">
        <v>105901.8</v>
      </c>
      <c r="AE1148" s="138">
        <v>0.1</v>
      </c>
      <c r="AF1148" s="137">
        <f t="shared" si="266"/>
        <v>10590.18</v>
      </c>
      <c r="AG1148" s="131"/>
      <c r="AH1148" s="131"/>
      <c r="AI1148" s="131"/>
      <c r="AJ1148" s="136">
        <v>0.02</v>
      </c>
      <c r="AK1148" s="131"/>
      <c r="AM1148" s="131" t="s">
        <v>207</v>
      </c>
    </row>
    <row r="1149" spans="1:39" s="119" customFormat="1" ht="15" hidden="1" customHeight="1" x14ac:dyDescent="0.3">
      <c r="A1149" s="119">
        <v>2017</v>
      </c>
      <c r="B1149" s="119" t="s">
        <v>38</v>
      </c>
      <c r="C1149" s="119" t="s">
        <v>88</v>
      </c>
      <c r="D1149" s="119" t="s">
        <v>127</v>
      </c>
      <c r="E1149" s="131"/>
      <c r="F1149" s="131" t="s">
        <v>885</v>
      </c>
      <c r="G1149" s="131" t="s">
        <v>885</v>
      </c>
      <c r="H1149" s="131" t="s">
        <v>885</v>
      </c>
      <c r="I1149" s="119" t="s">
        <v>169</v>
      </c>
      <c r="J1149" s="119" t="s">
        <v>602</v>
      </c>
      <c r="K1149" s="119" t="s">
        <v>882</v>
      </c>
      <c r="L1149" s="119" t="s">
        <v>885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5"/>
        <v>0</v>
      </c>
      <c r="U1149" s="137">
        <f t="shared" si="259"/>
        <v>0</v>
      </c>
      <c r="V1149" s="131"/>
      <c r="W1149" s="137">
        <f t="shared" si="260"/>
        <v>0</v>
      </c>
      <c r="X1149" s="137">
        <f t="shared" si="256"/>
        <v>0</v>
      </c>
      <c r="Y1149" s="137">
        <f t="shared" si="261"/>
        <v>0</v>
      </c>
      <c r="Z1149" s="137">
        <v>10333.6</v>
      </c>
      <c r="AA1149" s="137">
        <f t="shared" si="257"/>
        <v>-10333.6</v>
      </c>
      <c r="AB1149" s="146">
        <f t="shared" si="267"/>
        <v>10130.980392156864</v>
      </c>
      <c r="AC1149" s="147">
        <f t="shared" si="258"/>
        <v>202.61960784313669</v>
      </c>
      <c r="AD1149" s="137">
        <v>10333.6</v>
      </c>
      <c r="AE1149" s="138">
        <v>0.1</v>
      </c>
      <c r="AF1149" s="137">
        <f t="shared" si="266"/>
        <v>1033.3600000000001</v>
      </c>
      <c r="AG1149" s="131"/>
      <c r="AH1149" s="131"/>
      <c r="AI1149" s="131"/>
      <c r="AJ1149" s="136">
        <v>0.02</v>
      </c>
      <c r="AK1149" s="131"/>
      <c r="AM1149" s="131" t="s">
        <v>207</v>
      </c>
    </row>
    <row r="1150" spans="1:39" s="119" customFormat="1" ht="15" hidden="1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943</v>
      </c>
      <c r="G1150" s="131" t="s">
        <v>943</v>
      </c>
      <c r="H1150" s="131" t="s">
        <v>943</v>
      </c>
      <c r="I1150" s="119" t="s">
        <v>169</v>
      </c>
      <c r="J1150" s="119" t="s">
        <v>602</v>
      </c>
      <c r="K1150" s="119" t="s">
        <v>882</v>
      </c>
      <c r="L1150" s="119" t="s">
        <v>943</v>
      </c>
      <c r="M1150" s="119" t="s">
        <v>184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5"/>
        <v>0</v>
      </c>
      <c r="U1150" s="137">
        <f t="shared" si="259"/>
        <v>0</v>
      </c>
      <c r="V1150" s="131"/>
      <c r="W1150" s="137">
        <f t="shared" si="260"/>
        <v>0</v>
      </c>
      <c r="X1150" s="137">
        <f t="shared" si="256"/>
        <v>0</v>
      </c>
      <c r="Y1150" s="137">
        <f t="shared" si="261"/>
        <v>0</v>
      </c>
      <c r="Z1150" s="137">
        <v>1664.4</v>
      </c>
      <c r="AA1150" s="137">
        <f t="shared" si="257"/>
        <v>-1664.4</v>
      </c>
      <c r="AB1150" s="146">
        <f t="shared" si="267"/>
        <v>1600.3846153846155</v>
      </c>
      <c r="AC1150" s="147">
        <f t="shared" si="258"/>
        <v>64.015384615384619</v>
      </c>
      <c r="AD1150" s="137">
        <v>1664.4</v>
      </c>
      <c r="AE1150" s="138">
        <v>0.1</v>
      </c>
      <c r="AF1150" s="137">
        <f t="shared" si="266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207</v>
      </c>
    </row>
    <row r="1151" spans="1:39" s="119" customFormat="1" ht="15" hidden="1" customHeight="1" x14ac:dyDescent="0.3">
      <c r="A1151" s="119">
        <v>2017</v>
      </c>
      <c r="B1151" s="119" t="s">
        <v>38</v>
      </c>
      <c r="C1151" s="119" t="s">
        <v>88</v>
      </c>
      <c r="D1151" s="119" t="s">
        <v>127</v>
      </c>
      <c r="F1151" s="131" t="s">
        <v>884</v>
      </c>
      <c r="G1151" s="131" t="s">
        <v>884</v>
      </c>
      <c r="H1151" s="131" t="s">
        <v>884</v>
      </c>
      <c r="I1151" s="119" t="s">
        <v>169</v>
      </c>
      <c r="J1151" s="119" t="s">
        <v>602</v>
      </c>
      <c r="K1151" s="119" t="s">
        <v>882</v>
      </c>
      <c r="L1151" s="119" t="s">
        <v>884</v>
      </c>
      <c r="M1151" s="119" t="s">
        <v>184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5"/>
        <v>0</v>
      </c>
      <c r="U1151" s="137">
        <f t="shared" si="259"/>
        <v>0</v>
      </c>
      <c r="V1151" s="131"/>
      <c r="W1151" s="137">
        <f t="shared" si="260"/>
        <v>0</v>
      </c>
      <c r="X1151" s="137">
        <f t="shared" si="256"/>
        <v>0</v>
      </c>
      <c r="Y1151" s="137">
        <f t="shared" si="261"/>
        <v>0</v>
      </c>
      <c r="Z1151" s="137">
        <v>23736</v>
      </c>
      <c r="AA1151" s="137">
        <f t="shared" si="257"/>
        <v>-23736</v>
      </c>
      <c r="AB1151" s="146">
        <f t="shared" si="267"/>
        <v>22823.076923076922</v>
      </c>
      <c r="AC1151" s="147">
        <f t="shared" si="258"/>
        <v>912.92307692307804</v>
      </c>
      <c r="AD1151" s="137">
        <v>23736</v>
      </c>
      <c r="AE1151" s="138">
        <v>0.1</v>
      </c>
      <c r="AF1151" s="137">
        <f t="shared" si="266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207</v>
      </c>
    </row>
    <row r="1152" spans="1:39" s="119" customFormat="1" ht="15" hidden="1" customHeight="1" x14ac:dyDescent="0.3">
      <c r="A1152" s="119">
        <v>2017</v>
      </c>
      <c r="B1152" s="119" t="s">
        <v>38</v>
      </c>
      <c r="C1152" s="119" t="s">
        <v>88</v>
      </c>
      <c r="D1152" s="119" t="s">
        <v>127</v>
      </c>
      <c r="E1152" s="119" t="s">
        <v>95</v>
      </c>
      <c r="F1152" s="119" t="s">
        <v>592</v>
      </c>
      <c r="G1152" s="119" t="s">
        <v>592</v>
      </c>
      <c r="H1152" s="119" t="s">
        <v>592</v>
      </c>
      <c r="I1152" s="119" t="s">
        <v>1067</v>
      </c>
      <c r="J1152" s="119" t="s">
        <v>1068</v>
      </c>
      <c r="K1152" s="119" t="s">
        <v>1069</v>
      </c>
      <c r="L1152" s="119" t="s">
        <v>592</v>
      </c>
      <c r="M1152" s="137" t="s">
        <v>182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5"/>
        <v>0</v>
      </c>
      <c r="U1152" s="137">
        <f t="shared" si="259"/>
        <v>20000</v>
      </c>
      <c r="V1152" s="137">
        <v>20000</v>
      </c>
      <c r="W1152" s="137">
        <f t="shared" si="260"/>
        <v>0</v>
      </c>
      <c r="X1152" s="137">
        <f t="shared" si="256"/>
        <v>0</v>
      </c>
      <c r="Y1152" s="137">
        <f t="shared" si="261"/>
        <v>0</v>
      </c>
      <c r="Z1152" s="137">
        <v>20000</v>
      </c>
      <c r="AA1152" s="137">
        <f t="shared" si="257"/>
        <v>0</v>
      </c>
      <c r="AB1152" s="146">
        <f t="shared" si="267"/>
        <v>20000</v>
      </c>
      <c r="AC1152" s="147">
        <f t="shared" si="258"/>
        <v>0</v>
      </c>
      <c r="AD1152" s="137">
        <v>20000</v>
      </c>
      <c r="AE1152" s="135">
        <v>0</v>
      </c>
      <c r="AF1152" s="137">
        <f t="shared" si="266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119</v>
      </c>
    </row>
    <row r="1153" spans="1:39" s="119" customFormat="1" ht="15" hidden="1" customHeight="1" x14ac:dyDescent="0.3">
      <c r="A1153" s="119">
        <v>2017</v>
      </c>
      <c r="B1153" s="119" t="s">
        <v>38</v>
      </c>
      <c r="C1153" s="119" t="s">
        <v>54</v>
      </c>
      <c r="F1153" s="119" t="s">
        <v>1070</v>
      </c>
      <c r="G1153" s="119" t="s">
        <v>1070</v>
      </c>
      <c r="H1153" s="119" t="s">
        <v>1070</v>
      </c>
      <c r="I1153" s="119" t="s">
        <v>1071</v>
      </c>
      <c r="J1153" s="119" t="s">
        <v>331</v>
      </c>
      <c r="K1153" s="119" t="s">
        <v>331</v>
      </c>
      <c r="L1153" s="119" t="s">
        <v>1070</v>
      </c>
      <c r="M1153" s="119" t="s">
        <v>159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5"/>
        <v>0</v>
      </c>
      <c r="U1153" s="137">
        <f t="shared" si="259"/>
        <v>0</v>
      </c>
      <c r="V1153" s="137">
        <v>100000</v>
      </c>
      <c r="W1153" s="137">
        <f t="shared" si="260"/>
        <v>-100000</v>
      </c>
      <c r="X1153" s="137">
        <f t="shared" si="256"/>
        <v>-100000</v>
      </c>
      <c r="Y1153" s="137">
        <f t="shared" si="261"/>
        <v>0</v>
      </c>
      <c r="Z1153" s="137">
        <v>100000</v>
      </c>
      <c r="AA1153" s="137">
        <f t="shared" si="257"/>
        <v>0</v>
      </c>
      <c r="AB1153" s="146">
        <f t="shared" si="267"/>
        <v>100000</v>
      </c>
      <c r="AC1153" s="147">
        <f t="shared" si="258"/>
        <v>0</v>
      </c>
      <c r="AD1153" s="137">
        <v>100000</v>
      </c>
      <c r="AE1153" s="135">
        <v>0</v>
      </c>
      <c r="AF1153" s="137">
        <f t="shared" si="266"/>
        <v>0</v>
      </c>
      <c r="AG1153" s="137"/>
      <c r="AH1153" s="137"/>
      <c r="AI1153" s="137"/>
      <c r="AJ1153" s="135">
        <v>0</v>
      </c>
      <c r="AM1153" s="119" t="s">
        <v>207</v>
      </c>
    </row>
    <row r="1154" spans="1:39" s="119" customFormat="1" ht="15" hidden="1" customHeight="1" x14ac:dyDescent="0.3">
      <c r="A1154" s="119">
        <v>2017</v>
      </c>
      <c r="B1154" s="119" t="s">
        <v>38</v>
      </c>
      <c r="C1154" s="119" t="s">
        <v>109</v>
      </c>
      <c r="F1154" s="119" t="s">
        <v>1072</v>
      </c>
      <c r="G1154" s="119" t="s">
        <v>1072</v>
      </c>
      <c r="H1154" s="119" t="s">
        <v>1072</v>
      </c>
      <c r="I1154" s="119" t="s">
        <v>203</v>
      </c>
      <c r="J1154" s="119" t="s">
        <v>1073</v>
      </c>
      <c r="K1154" s="119" t="s">
        <v>1073</v>
      </c>
      <c r="L1154" s="119" t="s">
        <v>1072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8">S1154*N1154</f>
        <v>0</v>
      </c>
      <c r="U1154" s="137">
        <f t="shared" si="259"/>
        <v>0</v>
      </c>
      <c r="V1154" s="137">
        <v>51000</v>
      </c>
      <c r="W1154" s="137">
        <f t="shared" si="260"/>
        <v>-51000</v>
      </c>
      <c r="X1154" s="137">
        <f t="shared" ref="X1154:X1173" si="269">W1154/(1+N1154)</f>
        <v>-50000</v>
      </c>
      <c r="Y1154" s="137">
        <f t="shared" si="261"/>
        <v>-1000</v>
      </c>
      <c r="Z1154" s="137">
        <v>6665.7</v>
      </c>
      <c r="AA1154" s="137">
        <f t="shared" ref="AA1154:AA1173" si="270">Q1154+V1154-Z1154</f>
        <v>44334.3</v>
      </c>
      <c r="AB1154" s="146">
        <f t="shared" si="267"/>
        <v>6535</v>
      </c>
      <c r="AC1154" s="147">
        <f t="shared" ref="AC1154:AC1173" si="271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6"/>
        <v>0</v>
      </c>
      <c r="AG1154" s="137"/>
      <c r="AH1154" s="137"/>
      <c r="AI1154" s="137"/>
      <c r="AJ1154" s="136">
        <v>0.02</v>
      </c>
      <c r="AM1154" s="119" t="s">
        <v>207</v>
      </c>
    </row>
    <row r="1155" spans="1:39" s="119" customFormat="1" ht="15" hidden="1" customHeight="1" x14ac:dyDescent="0.3">
      <c r="A1155" s="119">
        <v>2017</v>
      </c>
      <c r="B1155" s="119" t="s">
        <v>38</v>
      </c>
      <c r="C1155" s="119" t="s">
        <v>59</v>
      </c>
      <c r="F1155" s="119" t="s">
        <v>760</v>
      </c>
      <c r="G1155" s="119" t="s">
        <v>760</v>
      </c>
      <c r="H1155" s="119" t="s">
        <v>760</v>
      </c>
      <c r="I1155" s="119" t="s">
        <v>1074</v>
      </c>
      <c r="J1155" s="119" t="s">
        <v>718</v>
      </c>
      <c r="K1155" s="119" t="s">
        <v>718</v>
      </c>
      <c r="L1155" s="119" t="s">
        <v>760</v>
      </c>
      <c r="M1155" s="119" t="s">
        <v>159</v>
      </c>
      <c r="N1155" s="135">
        <v>0</v>
      </c>
      <c r="O1155" s="135" t="s">
        <v>47</v>
      </c>
      <c r="P1155" s="135" t="s">
        <v>761</v>
      </c>
      <c r="Q1155" s="137">
        <v>0</v>
      </c>
      <c r="R1155" s="137"/>
      <c r="S1155" s="137">
        <v>224000</v>
      </c>
      <c r="T1155" s="137">
        <f t="shared" si="268"/>
        <v>0</v>
      </c>
      <c r="U1155" s="137">
        <f t="shared" ref="U1155:U1173" si="272">R1155+S1155+T1155</f>
        <v>224000</v>
      </c>
      <c r="V1155" s="137">
        <v>84000</v>
      </c>
      <c r="W1155" s="137">
        <f t="shared" ref="W1155:W1173" si="273">U1155-V1155</f>
        <v>140000</v>
      </c>
      <c r="X1155" s="137">
        <f t="shared" si="269"/>
        <v>140000</v>
      </c>
      <c r="Y1155" s="137">
        <f t="shared" ref="Y1155:Y1173" si="274">W1155-X1155</f>
        <v>0</v>
      </c>
      <c r="Z1155" s="137">
        <v>84000</v>
      </c>
      <c r="AA1155" s="137">
        <f t="shared" si="270"/>
        <v>0</v>
      </c>
      <c r="AB1155" s="146">
        <f>S1155</f>
        <v>224000</v>
      </c>
      <c r="AC1155" s="147">
        <f t="shared" si="271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207</v>
      </c>
    </row>
    <row r="1156" spans="1:39" s="119" customFormat="1" ht="15" hidden="1" customHeight="1" x14ac:dyDescent="0.3">
      <c r="A1156" s="171">
        <v>2017</v>
      </c>
      <c r="B1156" s="171" t="s">
        <v>198</v>
      </c>
      <c r="C1156" s="171" t="s">
        <v>75</v>
      </c>
      <c r="D1156" s="171" t="s">
        <v>76</v>
      </c>
      <c r="E1156" s="171" t="s">
        <v>646</v>
      </c>
      <c r="F1156" s="171" t="s">
        <v>537</v>
      </c>
      <c r="G1156" s="171" t="s">
        <v>1075</v>
      </c>
      <c r="H1156" s="171" t="s">
        <v>1076</v>
      </c>
      <c r="I1156" s="171" t="s">
        <v>1077</v>
      </c>
      <c r="J1156" s="171" t="s">
        <v>1078</v>
      </c>
      <c r="K1156" s="171" t="s">
        <v>1078</v>
      </c>
      <c r="L1156" s="171" t="s">
        <v>538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8"/>
        <v>0</v>
      </c>
      <c r="U1156" s="137">
        <f t="shared" si="272"/>
        <v>200000</v>
      </c>
      <c r="V1156" s="179">
        <v>200000</v>
      </c>
      <c r="W1156" s="137">
        <f t="shared" si="273"/>
        <v>0</v>
      </c>
      <c r="X1156" s="137">
        <f t="shared" si="269"/>
        <v>0</v>
      </c>
      <c r="Y1156" s="137">
        <f t="shared" si="274"/>
        <v>0</v>
      </c>
      <c r="Z1156" s="179">
        <v>200000</v>
      </c>
      <c r="AA1156" s="137">
        <f t="shared" si="270"/>
        <v>0</v>
      </c>
      <c r="AB1156" s="146">
        <f t="shared" ref="AB1156:AB1168" si="275">IF(O1156="返货",Z1156/(1+N1156),IF(O1156="返现",Z1156,IF(O1156="折扣",Z1156*N1156,IF(O1156="无",Z1156))))</f>
        <v>200000</v>
      </c>
      <c r="AC1156" s="147">
        <f t="shared" si="271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224</v>
      </c>
      <c r="F1157" s="171" t="s">
        <v>250</v>
      </c>
      <c r="G1157" s="171" t="s">
        <v>250</v>
      </c>
      <c r="H1157" s="171" t="s">
        <v>250</v>
      </c>
      <c r="I1157" s="171" t="s">
        <v>164</v>
      </c>
      <c r="J1157" s="171" t="s">
        <v>1079</v>
      </c>
      <c r="K1157" s="171" t="s">
        <v>1079</v>
      </c>
      <c r="L1157" s="171" t="s">
        <v>229</v>
      </c>
      <c r="M1157" s="179" t="s">
        <v>177</v>
      </c>
      <c r="N1157" s="180">
        <v>0</v>
      </c>
      <c r="O1157" s="135" t="s">
        <v>47</v>
      </c>
      <c r="P1157" s="135" t="s">
        <v>178</v>
      </c>
      <c r="Q1157" s="179">
        <v>0</v>
      </c>
      <c r="R1157" s="179">
        <v>0</v>
      </c>
      <c r="S1157" s="179">
        <v>5100000</v>
      </c>
      <c r="T1157" s="137">
        <f t="shared" si="268"/>
        <v>0</v>
      </c>
      <c r="U1157" s="137">
        <f t="shared" si="272"/>
        <v>5100000</v>
      </c>
      <c r="V1157" s="179">
        <v>5100000</v>
      </c>
      <c r="W1157" s="137">
        <f t="shared" si="273"/>
        <v>0</v>
      </c>
      <c r="X1157" s="137">
        <f t="shared" si="269"/>
        <v>0</v>
      </c>
      <c r="Y1157" s="137">
        <f t="shared" si="274"/>
        <v>0</v>
      </c>
      <c r="Z1157" s="179">
        <v>5100000</v>
      </c>
      <c r="AA1157" s="137">
        <f t="shared" si="270"/>
        <v>0</v>
      </c>
      <c r="AB1157" s="146">
        <f t="shared" si="275"/>
        <v>5100000</v>
      </c>
      <c r="AC1157" s="147">
        <f t="shared" si="271"/>
        <v>0</v>
      </c>
      <c r="AD1157" s="179">
        <v>3787500</v>
      </c>
      <c r="AE1157" s="180">
        <v>0</v>
      </c>
      <c r="AF1157" s="179">
        <f t="shared" ref="AF1157:AF1173" si="276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224</v>
      </c>
      <c r="F1158" s="171" t="s">
        <v>250</v>
      </c>
      <c r="G1158" s="171" t="s">
        <v>250</v>
      </c>
      <c r="H1158" s="171" t="s">
        <v>250</v>
      </c>
      <c r="I1158" s="119" t="s">
        <v>164</v>
      </c>
      <c r="J1158" s="181" t="s">
        <v>602</v>
      </c>
      <c r="K1158" s="171" t="s">
        <v>1080</v>
      </c>
      <c r="L1158" s="171" t="s">
        <v>229</v>
      </c>
      <c r="M1158" s="179" t="s">
        <v>177</v>
      </c>
      <c r="N1158" s="180">
        <v>0</v>
      </c>
      <c r="O1158" s="135" t="s">
        <v>47</v>
      </c>
      <c r="P1158" s="135" t="s">
        <v>178</v>
      </c>
      <c r="Q1158" s="179">
        <v>0</v>
      </c>
      <c r="R1158" s="179">
        <v>0</v>
      </c>
      <c r="S1158" s="179">
        <v>2040000</v>
      </c>
      <c r="T1158" s="137">
        <f t="shared" si="268"/>
        <v>0</v>
      </c>
      <c r="U1158" s="137">
        <f t="shared" si="272"/>
        <v>2040000</v>
      </c>
      <c r="V1158" s="179">
        <v>3060000</v>
      </c>
      <c r="W1158" s="137">
        <f t="shared" si="273"/>
        <v>-1020000</v>
      </c>
      <c r="X1158" s="137">
        <f t="shared" si="269"/>
        <v>-1020000</v>
      </c>
      <c r="Y1158" s="137">
        <f t="shared" si="274"/>
        <v>0</v>
      </c>
      <c r="Z1158" s="179">
        <v>2040000</v>
      </c>
      <c r="AA1158" s="137">
        <f t="shared" si="270"/>
        <v>1020000</v>
      </c>
      <c r="AB1158" s="146">
        <f t="shared" si="275"/>
        <v>2040000</v>
      </c>
      <c r="AC1158" s="147">
        <f t="shared" si="271"/>
        <v>0</v>
      </c>
      <c r="AD1158" s="179">
        <v>1515000</v>
      </c>
      <c r="AE1158" s="180">
        <v>0</v>
      </c>
      <c r="AF1158" s="179">
        <f t="shared" si="276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367</v>
      </c>
      <c r="F1159" s="171" t="s">
        <v>65</v>
      </c>
      <c r="G1159" s="171" t="s">
        <v>65</v>
      </c>
      <c r="H1159" s="171" t="s">
        <v>65</v>
      </c>
      <c r="I1159" s="171" t="s">
        <v>1081</v>
      </c>
      <c r="J1159" s="171" t="s">
        <v>952</v>
      </c>
      <c r="K1159" s="171" t="s">
        <v>952</v>
      </c>
      <c r="L1159" s="171" t="s">
        <v>65</v>
      </c>
      <c r="M1159" s="171" t="s">
        <v>184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8"/>
        <v>0</v>
      </c>
      <c r="U1159" s="137">
        <f t="shared" si="272"/>
        <v>8778.2999999999993</v>
      </c>
      <c r="V1159" s="179">
        <v>8778.2999999999993</v>
      </c>
      <c r="W1159" s="137">
        <f t="shared" si="273"/>
        <v>0</v>
      </c>
      <c r="X1159" s="137">
        <f t="shared" si="269"/>
        <v>0</v>
      </c>
      <c r="Y1159" s="137">
        <f t="shared" si="274"/>
        <v>0</v>
      </c>
      <c r="Z1159" s="179">
        <v>7315.25</v>
      </c>
      <c r="AA1159" s="137">
        <f t="shared" si="270"/>
        <v>1463.0499999999993</v>
      </c>
      <c r="AB1159" s="146">
        <f>V1159</f>
        <v>8778.2999999999993</v>
      </c>
      <c r="AC1159" s="147">
        <f t="shared" si="271"/>
        <v>-1463.0499999999993</v>
      </c>
      <c r="AD1159" s="179">
        <v>7315.25</v>
      </c>
      <c r="AE1159" s="180">
        <v>0</v>
      </c>
      <c r="AF1159" s="179">
        <f t="shared" si="276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hidden="1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303</v>
      </c>
      <c r="F1160" s="119" t="s">
        <v>671</v>
      </c>
      <c r="G1160" s="119" t="s">
        <v>671</v>
      </c>
      <c r="H1160" s="119" t="s">
        <v>671</v>
      </c>
      <c r="I1160" s="163" t="s">
        <v>203</v>
      </c>
      <c r="J1160" s="119" t="s">
        <v>574</v>
      </c>
      <c r="K1160" s="119" t="s">
        <v>575</v>
      </c>
      <c r="L1160" s="119" t="s">
        <v>671</v>
      </c>
      <c r="M1160" s="119" t="s">
        <v>46</v>
      </c>
      <c r="N1160" s="136">
        <v>0.04</v>
      </c>
      <c r="O1160" s="135" t="s">
        <v>51</v>
      </c>
      <c r="P1160" s="135" t="s">
        <v>439</v>
      </c>
      <c r="Q1160" s="137">
        <v>0</v>
      </c>
      <c r="R1160" s="137">
        <v>0</v>
      </c>
      <c r="S1160" s="137"/>
      <c r="T1160" s="137">
        <f t="shared" si="268"/>
        <v>0</v>
      </c>
      <c r="U1160" s="137">
        <f t="shared" si="272"/>
        <v>0</v>
      </c>
      <c r="V1160" s="137"/>
      <c r="W1160" s="137">
        <f t="shared" si="273"/>
        <v>0</v>
      </c>
      <c r="X1160" s="137">
        <f t="shared" si="269"/>
        <v>0</v>
      </c>
      <c r="Y1160" s="137">
        <f t="shared" si="274"/>
        <v>0</v>
      </c>
      <c r="Z1160" s="137">
        <f>2069607-Z502</f>
        <v>437607</v>
      </c>
      <c r="AA1160" s="137">
        <f t="shared" si="270"/>
        <v>-437607</v>
      </c>
      <c r="AB1160" s="146">
        <f t="shared" si="275"/>
        <v>420775.9615384615</v>
      </c>
      <c r="AC1160" s="147">
        <f t="shared" si="271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6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172</v>
      </c>
      <c r="AM1160" s="131"/>
    </row>
    <row r="1161" spans="1:39" s="119" customFormat="1" ht="15" hidden="1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203</v>
      </c>
      <c r="J1161" s="119" t="s">
        <v>574</v>
      </c>
      <c r="K1161" s="119" t="s">
        <v>575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439</v>
      </c>
      <c r="Q1161" s="137">
        <v>0</v>
      </c>
      <c r="R1161" s="137">
        <v>0</v>
      </c>
      <c r="S1161" s="137"/>
      <c r="T1161" s="137">
        <f t="shared" si="268"/>
        <v>0</v>
      </c>
      <c r="U1161" s="137">
        <f t="shared" si="272"/>
        <v>0</v>
      </c>
      <c r="V1161" s="137"/>
      <c r="W1161" s="137">
        <f t="shared" si="273"/>
        <v>0</v>
      </c>
      <c r="X1161" s="137">
        <f t="shared" si="269"/>
        <v>0</v>
      </c>
      <c r="Y1161" s="137">
        <f t="shared" si="274"/>
        <v>0</v>
      </c>
      <c r="Z1161" s="137">
        <v>847208.5</v>
      </c>
      <c r="AA1161" s="137">
        <f t="shared" si="270"/>
        <v>-847208.5</v>
      </c>
      <c r="AB1161" s="146">
        <f t="shared" si="275"/>
        <v>830596.56862745096</v>
      </c>
      <c r="AC1161" s="147">
        <f t="shared" si="271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6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172</v>
      </c>
      <c r="AM1161" s="131"/>
    </row>
    <row r="1162" spans="1:39" s="119" customFormat="1" ht="15" hidden="1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169</v>
      </c>
      <c r="J1162" s="119" t="s">
        <v>170</v>
      </c>
      <c r="K1162" s="119" t="s">
        <v>171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439</v>
      </c>
      <c r="Q1162" s="137">
        <v>0</v>
      </c>
      <c r="R1162" s="137">
        <v>0</v>
      </c>
      <c r="S1162" s="137"/>
      <c r="T1162" s="137">
        <f t="shared" si="268"/>
        <v>0</v>
      </c>
      <c r="U1162" s="137">
        <f t="shared" si="272"/>
        <v>0</v>
      </c>
      <c r="V1162" s="137"/>
      <c r="W1162" s="137">
        <f t="shared" si="273"/>
        <v>0</v>
      </c>
      <c r="X1162" s="137">
        <f t="shared" si="269"/>
        <v>0</v>
      </c>
      <c r="Y1162" s="137">
        <f t="shared" si="274"/>
        <v>0</v>
      </c>
      <c r="Z1162" s="137">
        <v>1819500</v>
      </c>
      <c r="AA1162" s="137">
        <f t="shared" si="270"/>
        <v>-1819500</v>
      </c>
      <c r="AB1162" s="146">
        <f t="shared" si="275"/>
        <v>1783823.5294117646</v>
      </c>
      <c r="AC1162" s="147">
        <f t="shared" si="271"/>
        <v>35676.470588235417</v>
      </c>
      <c r="AD1162" s="137">
        <f t="shared" ref="AD1162:AD1163" si="277">(Z1162-Q1162)*0.89807640489087</f>
        <v>1634050.018698938</v>
      </c>
      <c r="AE1162" s="138">
        <v>0.11269173273981201</v>
      </c>
      <c r="AF1162" s="137">
        <f t="shared" si="276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172</v>
      </c>
    </row>
    <row r="1163" spans="1:39" s="119" customFormat="1" ht="15" hidden="1" customHeight="1" x14ac:dyDescent="0.3">
      <c r="A1163" s="119">
        <v>2017</v>
      </c>
      <c r="B1163" s="119" t="s">
        <v>198</v>
      </c>
      <c r="C1163" s="119" t="s">
        <v>109</v>
      </c>
      <c r="D1163" s="119" t="s">
        <v>110</v>
      </c>
      <c r="E1163" s="119" t="s">
        <v>280</v>
      </c>
      <c r="F1163" s="119" t="s">
        <v>620</v>
      </c>
      <c r="G1163" s="119" t="s">
        <v>621</v>
      </c>
      <c r="H1163" s="119" t="s">
        <v>621</v>
      </c>
      <c r="I1163" s="119" t="s">
        <v>169</v>
      </c>
      <c r="J1163" s="119" t="s">
        <v>170</v>
      </c>
      <c r="K1163" s="119" t="s">
        <v>171</v>
      </c>
      <c r="L1163" s="119" t="s">
        <v>620</v>
      </c>
      <c r="M1163" s="119" t="s">
        <v>46</v>
      </c>
      <c r="N1163" s="135">
        <v>0.02</v>
      </c>
      <c r="O1163" s="135" t="s">
        <v>51</v>
      </c>
      <c r="P1163" s="135" t="s">
        <v>439</v>
      </c>
      <c r="Q1163" s="137">
        <v>0</v>
      </c>
      <c r="R1163" s="137">
        <v>0</v>
      </c>
      <c r="S1163" s="137"/>
      <c r="T1163" s="137">
        <f t="shared" si="268"/>
        <v>0</v>
      </c>
      <c r="U1163" s="137">
        <f t="shared" si="272"/>
        <v>0</v>
      </c>
      <c r="V1163" s="137"/>
      <c r="W1163" s="137">
        <f t="shared" si="273"/>
        <v>0</v>
      </c>
      <c r="X1163" s="137">
        <f t="shared" si="269"/>
        <v>0</v>
      </c>
      <c r="Y1163" s="137">
        <f t="shared" si="274"/>
        <v>0</v>
      </c>
      <c r="Z1163" s="137">
        <v>193800</v>
      </c>
      <c r="AA1163" s="137">
        <f t="shared" si="270"/>
        <v>-193800</v>
      </c>
      <c r="AB1163" s="146">
        <f t="shared" si="275"/>
        <v>190000</v>
      </c>
      <c r="AC1163" s="147">
        <f t="shared" si="271"/>
        <v>3800</v>
      </c>
      <c r="AD1163" s="137">
        <f t="shared" si="277"/>
        <v>174047.20726785061</v>
      </c>
      <c r="AE1163" s="138">
        <v>0.11269173273981201</v>
      </c>
      <c r="AF1163" s="137">
        <f t="shared" si="276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172</v>
      </c>
    </row>
    <row r="1164" spans="1:39" s="119" customFormat="1" ht="15" hidden="1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189</v>
      </c>
      <c r="F1164" s="119" t="s">
        <v>477</v>
      </c>
      <c r="G1164" s="119" t="s">
        <v>477</v>
      </c>
      <c r="H1164" s="119" t="s">
        <v>477</v>
      </c>
      <c r="I1164" s="119" t="s">
        <v>169</v>
      </c>
      <c r="J1164" s="119" t="s">
        <v>602</v>
      </c>
      <c r="K1164" s="119" t="s">
        <v>1063</v>
      </c>
      <c r="L1164" s="119" t="s">
        <v>983</v>
      </c>
      <c r="M1164" s="119" t="s">
        <v>46</v>
      </c>
      <c r="N1164" s="136">
        <v>0.02</v>
      </c>
      <c r="O1164" s="135" t="s">
        <v>51</v>
      </c>
      <c r="P1164" s="135" t="s">
        <v>439</v>
      </c>
      <c r="Q1164" s="137">
        <v>0</v>
      </c>
      <c r="R1164" s="137">
        <v>0</v>
      </c>
      <c r="S1164" s="137"/>
      <c r="T1164" s="137">
        <f t="shared" si="268"/>
        <v>0</v>
      </c>
      <c r="U1164" s="137">
        <f t="shared" si="272"/>
        <v>0</v>
      </c>
      <c r="V1164" s="137"/>
      <c r="W1164" s="137">
        <f t="shared" si="273"/>
        <v>0</v>
      </c>
      <c r="X1164" s="137">
        <f t="shared" si="269"/>
        <v>0</v>
      </c>
      <c r="Y1164" s="137">
        <f t="shared" si="274"/>
        <v>0</v>
      </c>
      <c r="Z1164" s="137">
        <v>122221.7</v>
      </c>
      <c r="AA1164" s="137">
        <f t="shared" si="270"/>
        <v>-122221.7</v>
      </c>
      <c r="AB1164" s="146">
        <f t="shared" si="275"/>
        <v>119825.19607843137</v>
      </c>
      <c r="AC1164" s="147">
        <f t="shared" si="271"/>
        <v>2396.5039215686265</v>
      </c>
      <c r="AD1164" s="137">
        <v>0</v>
      </c>
      <c r="AE1164" s="138">
        <v>0.06</v>
      </c>
      <c r="AF1164" s="137">
        <f t="shared" si="276"/>
        <v>0</v>
      </c>
      <c r="AG1164" s="137">
        <v>0</v>
      </c>
      <c r="AH1164" s="154"/>
      <c r="AI1164" s="154"/>
      <c r="AJ1164" s="135">
        <v>0.02</v>
      </c>
      <c r="AK1164" s="119" t="s">
        <v>172</v>
      </c>
      <c r="AM1164" s="131"/>
    </row>
    <row r="1165" spans="1:39" s="119" customFormat="1" ht="15" hidden="1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367</v>
      </c>
      <c r="F1165" s="119" t="s">
        <v>488</v>
      </c>
      <c r="G1165" s="119" t="s">
        <v>488</v>
      </c>
      <c r="H1165" s="119" t="s">
        <v>488</v>
      </c>
      <c r="I1165" s="163" t="s">
        <v>203</v>
      </c>
      <c r="J1165" s="119" t="s">
        <v>574</v>
      </c>
      <c r="K1165" s="119" t="s">
        <v>575</v>
      </c>
      <c r="L1165" s="119" t="s">
        <v>784</v>
      </c>
      <c r="M1165" s="119" t="s">
        <v>46</v>
      </c>
      <c r="N1165" s="136">
        <v>7.0000000000000007E-2</v>
      </c>
      <c r="O1165" s="135" t="s">
        <v>51</v>
      </c>
      <c r="P1165" s="135" t="s">
        <v>439</v>
      </c>
      <c r="Q1165" s="137">
        <v>0</v>
      </c>
      <c r="R1165" s="137">
        <v>0</v>
      </c>
      <c r="S1165" s="137"/>
      <c r="T1165" s="137">
        <f t="shared" si="268"/>
        <v>0</v>
      </c>
      <c r="U1165" s="137">
        <f t="shared" si="272"/>
        <v>0</v>
      </c>
      <c r="V1165" s="137"/>
      <c r="W1165" s="137">
        <f t="shared" si="273"/>
        <v>0</v>
      </c>
      <c r="X1165" s="137">
        <f t="shared" si="269"/>
        <v>0</v>
      </c>
      <c r="Y1165" s="137">
        <f t="shared" si="274"/>
        <v>0</v>
      </c>
      <c r="Z1165" s="137">
        <f>839984.18-Z678</f>
        <v>30900.010000000009</v>
      </c>
      <c r="AA1165" s="137">
        <f t="shared" si="270"/>
        <v>-30900.010000000009</v>
      </c>
      <c r="AB1165" s="146">
        <f t="shared" si="275"/>
        <v>28878.514018691596</v>
      </c>
      <c r="AC1165" s="147">
        <f t="shared" si="271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6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hidden="1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367</v>
      </c>
      <c r="F1166" s="119" t="s">
        <v>488</v>
      </c>
      <c r="G1166" s="119" t="s">
        <v>488</v>
      </c>
      <c r="H1166" s="119" t="s">
        <v>488</v>
      </c>
      <c r="I1166" s="119" t="s">
        <v>169</v>
      </c>
      <c r="J1166" s="119" t="s">
        <v>170</v>
      </c>
      <c r="K1166" s="119" t="s">
        <v>171</v>
      </c>
      <c r="L1166" s="119" t="s">
        <v>488</v>
      </c>
      <c r="M1166" s="119" t="s">
        <v>46</v>
      </c>
      <c r="N1166" s="136">
        <v>0.04</v>
      </c>
      <c r="O1166" s="135" t="s">
        <v>51</v>
      </c>
      <c r="P1166" s="135" t="s">
        <v>439</v>
      </c>
      <c r="Q1166" s="137">
        <v>0</v>
      </c>
      <c r="R1166" s="137">
        <v>0</v>
      </c>
      <c r="S1166" s="137"/>
      <c r="T1166" s="137">
        <f t="shared" si="268"/>
        <v>0</v>
      </c>
      <c r="U1166" s="137">
        <f t="shared" si="272"/>
        <v>0</v>
      </c>
      <c r="V1166" s="137"/>
      <c r="W1166" s="137">
        <f t="shared" si="273"/>
        <v>0</v>
      </c>
      <c r="X1166" s="137">
        <f t="shared" si="269"/>
        <v>0</v>
      </c>
      <c r="Y1166" s="137">
        <f t="shared" si="274"/>
        <v>0</v>
      </c>
      <c r="Z1166" s="137">
        <v>1704400</v>
      </c>
      <c r="AA1166" s="137">
        <f t="shared" si="270"/>
        <v>-1704400</v>
      </c>
      <c r="AB1166" s="146">
        <f t="shared" si="275"/>
        <v>1638846.1538461538</v>
      </c>
      <c r="AC1166" s="147">
        <f t="shared" si="271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6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185</v>
      </c>
    </row>
    <row r="1167" spans="1:39" s="119" customFormat="1" ht="15" hidden="1" customHeight="1" x14ac:dyDescent="0.3">
      <c r="A1167" s="119">
        <v>2017</v>
      </c>
      <c r="B1167" s="119" t="s">
        <v>38</v>
      </c>
      <c r="C1167" s="119" t="s">
        <v>54</v>
      </c>
      <c r="D1167" s="119" t="s">
        <v>101</v>
      </c>
      <c r="E1167" s="119" t="s">
        <v>114</v>
      </c>
      <c r="F1167" s="119" t="s">
        <v>501</v>
      </c>
      <c r="G1167" s="119" t="s">
        <v>501</v>
      </c>
      <c r="H1167" s="119" t="s">
        <v>501</v>
      </c>
      <c r="I1167" s="131" t="s">
        <v>242</v>
      </c>
      <c r="J1167" s="119" t="s">
        <v>243</v>
      </c>
      <c r="K1167" s="119" t="s">
        <v>244</v>
      </c>
      <c r="L1167" s="119" t="s">
        <v>502</v>
      </c>
      <c r="M1167" s="119" t="s">
        <v>46</v>
      </c>
      <c r="N1167" s="136">
        <v>0</v>
      </c>
      <c r="O1167" s="135" t="s">
        <v>47</v>
      </c>
      <c r="P1167" s="135" t="s">
        <v>439</v>
      </c>
      <c r="Q1167" s="137">
        <v>0</v>
      </c>
      <c r="R1167" s="137">
        <v>0</v>
      </c>
      <c r="S1167" s="137"/>
      <c r="T1167" s="137">
        <f t="shared" si="268"/>
        <v>0</v>
      </c>
      <c r="U1167" s="137">
        <f t="shared" si="272"/>
        <v>0</v>
      </c>
      <c r="V1167" s="137"/>
      <c r="W1167" s="137">
        <f t="shared" si="273"/>
        <v>0</v>
      </c>
      <c r="X1167" s="137">
        <f t="shared" si="269"/>
        <v>0</v>
      </c>
      <c r="Y1167" s="137">
        <f t="shared" si="274"/>
        <v>0</v>
      </c>
      <c r="Z1167" s="137">
        <v>21000</v>
      </c>
      <c r="AA1167" s="137">
        <f t="shared" si="270"/>
        <v>-21000</v>
      </c>
      <c r="AB1167" s="146">
        <f t="shared" si="275"/>
        <v>21000</v>
      </c>
      <c r="AC1167" s="147">
        <f t="shared" si="271"/>
        <v>0</v>
      </c>
      <c r="AD1167" s="137">
        <v>0</v>
      </c>
      <c r="AE1167" s="138">
        <v>0.17647058823529399</v>
      </c>
      <c r="AF1167" s="137">
        <f t="shared" si="276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38</v>
      </c>
      <c r="C1168" s="119" t="s">
        <v>136</v>
      </c>
      <c r="D1168" s="131"/>
      <c r="E1168" s="131"/>
      <c r="F1168" s="131" t="s">
        <v>270</v>
      </c>
      <c r="G1168" s="131" t="s">
        <v>402</v>
      </c>
      <c r="H1168" s="131" t="s">
        <v>402</v>
      </c>
      <c r="I1168" s="131" t="s">
        <v>242</v>
      </c>
      <c r="J1168" s="119" t="s">
        <v>243</v>
      </c>
      <c r="K1168" s="119" t="s">
        <v>244</v>
      </c>
      <c r="L1168" s="119" t="s">
        <v>544</v>
      </c>
      <c r="M1168" s="119" t="s">
        <v>46</v>
      </c>
      <c r="N1168" s="136">
        <v>0.05</v>
      </c>
      <c r="O1168" s="135" t="s">
        <v>51</v>
      </c>
      <c r="P1168" s="135" t="s">
        <v>439</v>
      </c>
      <c r="Q1168" s="137">
        <v>0</v>
      </c>
      <c r="T1168" s="137">
        <f t="shared" si="268"/>
        <v>0</v>
      </c>
      <c r="U1168" s="137">
        <f t="shared" si="272"/>
        <v>0</v>
      </c>
      <c r="V1168" s="137"/>
      <c r="W1168" s="137">
        <f t="shared" si="273"/>
        <v>0</v>
      </c>
      <c r="X1168" s="137">
        <f t="shared" si="269"/>
        <v>0</v>
      </c>
      <c r="Y1168" s="137">
        <f t="shared" si="274"/>
        <v>0</v>
      </c>
      <c r="Z1168" s="137">
        <v>3000</v>
      </c>
      <c r="AA1168" s="137">
        <f t="shared" si="270"/>
        <v>-3000</v>
      </c>
      <c r="AB1168" s="146">
        <f t="shared" si="275"/>
        <v>2857.1428571428569</v>
      </c>
      <c r="AC1168" s="147">
        <f t="shared" si="271"/>
        <v>142.85714285714312</v>
      </c>
      <c r="AD1168" s="137">
        <v>0</v>
      </c>
      <c r="AE1168" s="138">
        <v>0.17647058823529399</v>
      </c>
      <c r="AF1168" s="137">
        <f t="shared" si="276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207</v>
      </c>
    </row>
    <row r="1169" spans="1:39" s="119" customFormat="1" ht="15" hidden="1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703</v>
      </c>
      <c r="G1169" s="119" t="s">
        <v>703</v>
      </c>
      <c r="H1169" s="119" t="s">
        <v>703</v>
      </c>
      <c r="I1169" s="163" t="s">
        <v>203</v>
      </c>
      <c r="J1169" s="119" t="s">
        <v>574</v>
      </c>
      <c r="K1169" s="119" t="s">
        <v>575</v>
      </c>
      <c r="L1169" s="119" t="s">
        <v>704</v>
      </c>
      <c r="M1169" s="119" t="s">
        <v>46</v>
      </c>
      <c r="N1169" s="136">
        <v>0</v>
      </c>
      <c r="O1169" s="135" t="s">
        <v>47</v>
      </c>
      <c r="P1169" s="135" t="s">
        <v>439</v>
      </c>
      <c r="Q1169" s="137">
        <v>14152.34</v>
      </c>
      <c r="R1169" s="137"/>
      <c r="S1169" s="137"/>
      <c r="T1169" s="137">
        <f t="shared" si="268"/>
        <v>0</v>
      </c>
      <c r="U1169" s="137">
        <f t="shared" si="272"/>
        <v>0</v>
      </c>
      <c r="V1169" s="137"/>
      <c r="W1169" s="137">
        <f t="shared" si="273"/>
        <v>0</v>
      </c>
      <c r="X1169" s="137">
        <f t="shared" si="269"/>
        <v>0</v>
      </c>
      <c r="Y1169" s="137">
        <f t="shared" si="274"/>
        <v>0</v>
      </c>
      <c r="Z1169" s="137">
        <v>425959.02</v>
      </c>
      <c r="AA1169" s="137">
        <f t="shared" si="270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1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6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149</v>
      </c>
      <c r="F1170" s="119" t="s">
        <v>150</v>
      </c>
      <c r="G1170" s="119" t="s">
        <v>150</v>
      </c>
      <c r="H1170" s="119" t="s">
        <v>150</v>
      </c>
      <c r="I1170" s="119" t="s">
        <v>169</v>
      </c>
      <c r="J1170" s="119" t="s">
        <v>170</v>
      </c>
      <c r="K1170" s="119" t="s">
        <v>171</v>
      </c>
      <c r="L1170" s="119" t="s">
        <v>150</v>
      </c>
      <c r="M1170" s="119" t="s">
        <v>46</v>
      </c>
      <c r="N1170" s="136">
        <v>0.04</v>
      </c>
      <c r="O1170" s="135" t="s">
        <v>51</v>
      </c>
      <c r="P1170" s="135" t="s">
        <v>439</v>
      </c>
      <c r="Q1170" s="137">
        <v>0</v>
      </c>
      <c r="R1170" s="137">
        <v>0</v>
      </c>
      <c r="S1170" s="137"/>
      <c r="T1170" s="137">
        <f t="shared" si="268"/>
        <v>0</v>
      </c>
      <c r="U1170" s="137">
        <f t="shared" si="272"/>
        <v>0</v>
      </c>
      <c r="V1170" s="137"/>
      <c r="W1170" s="137">
        <f t="shared" si="273"/>
        <v>0</v>
      </c>
      <c r="X1170" s="137">
        <f t="shared" si="269"/>
        <v>0</v>
      </c>
      <c r="Y1170" s="137">
        <f t="shared" si="274"/>
        <v>0</v>
      </c>
      <c r="Z1170" s="137">
        <v>104000</v>
      </c>
      <c r="AA1170" s="137">
        <f t="shared" si="270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1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6"/>
        <v>10525.401764788885</v>
      </c>
      <c r="AG1170" s="137">
        <v>15812.5393496826</v>
      </c>
      <c r="AH1170" s="154"/>
      <c r="AI1170" s="154"/>
      <c r="AJ1170" s="135" t="s">
        <v>185</v>
      </c>
      <c r="AK1170" s="119" t="s">
        <v>185</v>
      </c>
    </row>
    <row r="1171" spans="1:39" s="119" customFormat="1" ht="15" hidden="1" customHeight="1" x14ac:dyDescent="0.3">
      <c r="A1171" s="119">
        <v>2017</v>
      </c>
      <c r="B1171" s="119" t="s">
        <v>38</v>
      </c>
      <c r="C1171" s="119" t="s">
        <v>59</v>
      </c>
      <c r="D1171" s="119" t="s">
        <v>209</v>
      </c>
      <c r="E1171" s="119" t="s">
        <v>67</v>
      </c>
      <c r="F1171" s="119" t="s">
        <v>769</v>
      </c>
      <c r="G1171" s="119" t="s">
        <v>769</v>
      </c>
      <c r="H1171" s="119" t="s">
        <v>769</v>
      </c>
      <c r="I1171" s="163" t="s">
        <v>203</v>
      </c>
      <c r="J1171" s="119" t="s">
        <v>574</v>
      </c>
      <c r="K1171" s="119" t="s">
        <v>575</v>
      </c>
      <c r="L1171" s="119" t="s">
        <v>769</v>
      </c>
      <c r="M1171" s="119" t="s">
        <v>46</v>
      </c>
      <c r="N1171" s="135">
        <v>0.02</v>
      </c>
      <c r="O1171" s="135" t="s">
        <v>51</v>
      </c>
      <c r="P1171" s="135" t="s">
        <v>439</v>
      </c>
      <c r="Q1171" s="137">
        <v>14949.3</v>
      </c>
      <c r="R1171" s="137">
        <v>0</v>
      </c>
      <c r="S1171" s="137"/>
      <c r="T1171" s="137">
        <f t="shared" si="268"/>
        <v>0</v>
      </c>
      <c r="U1171" s="137">
        <f t="shared" si="272"/>
        <v>0</v>
      </c>
      <c r="V1171" s="137"/>
      <c r="W1171" s="137">
        <f t="shared" si="273"/>
        <v>0</v>
      </c>
      <c r="X1171" s="137">
        <f t="shared" si="269"/>
        <v>0</v>
      </c>
      <c r="Y1171" s="137">
        <f t="shared" si="274"/>
        <v>0</v>
      </c>
      <c r="Z1171" s="137">
        <v>220000</v>
      </c>
      <c r="AA1171" s="137">
        <f t="shared" si="270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1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6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hidden="1" customHeight="1" x14ac:dyDescent="0.3">
      <c r="A1172" s="119">
        <v>2017</v>
      </c>
      <c r="B1172" s="119" t="s">
        <v>38</v>
      </c>
      <c r="C1172" s="119" t="s">
        <v>59</v>
      </c>
      <c r="D1172" s="119" t="s">
        <v>209</v>
      </c>
      <c r="E1172" s="119" t="s">
        <v>67</v>
      </c>
      <c r="F1172" s="165" t="s">
        <v>769</v>
      </c>
      <c r="G1172" s="119" t="s">
        <v>769</v>
      </c>
      <c r="H1172" s="119" t="s">
        <v>769</v>
      </c>
      <c r="I1172" s="119" t="s">
        <v>169</v>
      </c>
      <c r="J1172" s="119" t="s">
        <v>170</v>
      </c>
      <c r="K1172" s="119" t="s">
        <v>171</v>
      </c>
      <c r="L1172" s="119" t="s">
        <v>769</v>
      </c>
      <c r="M1172" s="119" t="s">
        <v>46</v>
      </c>
      <c r="N1172" s="136">
        <v>0.02</v>
      </c>
      <c r="O1172" s="135" t="s">
        <v>51</v>
      </c>
      <c r="P1172" s="135" t="s">
        <v>439</v>
      </c>
      <c r="Q1172" s="137">
        <v>0</v>
      </c>
      <c r="R1172" s="137">
        <v>0</v>
      </c>
      <c r="S1172" s="137"/>
      <c r="T1172" s="137">
        <f t="shared" si="268"/>
        <v>0</v>
      </c>
      <c r="U1172" s="137">
        <f t="shared" si="272"/>
        <v>0</v>
      </c>
      <c r="V1172" s="137"/>
      <c r="W1172" s="137">
        <f t="shared" si="273"/>
        <v>0</v>
      </c>
      <c r="X1172" s="137">
        <f t="shared" si="269"/>
        <v>0</v>
      </c>
      <c r="Y1172" s="137">
        <f t="shared" si="274"/>
        <v>0</v>
      </c>
      <c r="Z1172" s="137">
        <v>369645.3</v>
      </c>
      <c r="AA1172" s="137">
        <f t="shared" si="270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1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6"/>
        <v>37410.243201595353</v>
      </c>
      <c r="AG1172" s="137">
        <v>47359.781061571899</v>
      </c>
      <c r="AH1172" s="154"/>
      <c r="AI1172" s="154"/>
      <c r="AJ1172" s="135" t="s">
        <v>172</v>
      </c>
      <c r="AK1172" s="119" t="s">
        <v>172</v>
      </c>
    </row>
    <row r="1173" spans="1:39" s="119" customFormat="1" ht="15" hidden="1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149</v>
      </c>
      <c r="F1173" s="119" t="s">
        <v>662</v>
      </c>
      <c r="G1173" s="119" t="s">
        <v>662</v>
      </c>
      <c r="H1173" s="119" t="s">
        <v>662</v>
      </c>
      <c r="I1173" s="163" t="s">
        <v>203</v>
      </c>
      <c r="J1173" s="119" t="s">
        <v>574</v>
      </c>
      <c r="K1173" s="119" t="s">
        <v>575</v>
      </c>
      <c r="L1173" s="119" t="s">
        <v>663</v>
      </c>
      <c r="M1173" s="119" t="s">
        <v>46</v>
      </c>
      <c r="N1173" s="136">
        <v>7.0000000000000007E-2</v>
      </c>
      <c r="O1173" s="135" t="s">
        <v>494</v>
      </c>
      <c r="P1173" s="135" t="s">
        <v>664</v>
      </c>
      <c r="Q1173" s="137">
        <v>0</v>
      </c>
      <c r="R1173" s="137">
        <v>0</v>
      </c>
      <c r="S1173" s="137"/>
      <c r="T1173" s="137">
        <f t="shared" si="268"/>
        <v>0</v>
      </c>
      <c r="U1173" s="137">
        <f t="shared" si="272"/>
        <v>0</v>
      </c>
      <c r="V1173" s="137"/>
      <c r="W1173" s="137">
        <f t="shared" si="273"/>
        <v>0</v>
      </c>
      <c r="X1173" s="137">
        <f t="shared" si="269"/>
        <v>0</v>
      </c>
      <c r="Y1173" s="137">
        <f t="shared" si="274"/>
        <v>0</v>
      </c>
      <c r="Z1173" s="137">
        <v>160500</v>
      </c>
      <c r="AA1173" s="137">
        <f t="shared" si="270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1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6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hidden="1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769</v>
      </c>
      <c r="G1174" s="174" t="s">
        <v>769</v>
      </c>
      <c r="H1174" s="174" t="s">
        <v>769</v>
      </c>
      <c r="I1174" s="119" t="s">
        <v>169</v>
      </c>
      <c r="J1174" s="182" t="s">
        <v>170</v>
      </c>
      <c r="K1174" s="172" t="s">
        <v>171</v>
      </c>
      <c r="L1174" s="172" t="s">
        <v>1082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207</v>
      </c>
    </row>
    <row r="1175" spans="1:39" s="121" customFormat="1" hidden="1" x14ac:dyDescent="0.3">
      <c r="A1175" s="175">
        <v>2017</v>
      </c>
      <c r="B1175" s="175" t="s">
        <v>198</v>
      </c>
      <c r="C1175" s="175" t="s">
        <v>54</v>
      </c>
      <c r="D1175" s="175" t="s">
        <v>55</v>
      </c>
      <c r="E1175" s="175" t="s">
        <v>64</v>
      </c>
      <c r="F1175" s="175" t="s">
        <v>495</v>
      </c>
      <c r="G1175" s="175" t="s">
        <v>496</v>
      </c>
      <c r="H1175" s="176" t="s">
        <v>497</v>
      </c>
      <c r="I1175" s="175" t="s">
        <v>1071</v>
      </c>
      <c r="J1175" s="175" t="s">
        <v>568</v>
      </c>
      <c r="K1175" s="175" t="s">
        <v>1083</v>
      </c>
      <c r="L1175" s="175" t="s">
        <v>498</v>
      </c>
      <c r="M1175" s="175" t="s">
        <v>46</v>
      </c>
      <c r="N1175" s="184">
        <v>0.03</v>
      </c>
      <c r="O1175" s="184" t="s">
        <v>188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8">S1175*N1175</f>
        <v>98460</v>
      </c>
      <c r="U1175" s="192">
        <f t="shared" ref="U1175:U1189" si="279">S1175+T1175+R1175</f>
        <v>3380460</v>
      </c>
      <c r="V1175" s="192">
        <v>2888000</v>
      </c>
      <c r="W1175" s="192">
        <f t="shared" ref="W1175:W1177" si="280">U1175-V1175</f>
        <v>492460</v>
      </c>
      <c r="X1175" s="192">
        <f t="shared" ref="X1175:X1189" si="281">W1175/(1+N1175)</f>
        <v>478116.50485436892</v>
      </c>
      <c r="Y1175" s="192">
        <f t="shared" ref="Y1175:Y1177" si="282">W1175-X1175</f>
        <v>14343.495145631081</v>
      </c>
      <c r="Z1175" s="192">
        <v>5276269.99</v>
      </c>
      <c r="AA1175" s="192">
        <f t="shared" ref="AA1175:AA1189" si="283">Q1175+V1175-Z1175</f>
        <v>-2388269.9900000002</v>
      </c>
      <c r="AB1175" s="192">
        <f t="shared" ref="AB1175:AB1180" si="284">IF(P1175="返货",Z1175/(1+N1175),IF(P1175="返现",Z1175,IF(P1175="折扣",Z1175*N1175,IF(P1175="无",Z1175))))</f>
        <v>5122592.2233009711</v>
      </c>
      <c r="AC1175" s="192">
        <f t="shared" ref="AC1175:AC1212" si="285">IF(P1175="返现",Z1175*N1175,Z1175-AB1175)</f>
        <v>153677.76669902913</v>
      </c>
      <c r="AD1175" s="192">
        <f t="shared" ref="AD1175:AD1195" si="286">Z1175*0.635437793052747</f>
        <v>3352741.3579960396</v>
      </c>
      <c r="AE1175" s="192">
        <f t="shared" ref="AE1175:AE1222" si="287">Z1175*0.753358468667708</f>
        <v>3974922.6799437827</v>
      </c>
      <c r="AF1175" s="184">
        <v>0.08</v>
      </c>
      <c r="AG1175" s="192">
        <f t="shared" ref="AG1175:AG1186" si="288">AE1175*AF1175</f>
        <v>317993.81439550262</v>
      </c>
      <c r="AH1175" s="192">
        <f t="shared" ref="AH1175:AH1186" si="289">AB1175-Z1175+AG1175</f>
        <v>164316.04769647348</v>
      </c>
      <c r="AI1175" s="192"/>
      <c r="AJ1175" s="192"/>
      <c r="AK1175" s="203" t="s">
        <v>188</v>
      </c>
      <c r="AL1175" s="175"/>
      <c r="AM1175" s="175" t="s">
        <v>1084</v>
      </c>
    </row>
    <row r="1176" spans="1:39" s="121" customFormat="1" hidden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775</v>
      </c>
      <c r="G1176" s="175" t="s">
        <v>775</v>
      </c>
      <c r="H1176" s="175" t="s">
        <v>775</v>
      </c>
      <c r="I1176" s="175" t="s">
        <v>1071</v>
      </c>
      <c r="J1176" s="175" t="s">
        <v>568</v>
      </c>
      <c r="K1176" s="175" t="s">
        <v>1083</v>
      </c>
      <c r="L1176" s="175" t="s">
        <v>775</v>
      </c>
      <c r="M1176" s="175" t="s">
        <v>46</v>
      </c>
      <c r="N1176" s="184">
        <v>0.02</v>
      </c>
      <c r="O1176" s="184" t="s">
        <v>172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8"/>
        <v>120</v>
      </c>
      <c r="U1176" s="192">
        <f t="shared" si="279"/>
        <v>6120</v>
      </c>
      <c r="V1176" s="192">
        <v>6000</v>
      </c>
      <c r="W1176" s="192">
        <f t="shared" si="280"/>
        <v>120</v>
      </c>
      <c r="X1176" s="192">
        <f t="shared" si="281"/>
        <v>117.64705882352941</v>
      </c>
      <c r="Y1176" s="192">
        <f t="shared" si="282"/>
        <v>2.3529411764705941</v>
      </c>
      <c r="Z1176" s="192">
        <v>6000</v>
      </c>
      <c r="AA1176" s="192">
        <f t="shared" si="283"/>
        <v>0</v>
      </c>
      <c r="AB1176" s="192">
        <f t="shared" si="284"/>
        <v>5882.3529411764703</v>
      </c>
      <c r="AC1176" s="192">
        <f t="shared" si="285"/>
        <v>117.64705882352973</v>
      </c>
      <c r="AD1176" s="192">
        <f t="shared" si="286"/>
        <v>3812.6267583164818</v>
      </c>
      <c r="AE1176" s="192">
        <f t="shared" si="287"/>
        <v>4520.1508120062481</v>
      </c>
      <c r="AF1176" s="184">
        <v>0.08</v>
      </c>
      <c r="AG1176" s="192">
        <f t="shared" si="288"/>
        <v>361.61206496049988</v>
      </c>
      <c r="AH1176" s="192">
        <f t="shared" si="289"/>
        <v>243.96500613697015</v>
      </c>
      <c r="AI1176" s="192"/>
      <c r="AJ1176" s="192"/>
      <c r="AK1176" s="203" t="s">
        <v>172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38</v>
      </c>
      <c r="C1177" s="175" t="s">
        <v>109</v>
      </c>
      <c r="D1177" s="175" t="s">
        <v>110</v>
      </c>
      <c r="E1177" s="175" t="s">
        <v>280</v>
      </c>
      <c r="F1177" s="175" t="s">
        <v>1085</v>
      </c>
      <c r="G1177" s="175" t="s">
        <v>1085</v>
      </c>
      <c r="H1177" s="175" t="s">
        <v>1085</v>
      </c>
      <c r="I1177" s="175" t="s">
        <v>1071</v>
      </c>
      <c r="J1177" s="175" t="s">
        <v>568</v>
      </c>
      <c r="K1177" s="175" t="s">
        <v>1083</v>
      </c>
      <c r="L1177" s="175" t="s">
        <v>1086</v>
      </c>
      <c r="M1177" s="175" t="s">
        <v>46</v>
      </c>
      <c r="N1177" s="184">
        <v>0.02</v>
      </c>
      <c r="O1177" s="184" t="s">
        <v>172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0"/>
        <v>10200</v>
      </c>
      <c r="X1177" s="192">
        <f t="shared" si="281"/>
        <v>10000</v>
      </c>
      <c r="Y1177" s="192">
        <f t="shared" si="282"/>
        <v>200</v>
      </c>
      <c r="Z1177" s="192">
        <v>10200</v>
      </c>
      <c r="AA1177" s="192">
        <f t="shared" si="283"/>
        <v>0</v>
      </c>
      <c r="AB1177" s="192">
        <f t="shared" si="284"/>
        <v>10000</v>
      </c>
      <c r="AC1177" s="192">
        <f t="shared" si="285"/>
        <v>200</v>
      </c>
      <c r="AD1177" s="192">
        <f t="shared" si="286"/>
        <v>6481.4654891380187</v>
      </c>
      <c r="AE1177" s="192">
        <f t="shared" si="287"/>
        <v>7684.2563804106212</v>
      </c>
      <c r="AF1177" s="184">
        <v>0.08</v>
      </c>
      <c r="AG1177" s="192">
        <f t="shared" si="288"/>
        <v>614.74051043284976</v>
      </c>
      <c r="AH1177" s="192">
        <f t="shared" si="289"/>
        <v>414.74051043284976</v>
      </c>
      <c r="AI1177" s="192"/>
      <c r="AJ1177" s="192"/>
      <c r="AK1177" s="203" t="s">
        <v>172</v>
      </c>
      <c r="AL1177" s="175" t="s">
        <v>1087</v>
      </c>
      <c r="AM1177" s="175"/>
    </row>
    <row r="1178" spans="1:39" s="121" customFormat="1" hidden="1" x14ac:dyDescent="0.3">
      <c r="A1178" s="177">
        <v>2017</v>
      </c>
      <c r="B1178" s="177" t="s">
        <v>38</v>
      </c>
      <c r="C1178" s="177" t="s">
        <v>109</v>
      </c>
      <c r="D1178" s="177" t="s">
        <v>110</v>
      </c>
      <c r="E1178" s="177" t="s">
        <v>280</v>
      </c>
      <c r="F1178" s="177" t="s">
        <v>1085</v>
      </c>
      <c r="G1178" s="177" t="s">
        <v>1085</v>
      </c>
      <c r="H1178" s="177" t="s">
        <v>1085</v>
      </c>
      <c r="I1178" s="175" t="s">
        <v>1071</v>
      </c>
      <c r="J1178" s="185" t="s">
        <v>568</v>
      </c>
      <c r="K1178" s="177" t="s">
        <v>1083</v>
      </c>
      <c r="L1178" s="177" t="s">
        <v>1088</v>
      </c>
      <c r="M1178" s="175" t="s">
        <v>46</v>
      </c>
      <c r="N1178" s="184">
        <v>0.02</v>
      </c>
      <c r="O1178" s="184" t="s">
        <v>172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1"/>
        <v>0</v>
      </c>
      <c r="Y1178" s="192">
        <v>0</v>
      </c>
      <c r="Z1178" s="192">
        <v>498</v>
      </c>
      <c r="AA1178" s="192">
        <f t="shared" si="283"/>
        <v>9502</v>
      </c>
      <c r="AB1178" s="192">
        <f t="shared" si="284"/>
        <v>488.23529411764707</v>
      </c>
      <c r="AC1178" s="192">
        <f t="shared" si="285"/>
        <v>9.7647058823529278</v>
      </c>
      <c r="AD1178" s="192">
        <f t="shared" si="286"/>
        <v>316.44802094026795</v>
      </c>
      <c r="AE1178" s="192">
        <f t="shared" si="287"/>
        <v>375.17251739651857</v>
      </c>
      <c r="AF1178" s="184">
        <v>0.08</v>
      </c>
      <c r="AG1178" s="192">
        <f t="shared" si="288"/>
        <v>30.013801391721486</v>
      </c>
      <c r="AH1178" s="192">
        <f t="shared" si="289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198</v>
      </c>
      <c r="C1179" s="175" t="s">
        <v>39</v>
      </c>
      <c r="D1179" s="175" t="s">
        <v>81</v>
      </c>
      <c r="E1179" s="175" t="s">
        <v>41</v>
      </c>
      <c r="F1179" s="175" t="s">
        <v>1052</v>
      </c>
      <c r="G1179" s="175" t="s">
        <v>1053</v>
      </c>
      <c r="H1179" s="119" t="s">
        <v>1054</v>
      </c>
      <c r="I1179" s="175" t="s">
        <v>1071</v>
      </c>
      <c r="J1179" s="175" t="s">
        <v>568</v>
      </c>
      <c r="K1179" s="175" t="s">
        <v>1083</v>
      </c>
      <c r="L1179" s="175" t="s">
        <v>1052</v>
      </c>
      <c r="M1179" s="175" t="s">
        <v>46</v>
      </c>
      <c r="N1179" s="184">
        <v>0.02</v>
      </c>
      <c r="O1179" s="184" t="s">
        <v>172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8"/>
        <v>200</v>
      </c>
      <c r="U1179" s="192">
        <f t="shared" si="279"/>
        <v>10200</v>
      </c>
      <c r="V1179" s="192">
        <v>10200</v>
      </c>
      <c r="W1179" s="192">
        <f t="shared" ref="W1179:W1189" si="290">U1179-V1179</f>
        <v>0</v>
      </c>
      <c r="X1179" s="192">
        <f t="shared" si="281"/>
        <v>0</v>
      </c>
      <c r="Y1179" s="192">
        <f t="shared" ref="Y1179:Y1189" si="291">W1179-X1179</f>
        <v>0</v>
      </c>
      <c r="Z1179" s="192">
        <v>5611.79</v>
      </c>
      <c r="AA1179" s="192">
        <f t="shared" si="283"/>
        <v>4588.21</v>
      </c>
      <c r="AB1179" s="192">
        <f t="shared" si="284"/>
        <v>5501.7549019607841</v>
      </c>
      <c r="AC1179" s="192">
        <f t="shared" si="285"/>
        <v>110.03509803921588</v>
      </c>
      <c r="AD1179" s="192">
        <f t="shared" si="286"/>
        <v>3565.9434526754749</v>
      </c>
      <c r="AE1179" s="192">
        <f t="shared" si="287"/>
        <v>4227.6895208847563</v>
      </c>
      <c r="AF1179" s="184">
        <v>0.08</v>
      </c>
      <c r="AG1179" s="192">
        <f t="shared" si="288"/>
        <v>338.2151616707805</v>
      </c>
      <c r="AH1179" s="192">
        <f t="shared" si="289"/>
        <v>228.18006363156462</v>
      </c>
      <c r="AI1179" s="192"/>
      <c r="AJ1179" s="192"/>
      <c r="AK1179" s="203" t="s">
        <v>172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332</v>
      </c>
      <c r="C1180" s="175" t="s">
        <v>54</v>
      </c>
      <c r="D1180" s="175" t="s">
        <v>55</v>
      </c>
      <c r="E1180" s="175" t="s">
        <v>64</v>
      </c>
      <c r="F1180" s="175" t="s">
        <v>375</v>
      </c>
      <c r="G1180" s="175" t="s">
        <v>793</v>
      </c>
      <c r="H1180" s="175" t="s">
        <v>793</v>
      </c>
      <c r="I1180" s="175" t="s">
        <v>1071</v>
      </c>
      <c r="J1180" s="175" t="s">
        <v>568</v>
      </c>
      <c r="K1180" s="175" t="s">
        <v>1083</v>
      </c>
      <c r="L1180" s="175" t="s">
        <v>375</v>
      </c>
      <c r="M1180" s="175" t="s">
        <v>46</v>
      </c>
      <c r="N1180" s="184">
        <v>0.02</v>
      </c>
      <c r="O1180" s="184" t="s">
        <v>172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8"/>
        <v>200</v>
      </c>
      <c r="U1180" s="192">
        <f t="shared" si="279"/>
        <v>10200</v>
      </c>
      <c r="V1180" s="192">
        <v>10000</v>
      </c>
      <c r="W1180" s="192">
        <f t="shared" si="290"/>
        <v>200</v>
      </c>
      <c r="X1180" s="192">
        <f t="shared" si="281"/>
        <v>196.07843137254901</v>
      </c>
      <c r="Y1180" s="192">
        <f t="shared" si="291"/>
        <v>3.9215686274509949</v>
      </c>
      <c r="Z1180" s="192">
        <v>10000</v>
      </c>
      <c r="AA1180" s="192">
        <f t="shared" si="283"/>
        <v>0</v>
      </c>
      <c r="AB1180" s="192">
        <f t="shared" si="284"/>
        <v>9803.9215686274511</v>
      </c>
      <c r="AC1180" s="192">
        <f t="shared" si="285"/>
        <v>196.07843137254895</v>
      </c>
      <c r="AD1180" s="192">
        <f t="shared" si="286"/>
        <v>6354.3779305274693</v>
      </c>
      <c r="AE1180" s="192">
        <f t="shared" si="287"/>
        <v>7533.5846866770798</v>
      </c>
      <c r="AF1180" s="184">
        <v>0.08</v>
      </c>
      <c r="AG1180" s="192">
        <f t="shared" si="288"/>
        <v>602.68677493416635</v>
      </c>
      <c r="AH1180" s="192">
        <f t="shared" si="289"/>
        <v>406.6083435616174</v>
      </c>
      <c r="AI1180" s="192"/>
      <c r="AJ1180" s="192"/>
      <c r="AK1180" s="203" t="s">
        <v>172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38</v>
      </c>
      <c r="C1181" s="175" t="s">
        <v>109</v>
      </c>
      <c r="D1181" s="175" t="s">
        <v>110</v>
      </c>
      <c r="E1181" s="175" t="s">
        <v>280</v>
      </c>
      <c r="F1181" s="175" t="s">
        <v>894</v>
      </c>
      <c r="G1181" s="175" t="s">
        <v>894</v>
      </c>
      <c r="H1181" s="175" t="s">
        <v>894</v>
      </c>
      <c r="I1181" s="175" t="s">
        <v>1071</v>
      </c>
      <c r="J1181" s="175" t="s">
        <v>568</v>
      </c>
      <c r="K1181" s="175" t="s">
        <v>1083</v>
      </c>
      <c r="L1181" s="175" t="s">
        <v>894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8"/>
        <v>2400</v>
      </c>
      <c r="U1181" s="192">
        <f t="shared" si="279"/>
        <v>122400</v>
      </c>
      <c r="V1181" s="192">
        <v>122400</v>
      </c>
      <c r="W1181" s="192">
        <f t="shared" si="290"/>
        <v>0</v>
      </c>
      <c r="X1181" s="192">
        <f t="shared" si="281"/>
        <v>0</v>
      </c>
      <c r="Y1181" s="192">
        <f t="shared" si="291"/>
        <v>0</v>
      </c>
      <c r="Z1181" s="192">
        <v>165952.53000000003</v>
      </c>
      <c r="AA1181" s="192">
        <f t="shared" si="283"/>
        <v>10293.669999999984</v>
      </c>
      <c r="AB1181" s="192">
        <v>120000</v>
      </c>
      <c r="AC1181" s="192">
        <f t="shared" si="285"/>
        <v>45952.530000000028</v>
      </c>
      <c r="AD1181" s="192">
        <f t="shared" si="286"/>
        <v>105452.5094147198</v>
      </c>
      <c r="AE1181" s="192">
        <f t="shared" si="287"/>
        <v>125021.74387233188</v>
      </c>
      <c r="AF1181" s="184">
        <v>0.08</v>
      </c>
      <c r="AG1181" s="192">
        <f t="shared" si="288"/>
        <v>10001.73950978655</v>
      </c>
      <c r="AH1181" s="192">
        <f t="shared" si="289"/>
        <v>-35950.790490213476</v>
      </c>
      <c r="AI1181" s="192"/>
      <c r="AJ1181" s="192"/>
      <c r="AK1181" s="203" t="s">
        <v>1089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251</v>
      </c>
      <c r="C1182" s="175" t="s">
        <v>109</v>
      </c>
      <c r="D1182" s="175" t="s">
        <v>110</v>
      </c>
      <c r="E1182" s="175" t="s">
        <v>111</v>
      </c>
      <c r="F1182" s="175" t="s">
        <v>1090</v>
      </c>
      <c r="G1182" s="175" t="s">
        <v>1091</v>
      </c>
      <c r="H1182" s="175" t="s">
        <v>1091</v>
      </c>
      <c r="I1182" s="175" t="s">
        <v>1071</v>
      </c>
      <c r="J1182" s="175" t="s">
        <v>568</v>
      </c>
      <c r="K1182" s="175" t="s">
        <v>1083</v>
      </c>
      <c r="L1182" s="175" t="s">
        <v>1090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8"/>
        <v>0</v>
      </c>
      <c r="U1182" s="192">
        <f t="shared" si="279"/>
        <v>110000</v>
      </c>
      <c r="V1182" s="192">
        <v>110000</v>
      </c>
      <c r="W1182" s="192">
        <f t="shared" si="290"/>
        <v>0</v>
      </c>
      <c r="X1182" s="192">
        <f t="shared" si="281"/>
        <v>0</v>
      </c>
      <c r="Y1182" s="192">
        <f t="shared" si="291"/>
        <v>0</v>
      </c>
      <c r="Z1182" s="192">
        <v>132000</v>
      </c>
      <c r="AA1182" s="192">
        <f t="shared" si="283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5"/>
        <v>22000</v>
      </c>
      <c r="AD1182" s="192">
        <f t="shared" si="286"/>
        <v>83877.788682962593</v>
      </c>
      <c r="AE1182" s="192">
        <f t="shared" si="287"/>
        <v>99443.317864137454</v>
      </c>
      <c r="AF1182" s="184">
        <v>0.08</v>
      </c>
      <c r="AG1182" s="192">
        <f t="shared" si="288"/>
        <v>7955.4654291309962</v>
      </c>
      <c r="AH1182" s="192">
        <f t="shared" si="289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1092</v>
      </c>
      <c r="G1183" s="175" t="s">
        <v>1092</v>
      </c>
      <c r="H1183" s="175" t="s">
        <v>1092</v>
      </c>
      <c r="I1183" s="175" t="s">
        <v>1071</v>
      </c>
      <c r="J1183" s="175" t="s">
        <v>568</v>
      </c>
      <c r="K1183" s="175" t="s">
        <v>1083</v>
      </c>
      <c r="L1183" s="175" t="s">
        <v>1092</v>
      </c>
      <c r="M1183" s="175" t="s">
        <v>46</v>
      </c>
      <c r="N1183" s="184">
        <v>0.02</v>
      </c>
      <c r="O1183" s="184" t="s">
        <v>172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8"/>
        <v>200</v>
      </c>
      <c r="U1183" s="192">
        <f t="shared" si="279"/>
        <v>10200</v>
      </c>
      <c r="V1183" s="192">
        <v>10000</v>
      </c>
      <c r="W1183" s="192">
        <f t="shared" si="290"/>
        <v>200</v>
      </c>
      <c r="X1183" s="192">
        <f t="shared" si="281"/>
        <v>196.07843137254901</v>
      </c>
      <c r="Y1183" s="192">
        <f t="shared" si="291"/>
        <v>3.9215686274509949</v>
      </c>
      <c r="Z1183" s="192">
        <v>10000</v>
      </c>
      <c r="AA1183" s="192">
        <f t="shared" si="283"/>
        <v>0</v>
      </c>
      <c r="AB1183" s="192">
        <f t="shared" ref="AB1183:AB1185" si="292">IF(P1183="返货",Z1183/(1+N1183),IF(P1183="返现",Z1183,IF(P1183="折扣",Z1183*N1183,IF(P1183="无",Z1183))))</f>
        <v>9803.9215686274511</v>
      </c>
      <c r="AC1183" s="192">
        <f t="shared" si="285"/>
        <v>196.07843137254895</v>
      </c>
      <c r="AD1183" s="192">
        <f t="shared" si="286"/>
        <v>6354.3779305274693</v>
      </c>
      <c r="AE1183" s="192">
        <f t="shared" si="287"/>
        <v>7533.5846866770798</v>
      </c>
      <c r="AF1183" s="184">
        <v>0.08</v>
      </c>
      <c r="AG1183" s="192">
        <f t="shared" si="288"/>
        <v>602.68677493416635</v>
      </c>
      <c r="AH1183" s="192">
        <f t="shared" si="289"/>
        <v>406.6083435616174</v>
      </c>
      <c r="AI1183" s="192"/>
      <c r="AJ1183" s="192"/>
      <c r="AK1183" s="203" t="s">
        <v>172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189</v>
      </c>
      <c r="F1184" s="175" t="s">
        <v>477</v>
      </c>
      <c r="G1184" s="175" t="s">
        <v>477</v>
      </c>
      <c r="H1184" s="175" t="s">
        <v>477</v>
      </c>
      <c r="I1184" s="175" t="s">
        <v>1071</v>
      </c>
      <c r="J1184" s="175" t="s">
        <v>568</v>
      </c>
      <c r="K1184" s="175" t="s">
        <v>1083</v>
      </c>
      <c r="L1184" s="175" t="s">
        <v>477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8"/>
        <v>21500</v>
      </c>
      <c r="U1184" s="192">
        <f t="shared" si="279"/>
        <v>451500</v>
      </c>
      <c r="V1184" s="192">
        <v>446317</v>
      </c>
      <c r="W1184" s="192">
        <f t="shared" si="290"/>
        <v>5183</v>
      </c>
      <c r="X1184" s="192">
        <f t="shared" si="281"/>
        <v>4936.1904761904761</v>
      </c>
      <c r="Y1184" s="192">
        <f t="shared" si="291"/>
        <v>246.80952380952385</v>
      </c>
      <c r="Z1184" s="192">
        <v>403175.07</v>
      </c>
      <c r="AA1184" s="192">
        <f t="shared" si="283"/>
        <v>43141.929999999993</v>
      </c>
      <c r="AB1184" s="192">
        <f t="shared" si="292"/>
        <v>383976.25714285712</v>
      </c>
      <c r="AC1184" s="192">
        <f t="shared" si="285"/>
        <v>19198.812857142882</v>
      </c>
      <c r="AD1184" s="192">
        <f t="shared" si="286"/>
        <v>256192.67669468676</v>
      </c>
      <c r="AE1184" s="192">
        <f t="shared" si="287"/>
        <v>303735.35334019596</v>
      </c>
      <c r="AF1184" s="184">
        <v>0.08</v>
      </c>
      <c r="AG1184" s="192">
        <f t="shared" si="288"/>
        <v>24298.828267215678</v>
      </c>
      <c r="AH1184" s="192">
        <f t="shared" si="289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38</v>
      </c>
      <c r="C1185" s="175" t="s">
        <v>109</v>
      </c>
      <c r="D1185" s="175" t="s">
        <v>110</v>
      </c>
      <c r="E1185" s="175" t="s">
        <v>111</v>
      </c>
      <c r="F1185" s="175" t="s">
        <v>112</v>
      </c>
      <c r="G1185" s="175" t="s">
        <v>112</v>
      </c>
      <c r="H1185" s="175" t="s">
        <v>112</v>
      </c>
      <c r="I1185" s="175" t="s">
        <v>1071</v>
      </c>
      <c r="J1185" s="175" t="s">
        <v>568</v>
      </c>
      <c r="K1185" s="175" t="s">
        <v>1083</v>
      </c>
      <c r="L1185" s="175" t="s">
        <v>247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8"/>
        <v>21600</v>
      </c>
      <c r="U1185" s="192">
        <f t="shared" si="279"/>
        <v>1101600</v>
      </c>
      <c r="V1185" s="192">
        <v>999600</v>
      </c>
      <c r="W1185" s="192">
        <f t="shared" si="290"/>
        <v>102000</v>
      </c>
      <c r="X1185" s="192">
        <f t="shared" si="281"/>
        <v>100000</v>
      </c>
      <c r="Y1185" s="192">
        <f t="shared" si="291"/>
        <v>2000</v>
      </c>
      <c r="Z1185" s="192">
        <v>951278.55</v>
      </c>
      <c r="AA1185" s="192">
        <f t="shared" si="283"/>
        <v>48321.449999999953</v>
      </c>
      <c r="AB1185" s="192">
        <f t="shared" si="292"/>
        <v>932626.0294117647</v>
      </c>
      <c r="AC1185" s="192">
        <f t="shared" si="285"/>
        <v>18652.520588235348</v>
      </c>
      <c r="AD1185" s="192">
        <f t="shared" si="286"/>
        <v>604478.34239041724</v>
      </c>
      <c r="AE1185" s="192">
        <f t="shared" si="287"/>
        <v>716653.75170443766</v>
      </c>
      <c r="AF1185" s="184">
        <v>0.08</v>
      </c>
      <c r="AG1185" s="192">
        <f t="shared" si="288"/>
        <v>57332.300136355014</v>
      </c>
      <c r="AH1185" s="192">
        <f t="shared" si="289"/>
        <v>38679.779548119666</v>
      </c>
      <c r="AI1185" s="192"/>
      <c r="AJ1185" s="192"/>
      <c r="AK1185" s="203" t="s">
        <v>1089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251</v>
      </c>
      <c r="C1186" s="175" t="s">
        <v>109</v>
      </c>
      <c r="D1186" s="175" t="s">
        <v>110</v>
      </c>
      <c r="E1186" s="175" t="s">
        <v>111</v>
      </c>
      <c r="F1186" s="175" t="s">
        <v>1093</v>
      </c>
      <c r="G1186" s="175" t="s">
        <v>1094</v>
      </c>
      <c r="H1186" s="175" t="s">
        <v>1094</v>
      </c>
      <c r="I1186" s="175" t="s">
        <v>1071</v>
      </c>
      <c r="J1186" s="175" t="s">
        <v>568</v>
      </c>
      <c r="K1186" s="175" t="s">
        <v>1083</v>
      </c>
      <c r="L1186" s="175" t="s">
        <v>1093</v>
      </c>
      <c r="M1186" s="175" t="s">
        <v>159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8"/>
        <v>77200</v>
      </c>
      <c r="U1186" s="192">
        <f t="shared" si="279"/>
        <v>1042200</v>
      </c>
      <c r="V1186" s="192">
        <v>965000</v>
      </c>
      <c r="W1186" s="192">
        <f t="shared" si="290"/>
        <v>77200</v>
      </c>
      <c r="X1186" s="192">
        <f t="shared" si="281"/>
        <v>71481.481481481474</v>
      </c>
      <c r="Y1186" s="192">
        <f t="shared" si="291"/>
        <v>5718.5185185185255</v>
      </c>
      <c r="Z1186" s="192">
        <v>1145000</v>
      </c>
      <c r="AA1186" s="192">
        <f t="shared" si="283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5"/>
        <v>251481.48148148158</v>
      </c>
      <c r="AD1186" s="192">
        <f t="shared" si="286"/>
        <v>727576.27304539527</v>
      </c>
      <c r="AE1186" s="192">
        <f t="shared" si="287"/>
        <v>862595.44662452559</v>
      </c>
      <c r="AF1186" s="184">
        <v>0.08</v>
      </c>
      <c r="AG1186" s="192">
        <f t="shared" si="288"/>
        <v>69007.635729962043</v>
      </c>
      <c r="AH1186" s="192">
        <f t="shared" si="289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251</v>
      </c>
      <c r="C1187" s="175" t="s">
        <v>109</v>
      </c>
      <c r="D1187" s="175" t="s">
        <v>110</v>
      </c>
      <c r="E1187" s="175" t="s">
        <v>111</v>
      </c>
      <c r="F1187" s="175" t="s">
        <v>1093</v>
      </c>
      <c r="G1187" s="175" t="s">
        <v>1094</v>
      </c>
      <c r="H1187" s="175" t="s">
        <v>1094</v>
      </c>
      <c r="I1187" s="175" t="s">
        <v>1071</v>
      </c>
      <c r="J1187" s="175" t="s">
        <v>568</v>
      </c>
      <c r="K1187" s="175" t="s">
        <v>1083</v>
      </c>
      <c r="L1187" s="175" t="s">
        <v>1093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8"/>
        <v>0</v>
      </c>
      <c r="U1187" s="192">
        <f t="shared" si="279"/>
        <v>0</v>
      </c>
      <c r="V1187" s="192">
        <v>0</v>
      </c>
      <c r="W1187" s="192">
        <f t="shared" si="290"/>
        <v>0</v>
      </c>
      <c r="X1187" s="192">
        <f t="shared" si="281"/>
        <v>0</v>
      </c>
      <c r="Y1187" s="192">
        <f t="shared" si="291"/>
        <v>0</v>
      </c>
      <c r="Z1187" s="192">
        <v>1242941.3500000001</v>
      </c>
      <c r="AA1187" s="192">
        <f t="shared" si="283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5"/>
        <v>660841.52592592605</v>
      </c>
      <c r="AD1187" s="192">
        <f t="shared" si="286"/>
        <v>789811.90833800193</v>
      </c>
      <c r="AE1187" s="192">
        <f t="shared" si="287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126</v>
      </c>
      <c r="G1188" s="175" t="s">
        <v>126</v>
      </c>
      <c r="H1188" s="175" t="s">
        <v>126</v>
      </c>
      <c r="I1188" s="175" t="s">
        <v>1071</v>
      </c>
      <c r="J1188" s="175" t="s">
        <v>568</v>
      </c>
      <c r="K1188" s="175" t="s">
        <v>1083</v>
      </c>
      <c r="L1188" s="175" t="s">
        <v>126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8"/>
        <v>31000</v>
      </c>
      <c r="U1188" s="192">
        <f t="shared" si="279"/>
        <v>1581000</v>
      </c>
      <c r="V1188" s="192">
        <v>1377000</v>
      </c>
      <c r="W1188" s="192">
        <f t="shared" si="290"/>
        <v>204000</v>
      </c>
      <c r="X1188" s="192">
        <f t="shared" si="281"/>
        <v>200000</v>
      </c>
      <c r="Y1188" s="192">
        <f t="shared" si="291"/>
        <v>4000</v>
      </c>
      <c r="Z1188" s="192">
        <v>647612.17000000004</v>
      </c>
      <c r="AA1188" s="192">
        <f t="shared" si="283"/>
        <v>729387.83</v>
      </c>
      <c r="AB1188" s="192">
        <f t="shared" ref="AB1188:AB1212" si="293">IF(P1188="返货",Z1188/(1+N1188),IF(P1188="返现",Z1188,IF(P1188="折扣",Z1188*N1188,IF(P1188="无",Z1188))))</f>
        <v>634913.89215686277</v>
      </c>
      <c r="AC1188" s="192">
        <f t="shared" si="285"/>
        <v>12698.277843137272</v>
      </c>
      <c r="AD1188" s="192">
        <f t="shared" si="286"/>
        <v>411517.24805890041</v>
      </c>
      <c r="AE1188" s="192">
        <f t="shared" si="287"/>
        <v>487884.1126817714</v>
      </c>
      <c r="AF1188" s="184">
        <v>0.08</v>
      </c>
      <c r="AG1188" s="192">
        <f t="shared" ref="AG1188:AG1222" si="294">AE1188*AF1188</f>
        <v>39030.729014541714</v>
      </c>
      <c r="AH1188" s="192">
        <f t="shared" ref="AH1188:AH1222" si="295">AB1188-Z1188+AG1188</f>
        <v>26332.451171404442</v>
      </c>
      <c r="AI1188" s="192"/>
      <c r="AJ1188" s="192"/>
      <c r="AK1188" s="203" t="s">
        <v>1089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38</v>
      </c>
      <c r="C1189" s="175" t="s">
        <v>88</v>
      </c>
      <c r="D1189" s="175" t="s">
        <v>127</v>
      </c>
      <c r="E1189" s="175" t="s">
        <v>193</v>
      </c>
      <c r="F1189" s="175" t="s">
        <v>607</v>
      </c>
      <c r="G1189" s="175" t="s">
        <v>607</v>
      </c>
      <c r="H1189" s="175" t="s">
        <v>607</v>
      </c>
      <c r="I1189" s="175" t="s">
        <v>1071</v>
      </c>
      <c r="J1189" s="175" t="s">
        <v>568</v>
      </c>
      <c r="K1189" s="175" t="s">
        <v>1083</v>
      </c>
      <c r="L1189" s="175" t="s">
        <v>607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8"/>
        <v>200</v>
      </c>
      <c r="U1189" s="192">
        <f t="shared" si="279"/>
        <v>10200</v>
      </c>
      <c r="V1189" s="192">
        <v>10200</v>
      </c>
      <c r="W1189" s="192">
        <f t="shared" si="290"/>
        <v>0</v>
      </c>
      <c r="X1189" s="192">
        <f t="shared" si="281"/>
        <v>0</v>
      </c>
      <c r="Y1189" s="192">
        <f t="shared" si="291"/>
        <v>0</v>
      </c>
      <c r="Z1189" s="192">
        <v>10200</v>
      </c>
      <c r="AA1189" s="192">
        <f t="shared" si="283"/>
        <v>0</v>
      </c>
      <c r="AB1189" s="192">
        <f t="shared" si="293"/>
        <v>10000</v>
      </c>
      <c r="AC1189" s="192">
        <f t="shared" si="285"/>
        <v>200</v>
      </c>
      <c r="AD1189" s="192">
        <f t="shared" si="286"/>
        <v>6481.4654891380187</v>
      </c>
      <c r="AE1189" s="192">
        <f t="shared" si="287"/>
        <v>7684.2563804106212</v>
      </c>
      <c r="AF1189" s="184">
        <v>0.08</v>
      </c>
      <c r="AG1189" s="192">
        <f t="shared" si="294"/>
        <v>614.74051043284976</v>
      </c>
      <c r="AH1189" s="192">
        <f t="shared" si="295"/>
        <v>414.74051043284976</v>
      </c>
      <c r="AI1189" s="192"/>
      <c r="AJ1189" s="192"/>
      <c r="AK1189" s="203" t="s">
        <v>1089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251</v>
      </c>
      <c r="C1190" s="177" t="s">
        <v>88</v>
      </c>
      <c r="D1190" s="177" t="s">
        <v>127</v>
      </c>
      <c r="E1190" s="177" t="s">
        <v>193</v>
      </c>
      <c r="F1190" s="177" t="s">
        <v>600</v>
      </c>
      <c r="G1190" s="177" t="s">
        <v>601</v>
      </c>
      <c r="H1190" s="177" t="s">
        <v>601</v>
      </c>
      <c r="I1190" s="175" t="s">
        <v>1071</v>
      </c>
      <c r="J1190" s="185" t="s">
        <v>568</v>
      </c>
      <c r="K1190" s="177" t="s">
        <v>1083</v>
      </c>
      <c r="L1190" s="177" t="s">
        <v>600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3"/>
        <v>100663.14</v>
      </c>
      <c r="AC1190" s="192">
        <f t="shared" si="285"/>
        <v>0</v>
      </c>
      <c r="AD1190" s="192">
        <f t="shared" si="286"/>
        <v>63965.16352335969</v>
      </c>
      <c r="AE1190" s="192">
        <f t="shared" si="287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1095</v>
      </c>
      <c r="AM1190" s="177"/>
    </row>
    <row r="1191" spans="1:39" s="121" customFormat="1" hidden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135</v>
      </c>
      <c r="G1191" s="175" t="s">
        <v>135</v>
      </c>
      <c r="H1191" s="175" t="s">
        <v>135</v>
      </c>
      <c r="I1191" s="175" t="s">
        <v>1071</v>
      </c>
      <c r="J1191" s="175" t="s">
        <v>568</v>
      </c>
      <c r="K1191" s="175" t="s">
        <v>1083</v>
      </c>
      <c r="L1191" s="175" t="s">
        <v>135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6">S1191*N1191</f>
        <v>456.14960000000002</v>
      </c>
      <c r="U1191" s="192">
        <f t="shared" ref="U1191:U1222" si="297">S1191+T1191+R1191</f>
        <v>23263.6296</v>
      </c>
      <c r="V1191" s="192">
        <v>23263.6296</v>
      </c>
      <c r="W1191" s="192">
        <f t="shared" ref="W1191:W1222" si="298">U1191-V1191</f>
        <v>0</v>
      </c>
      <c r="X1191" s="192">
        <f t="shared" ref="X1191:X1222" si="299">W1191/(1+N1191)</f>
        <v>0</v>
      </c>
      <c r="Y1191" s="192">
        <f t="shared" ref="Y1191:Y1222" si="300">W1191-X1191</f>
        <v>0</v>
      </c>
      <c r="Z1191" s="192">
        <v>23263.63</v>
      </c>
      <c r="AA1191" s="192">
        <f t="shared" ref="AA1191:AA1222" si="301">Q1191+V1191-Z1191</f>
        <v>-4.0000000080908649E-4</v>
      </c>
      <c r="AB1191" s="192">
        <f t="shared" si="293"/>
        <v>22807.480392156864</v>
      </c>
      <c r="AC1191" s="192">
        <f t="shared" si="285"/>
        <v>456.14960784313735</v>
      </c>
      <c r="AD1191" s="192">
        <f t="shared" si="286"/>
        <v>14782.589705595676</v>
      </c>
      <c r="AE1191" s="192">
        <f t="shared" si="287"/>
        <v>17525.852672452151</v>
      </c>
      <c r="AF1191" s="184">
        <v>0.08</v>
      </c>
      <c r="AG1191" s="192">
        <f t="shared" si="294"/>
        <v>1402.0682137961721</v>
      </c>
      <c r="AH1191" s="192">
        <f t="shared" si="295"/>
        <v>945.91860595303478</v>
      </c>
      <c r="AI1191" s="192"/>
      <c r="AJ1191" s="192"/>
      <c r="AK1191" s="203" t="s">
        <v>1089</v>
      </c>
      <c r="AL1191" s="175" t="s">
        <v>1096</v>
      </c>
      <c r="AM1191" s="175"/>
    </row>
    <row r="1192" spans="1:39" s="121" customFormat="1" hidden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794</v>
      </c>
      <c r="G1192" s="175" t="s">
        <v>794</v>
      </c>
      <c r="H1192" s="175" t="s">
        <v>794</v>
      </c>
      <c r="I1192" s="175" t="s">
        <v>1071</v>
      </c>
      <c r="J1192" s="175" t="s">
        <v>568</v>
      </c>
      <c r="K1192" s="175" t="s">
        <v>1083</v>
      </c>
      <c r="L1192" s="175" t="s">
        <v>794</v>
      </c>
      <c r="M1192" s="175" t="s">
        <v>46</v>
      </c>
      <c r="N1192" s="184">
        <v>0.02</v>
      </c>
      <c r="O1192" s="184" t="s">
        <v>172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6"/>
        <v>2800</v>
      </c>
      <c r="U1192" s="192">
        <f t="shared" si="297"/>
        <v>142800</v>
      </c>
      <c r="V1192" s="192">
        <v>120000</v>
      </c>
      <c r="W1192" s="192">
        <f t="shared" si="298"/>
        <v>22800</v>
      </c>
      <c r="X1192" s="192">
        <f t="shared" si="299"/>
        <v>22352.941176470587</v>
      </c>
      <c r="Y1192" s="192">
        <f t="shared" si="300"/>
        <v>447.05882352941262</v>
      </c>
      <c r="Z1192" s="192">
        <v>109045.25</v>
      </c>
      <c r="AA1192" s="192">
        <f t="shared" si="301"/>
        <v>10954.75</v>
      </c>
      <c r="AB1192" s="192">
        <f t="shared" si="293"/>
        <v>106907.10784313726</v>
      </c>
      <c r="AC1192" s="192">
        <f t="shared" si="285"/>
        <v>2138.1421568627411</v>
      </c>
      <c r="AD1192" s="192">
        <f t="shared" si="286"/>
        <v>69291.473002885061</v>
      </c>
      <c r="AE1192" s="192">
        <f t="shared" si="287"/>
        <v>82150.162555487375</v>
      </c>
      <c r="AF1192" s="184">
        <v>0.08</v>
      </c>
      <c r="AG1192" s="192">
        <f t="shared" si="294"/>
        <v>6572.0130044389898</v>
      </c>
      <c r="AH1192" s="192">
        <f t="shared" si="295"/>
        <v>4433.8708475762487</v>
      </c>
      <c r="AI1192" s="192"/>
      <c r="AJ1192" s="192"/>
      <c r="AK1192" s="203" t="s">
        <v>172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198</v>
      </c>
      <c r="C1193" s="175" t="s">
        <v>199</v>
      </c>
      <c r="D1193" s="175" t="s">
        <v>200</v>
      </c>
      <c r="E1193" s="175" t="s">
        <v>811</v>
      </c>
      <c r="F1193" s="175" t="s">
        <v>201</v>
      </c>
      <c r="G1193" s="175" t="s">
        <v>202</v>
      </c>
      <c r="H1193" s="175" t="s">
        <v>202</v>
      </c>
      <c r="I1193" s="175" t="s">
        <v>1071</v>
      </c>
      <c r="J1193" s="175" t="s">
        <v>568</v>
      </c>
      <c r="K1193" s="175" t="s">
        <v>1083</v>
      </c>
      <c r="L1193" s="175" t="s">
        <v>201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6"/>
        <v>7500</v>
      </c>
      <c r="U1193" s="192">
        <f t="shared" si="297"/>
        <v>157500</v>
      </c>
      <c r="V1193" s="192">
        <v>152018</v>
      </c>
      <c r="W1193" s="192">
        <f t="shared" si="298"/>
        <v>5482</v>
      </c>
      <c r="X1193" s="192">
        <f t="shared" si="299"/>
        <v>5220.9523809523807</v>
      </c>
      <c r="Y1193" s="192">
        <f t="shared" si="300"/>
        <v>261.04761904761926</v>
      </c>
      <c r="Z1193" s="192">
        <v>52018</v>
      </c>
      <c r="AA1193" s="192">
        <f t="shared" si="301"/>
        <v>100000</v>
      </c>
      <c r="AB1193" s="192">
        <f t="shared" si="293"/>
        <v>49540.952380952382</v>
      </c>
      <c r="AC1193" s="192">
        <f t="shared" si="285"/>
        <v>2477.0476190476184</v>
      </c>
      <c r="AD1193" s="192">
        <f t="shared" si="286"/>
        <v>33054.203119017788</v>
      </c>
      <c r="AE1193" s="192">
        <f t="shared" si="287"/>
        <v>39188.200823156832</v>
      </c>
      <c r="AF1193" s="184">
        <v>0.08</v>
      </c>
      <c r="AG1193" s="192">
        <f t="shared" si="294"/>
        <v>3135.0560658525465</v>
      </c>
      <c r="AH1193" s="192">
        <f t="shared" si="295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123</v>
      </c>
      <c r="F1194" s="175" t="s">
        <v>1097</v>
      </c>
      <c r="G1194" s="175" t="s">
        <v>1097</v>
      </c>
      <c r="H1194" s="175" t="s">
        <v>1097</v>
      </c>
      <c r="I1194" s="175" t="s">
        <v>1071</v>
      </c>
      <c r="J1194" s="175" t="s">
        <v>568</v>
      </c>
      <c r="K1194" s="175" t="s">
        <v>1083</v>
      </c>
      <c r="L1194" s="175" t="s">
        <v>1097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6"/>
        <v>13109.804</v>
      </c>
      <c r="U1194" s="192">
        <f t="shared" si="297"/>
        <v>668600.00399999996</v>
      </c>
      <c r="V1194" s="192">
        <v>948600</v>
      </c>
      <c r="W1194" s="192">
        <f t="shared" si="298"/>
        <v>-279999.99600000004</v>
      </c>
      <c r="X1194" s="192">
        <f t="shared" si="299"/>
        <v>-274509.80000000005</v>
      </c>
      <c r="Y1194" s="192">
        <f t="shared" si="300"/>
        <v>-5490.1959999999963</v>
      </c>
      <c r="Z1194" s="192">
        <v>613912.05000000005</v>
      </c>
      <c r="AA1194" s="192">
        <f t="shared" si="301"/>
        <v>334687.94999999995</v>
      </c>
      <c r="AB1194" s="192">
        <f t="shared" si="293"/>
        <v>601874.5588235294</v>
      </c>
      <c r="AC1194" s="192">
        <f t="shared" si="285"/>
        <v>12037.491176470648</v>
      </c>
      <c r="AD1194" s="192">
        <f t="shared" si="286"/>
        <v>390102.91818048764</v>
      </c>
      <c r="AE1194" s="192">
        <f t="shared" si="287"/>
        <v>462495.84188465338</v>
      </c>
      <c r="AF1194" s="184">
        <v>0.08</v>
      </c>
      <c r="AG1194" s="192">
        <f t="shared" si="294"/>
        <v>36999.667350772273</v>
      </c>
      <c r="AH1194" s="192">
        <f t="shared" si="295"/>
        <v>24962.176174301625</v>
      </c>
      <c r="AI1194" s="192"/>
      <c r="AJ1194" s="192"/>
      <c r="AK1194" s="203" t="s">
        <v>1089</v>
      </c>
      <c r="AL1194" s="175" t="s">
        <v>1098</v>
      </c>
      <c r="AM1194" s="175"/>
    </row>
    <row r="1195" spans="1:39" s="121" customFormat="1" hidden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123</v>
      </c>
      <c r="F1195" s="175" t="s">
        <v>1099</v>
      </c>
      <c r="G1195" s="175" t="s">
        <v>1099</v>
      </c>
      <c r="H1195" s="175" t="s">
        <v>1099</v>
      </c>
      <c r="I1195" s="175" t="s">
        <v>1071</v>
      </c>
      <c r="J1195" s="175" t="s">
        <v>568</v>
      </c>
      <c r="K1195" s="175" t="s">
        <v>1083</v>
      </c>
      <c r="L1195" s="175" t="s">
        <v>1099</v>
      </c>
      <c r="M1195" s="175" t="s">
        <v>46</v>
      </c>
      <c r="N1195" s="184">
        <v>0.02</v>
      </c>
      <c r="O1195" s="184" t="s">
        <v>172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6"/>
        <v>600</v>
      </c>
      <c r="U1195" s="192">
        <f t="shared" si="297"/>
        <v>30600</v>
      </c>
      <c r="V1195" s="192">
        <v>30600</v>
      </c>
      <c r="W1195" s="192">
        <f t="shared" si="298"/>
        <v>0</v>
      </c>
      <c r="X1195" s="192">
        <f t="shared" si="299"/>
        <v>0</v>
      </c>
      <c r="Y1195" s="192">
        <f t="shared" si="300"/>
        <v>0</v>
      </c>
      <c r="Z1195" s="192">
        <v>30600</v>
      </c>
      <c r="AA1195" s="192">
        <f t="shared" si="301"/>
        <v>0</v>
      </c>
      <c r="AB1195" s="192">
        <f t="shared" si="293"/>
        <v>30000</v>
      </c>
      <c r="AC1195" s="192">
        <f t="shared" si="285"/>
        <v>600</v>
      </c>
      <c r="AD1195" s="192">
        <f t="shared" si="286"/>
        <v>19444.396467414055</v>
      </c>
      <c r="AE1195" s="192">
        <f t="shared" si="287"/>
        <v>23052.769141231864</v>
      </c>
      <c r="AF1195" s="184">
        <v>0.08</v>
      </c>
      <c r="AG1195" s="192">
        <f t="shared" si="294"/>
        <v>1844.2215312985491</v>
      </c>
      <c r="AH1195" s="192">
        <f t="shared" si="295"/>
        <v>1244.2215312985491</v>
      </c>
      <c r="AI1195" s="192"/>
      <c r="AJ1195" s="192"/>
      <c r="AK1195" s="203" t="s">
        <v>172</v>
      </c>
      <c r="AL1195" s="175" t="s">
        <v>1100</v>
      </c>
      <c r="AM1195" s="175"/>
    </row>
    <row r="1196" spans="1:39" s="121" customFormat="1" hidden="1" x14ac:dyDescent="0.3">
      <c r="A1196" s="175">
        <v>2017</v>
      </c>
      <c r="B1196" s="175" t="s">
        <v>251</v>
      </c>
      <c r="C1196" s="175" t="s">
        <v>109</v>
      </c>
      <c r="D1196" s="175" t="s">
        <v>110</v>
      </c>
      <c r="E1196" s="175" t="s">
        <v>280</v>
      </c>
      <c r="F1196" s="175" t="s">
        <v>1101</v>
      </c>
      <c r="G1196" s="175" t="s">
        <v>1102</v>
      </c>
      <c r="H1196" s="175" t="s">
        <v>1102</v>
      </c>
      <c r="I1196" s="175" t="s">
        <v>1071</v>
      </c>
      <c r="J1196" s="175" t="s">
        <v>568</v>
      </c>
      <c r="K1196" s="175" t="s">
        <v>1083</v>
      </c>
      <c r="L1196" s="175" t="s">
        <v>1101</v>
      </c>
      <c r="M1196" s="175" t="s">
        <v>46</v>
      </c>
      <c r="N1196" s="184">
        <v>0.02</v>
      </c>
      <c r="O1196" s="184" t="s">
        <v>172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6"/>
        <v>200</v>
      </c>
      <c r="U1196" s="192">
        <f t="shared" si="297"/>
        <v>10200</v>
      </c>
      <c r="V1196" s="192">
        <v>10200</v>
      </c>
      <c r="W1196" s="192">
        <f t="shared" si="298"/>
        <v>0</v>
      </c>
      <c r="X1196" s="192">
        <f t="shared" si="299"/>
        <v>0</v>
      </c>
      <c r="Y1196" s="192">
        <f t="shared" si="300"/>
        <v>0</v>
      </c>
      <c r="Z1196" s="192">
        <v>10200</v>
      </c>
      <c r="AA1196" s="192">
        <f t="shared" si="301"/>
        <v>0</v>
      </c>
      <c r="AB1196" s="192">
        <f t="shared" si="293"/>
        <v>10000</v>
      </c>
      <c r="AC1196" s="192">
        <f t="shared" si="285"/>
        <v>200</v>
      </c>
      <c r="AD1196" s="192">
        <v>9588</v>
      </c>
      <c r="AE1196" s="192">
        <f t="shared" si="287"/>
        <v>7684.2563804106212</v>
      </c>
      <c r="AF1196" s="184">
        <v>0.06</v>
      </c>
      <c r="AG1196" s="192">
        <f t="shared" si="294"/>
        <v>461.05538282463726</v>
      </c>
      <c r="AH1196" s="192">
        <f t="shared" si="295"/>
        <v>261.05538282463726</v>
      </c>
      <c r="AI1196" s="192"/>
      <c r="AJ1196" s="192"/>
      <c r="AK1196" s="203" t="s">
        <v>172</v>
      </c>
      <c r="AL1196" s="175" t="s">
        <v>1103</v>
      </c>
      <c r="AM1196" s="175"/>
    </row>
    <row r="1197" spans="1:39" s="121" customFormat="1" hidden="1" x14ac:dyDescent="0.3">
      <c r="A1197" s="175">
        <v>2017</v>
      </c>
      <c r="B1197" s="175" t="s">
        <v>38</v>
      </c>
      <c r="C1197" s="175" t="s">
        <v>109</v>
      </c>
      <c r="D1197" s="175" t="s">
        <v>110</v>
      </c>
      <c r="E1197" s="175" t="s">
        <v>111</v>
      </c>
      <c r="F1197" s="175" t="s">
        <v>146</v>
      </c>
      <c r="G1197" s="175" t="s">
        <v>146</v>
      </c>
      <c r="H1197" s="175" t="s">
        <v>146</v>
      </c>
      <c r="I1197" s="175" t="s">
        <v>1071</v>
      </c>
      <c r="J1197" s="175" t="s">
        <v>568</v>
      </c>
      <c r="K1197" s="175" t="s">
        <v>1083</v>
      </c>
      <c r="L1197" s="175" t="s">
        <v>146</v>
      </c>
      <c r="M1197" s="175" t="s">
        <v>46</v>
      </c>
      <c r="N1197" s="184">
        <v>0.02</v>
      </c>
      <c r="O1197" s="184" t="s">
        <v>172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6"/>
        <v>800</v>
      </c>
      <c r="U1197" s="192">
        <f t="shared" si="297"/>
        <v>40800</v>
      </c>
      <c r="V1197" s="192">
        <v>40800</v>
      </c>
      <c r="W1197" s="192">
        <f t="shared" si="298"/>
        <v>0</v>
      </c>
      <c r="X1197" s="192">
        <f t="shared" si="299"/>
        <v>0</v>
      </c>
      <c r="Y1197" s="192">
        <f t="shared" si="300"/>
        <v>0</v>
      </c>
      <c r="Z1197" s="192">
        <v>40800</v>
      </c>
      <c r="AA1197" s="192">
        <f t="shared" si="301"/>
        <v>0</v>
      </c>
      <c r="AB1197" s="192">
        <f t="shared" si="293"/>
        <v>40000</v>
      </c>
      <c r="AC1197" s="192">
        <f t="shared" si="285"/>
        <v>800</v>
      </c>
      <c r="AD1197" s="192">
        <f t="shared" ref="AD1197:AD1223" si="302">Z1197*0.635437793052747</f>
        <v>25925.861956552075</v>
      </c>
      <c r="AE1197" s="192">
        <f t="shared" si="287"/>
        <v>30737.025521642485</v>
      </c>
      <c r="AF1197" s="184">
        <v>0.08</v>
      </c>
      <c r="AG1197" s="192">
        <f t="shared" si="294"/>
        <v>2458.962041731399</v>
      </c>
      <c r="AH1197" s="192">
        <f t="shared" si="295"/>
        <v>1658.962041731399</v>
      </c>
      <c r="AI1197" s="192"/>
      <c r="AJ1197" s="192"/>
      <c r="AK1197" s="203" t="s">
        <v>172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38</v>
      </c>
      <c r="C1198" s="175" t="s">
        <v>109</v>
      </c>
      <c r="D1198" s="175" t="s">
        <v>110</v>
      </c>
      <c r="E1198" s="175" t="s">
        <v>252</v>
      </c>
      <c r="F1198" s="175" t="s">
        <v>905</v>
      </c>
      <c r="G1198" s="175" t="s">
        <v>905</v>
      </c>
      <c r="H1198" s="175" t="s">
        <v>905</v>
      </c>
      <c r="I1198" s="175" t="s">
        <v>1071</v>
      </c>
      <c r="J1198" s="175" t="s">
        <v>568</v>
      </c>
      <c r="K1198" s="175" t="s">
        <v>1083</v>
      </c>
      <c r="L1198" s="175" t="s">
        <v>905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6"/>
        <v>1900</v>
      </c>
      <c r="U1198" s="192">
        <f t="shared" si="297"/>
        <v>96900</v>
      </c>
      <c r="V1198" s="192">
        <v>76500</v>
      </c>
      <c r="W1198" s="192">
        <f t="shared" si="298"/>
        <v>20400</v>
      </c>
      <c r="X1198" s="192">
        <f t="shared" si="299"/>
        <v>20000</v>
      </c>
      <c r="Y1198" s="192">
        <f t="shared" si="300"/>
        <v>400</v>
      </c>
      <c r="Z1198" s="192">
        <v>67093.350000000006</v>
      </c>
      <c r="AA1198" s="192">
        <f t="shared" si="301"/>
        <v>9406.6499999999942</v>
      </c>
      <c r="AB1198" s="192">
        <f t="shared" si="293"/>
        <v>65777.794117647063</v>
      </c>
      <c r="AC1198" s="192">
        <f t="shared" si="285"/>
        <v>1315.5558823529427</v>
      </c>
      <c r="AD1198" s="192">
        <f t="shared" si="302"/>
        <v>42633.650252515523</v>
      </c>
      <c r="AE1198" s="192">
        <f t="shared" si="287"/>
        <v>50545.34341378657</v>
      </c>
      <c r="AF1198" s="184">
        <v>0.08</v>
      </c>
      <c r="AG1198" s="192">
        <f t="shared" si="294"/>
        <v>4043.6274731029257</v>
      </c>
      <c r="AH1198" s="192">
        <f t="shared" si="295"/>
        <v>2728.071590749983</v>
      </c>
      <c r="AI1198" s="192"/>
      <c r="AJ1198" s="192"/>
      <c r="AK1198" s="203" t="s">
        <v>1089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38</v>
      </c>
      <c r="C1199" s="175" t="s">
        <v>109</v>
      </c>
      <c r="D1199" s="175" t="s">
        <v>110</v>
      </c>
      <c r="E1199" s="175" t="s">
        <v>252</v>
      </c>
      <c r="F1199" s="175" t="s">
        <v>906</v>
      </c>
      <c r="G1199" s="175" t="s">
        <v>906</v>
      </c>
      <c r="H1199" s="175" t="s">
        <v>906</v>
      </c>
      <c r="I1199" s="175" t="s">
        <v>1071</v>
      </c>
      <c r="J1199" s="175" t="s">
        <v>568</v>
      </c>
      <c r="K1199" s="175" t="s">
        <v>1083</v>
      </c>
      <c r="L1199" s="175" t="s">
        <v>906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6"/>
        <v>400</v>
      </c>
      <c r="U1199" s="192">
        <f t="shared" si="297"/>
        <v>20400</v>
      </c>
      <c r="V1199" s="192">
        <v>10200</v>
      </c>
      <c r="W1199" s="192">
        <f t="shared" si="298"/>
        <v>10200</v>
      </c>
      <c r="X1199" s="192">
        <f t="shared" si="299"/>
        <v>10000</v>
      </c>
      <c r="Y1199" s="192">
        <f t="shared" si="300"/>
        <v>200</v>
      </c>
      <c r="Z1199" s="192">
        <v>1284.05</v>
      </c>
      <c r="AA1199" s="192">
        <f t="shared" si="301"/>
        <v>8915.9500000000007</v>
      </c>
      <c r="AB1199" s="192">
        <f t="shared" si="293"/>
        <v>1258.8725490196077</v>
      </c>
      <c r="AC1199" s="192">
        <f t="shared" si="285"/>
        <v>25.177450980392223</v>
      </c>
      <c r="AD1199" s="192">
        <f t="shared" si="302"/>
        <v>815.93389816937963</v>
      </c>
      <c r="AE1199" s="192">
        <f t="shared" si="287"/>
        <v>967.34994169277036</v>
      </c>
      <c r="AF1199" s="184">
        <v>0.08</v>
      </c>
      <c r="AG1199" s="192">
        <f t="shared" si="294"/>
        <v>77.387995335421635</v>
      </c>
      <c r="AH1199" s="192">
        <f t="shared" si="295"/>
        <v>52.210544355029413</v>
      </c>
      <c r="AI1199" s="192"/>
      <c r="AJ1199" s="192"/>
      <c r="AK1199" s="203" t="s">
        <v>1089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38</v>
      </c>
      <c r="C1200" s="175" t="s">
        <v>59</v>
      </c>
      <c r="D1200" s="175" t="s">
        <v>180</v>
      </c>
      <c r="E1200" s="175" t="s">
        <v>130</v>
      </c>
      <c r="F1200" s="175" t="s">
        <v>1104</v>
      </c>
      <c r="G1200" s="175" t="s">
        <v>1104</v>
      </c>
      <c r="H1200" s="175" t="s">
        <v>1104</v>
      </c>
      <c r="I1200" s="175" t="s">
        <v>1071</v>
      </c>
      <c r="J1200" s="175" t="s">
        <v>568</v>
      </c>
      <c r="K1200" s="175" t="s">
        <v>1083</v>
      </c>
      <c r="L1200" s="175" t="s">
        <v>1104</v>
      </c>
      <c r="M1200" s="175" t="s">
        <v>46</v>
      </c>
      <c r="N1200" s="184">
        <v>0.02</v>
      </c>
      <c r="O1200" s="184" t="s">
        <v>172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6"/>
        <v>300</v>
      </c>
      <c r="U1200" s="192">
        <f t="shared" si="297"/>
        <v>15300</v>
      </c>
      <c r="V1200" s="192">
        <v>15300</v>
      </c>
      <c r="W1200" s="192">
        <f t="shared" si="298"/>
        <v>0</v>
      </c>
      <c r="X1200" s="192">
        <f t="shared" si="299"/>
        <v>0</v>
      </c>
      <c r="Y1200" s="192">
        <f t="shared" si="300"/>
        <v>0</v>
      </c>
      <c r="Z1200" s="192">
        <v>15300</v>
      </c>
      <c r="AA1200" s="192">
        <f t="shared" si="301"/>
        <v>0</v>
      </c>
      <c r="AB1200" s="192">
        <f t="shared" si="293"/>
        <v>15000</v>
      </c>
      <c r="AC1200" s="192">
        <f t="shared" si="285"/>
        <v>300</v>
      </c>
      <c r="AD1200" s="192">
        <f t="shared" si="302"/>
        <v>9722.1982337070276</v>
      </c>
      <c r="AE1200" s="192">
        <f t="shared" si="287"/>
        <v>11526.384570615932</v>
      </c>
      <c r="AF1200" s="184">
        <v>0.08</v>
      </c>
      <c r="AG1200" s="192">
        <f t="shared" si="294"/>
        <v>922.11076564927453</v>
      </c>
      <c r="AH1200" s="192">
        <f t="shared" si="295"/>
        <v>622.11076564927453</v>
      </c>
      <c r="AI1200" s="192"/>
      <c r="AJ1200" s="192"/>
      <c r="AK1200" s="203" t="s">
        <v>172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1071</v>
      </c>
      <c r="J1201" s="176" t="s">
        <v>602</v>
      </c>
      <c r="K1201" s="175" t="s">
        <v>1105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6"/>
        <v>0</v>
      </c>
      <c r="U1201" s="192">
        <f t="shared" si="297"/>
        <v>30000</v>
      </c>
      <c r="V1201" s="192">
        <v>30000</v>
      </c>
      <c r="W1201" s="192">
        <f t="shared" si="298"/>
        <v>0</v>
      </c>
      <c r="X1201" s="192">
        <f t="shared" si="299"/>
        <v>0</v>
      </c>
      <c r="Y1201" s="192">
        <f t="shared" si="300"/>
        <v>0</v>
      </c>
      <c r="Z1201" s="192">
        <v>29953.75</v>
      </c>
      <c r="AA1201" s="192">
        <f t="shared" si="301"/>
        <v>46.25</v>
      </c>
      <c r="AB1201" s="192">
        <f t="shared" si="293"/>
        <v>29953.75</v>
      </c>
      <c r="AC1201" s="192">
        <f t="shared" si="285"/>
        <v>0</v>
      </c>
      <c r="AD1201" s="192">
        <f t="shared" si="302"/>
        <v>19033.744793653717</v>
      </c>
      <c r="AE1201" s="192">
        <f t="shared" si="287"/>
        <v>22565.911230855356</v>
      </c>
      <c r="AF1201" s="184">
        <v>0.08</v>
      </c>
      <c r="AG1201" s="192">
        <f t="shared" si="294"/>
        <v>1805.2728984684286</v>
      </c>
      <c r="AH1201" s="192">
        <f t="shared" si="295"/>
        <v>1805.2728984684286</v>
      </c>
      <c r="AI1201" s="192"/>
      <c r="AJ1201" s="192"/>
      <c r="AK1201" s="203" t="s">
        <v>1106</v>
      </c>
      <c r="AL1201" s="175" t="s">
        <v>1107</v>
      </c>
      <c r="AM1201" s="175"/>
    </row>
    <row r="1202" spans="1:39" s="121" customFormat="1" hidden="1" x14ac:dyDescent="0.15">
      <c r="A1202" s="175">
        <v>2017</v>
      </c>
      <c r="B1202" s="175" t="s">
        <v>198</v>
      </c>
      <c r="C1202" s="175" t="s">
        <v>54</v>
      </c>
      <c r="D1202" s="175" t="s">
        <v>55</v>
      </c>
      <c r="E1202" s="175" t="s">
        <v>64</v>
      </c>
      <c r="F1202" s="175" t="s">
        <v>495</v>
      </c>
      <c r="G1202" s="175" t="s">
        <v>496</v>
      </c>
      <c r="H1202" s="176" t="s">
        <v>497</v>
      </c>
      <c r="I1202" s="175" t="s">
        <v>1071</v>
      </c>
      <c r="J1202" s="176" t="s">
        <v>602</v>
      </c>
      <c r="K1202" s="175" t="s">
        <v>1105</v>
      </c>
      <c r="L1202" s="175" t="s">
        <v>498</v>
      </c>
      <c r="M1202" s="175" t="s">
        <v>46</v>
      </c>
      <c r="N1202" s="184">
        <v>0.03</v>
      </c>
      <c r="O1202" s="184" t="s">
        <v>188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6"/>
        <v>95610</v>
      </c>
      <c r="U1202" s="192">
        <f t="shared" si="297"/>
        <v>4003070</v>
      </c>
      <c r="V1202" s="192">
        <v>3698000</v>
      </c>
      <c r="W1202" s="192">
        <f t="shared" si="298"/>
        <v>305070</v>
      </c>
      <c r="X1202" s="192">
        <f t="shared" si="299"/>
        <v>296184.46601941745</v>
      </c>
      <c r="Y1202" s="192">
        <f t="shared" si="300"/>
        <v>8885.5339805825497</v>
      </c>
      <c r="Z1202" s="192">
        <v>749973.78</v>
      </c>
      <c r="AA1202" s="192">
        <f t="shared" si="301"/>
        <v>2948026.2199999997</v>
      </c>
      <c r="AB1202" s="192">
        <f t="shared" si="293"/>
        <v>728129.88349514559</v>
      </c>
      <c r="AC1202" s="192">
        <f t="shared" si="285"/>
        <v>21843.896504854434</v>
      </c>
      <c r="AD1202" s="192">
        <f t="shared" si="302"/>
        <v>476561.68361062638</v>
      </c>
      <c r="AE1202" s="192">
        <f t="shared" si="287"/>
        <v>564999.09844173247</v>
      </c>
      <c r="AF1202" s="184">
        <v>0.08</v>
      </c>
      <c r="AG1202" s="192">
        <f t="shared" si="294"/>
        <v>45199.927875338595</v>
      </c>
      <c r="AH1202" s="192">
        <f t="shared" si="295"/>
        <v>23356.031370484161</v>
      </c>
      <c r="AI1202" s="192"/>
      <c r="AJ1202" s="192"/>
      <c r="AK1202" s="203" t="s">
        <v>188</v>
      </c>
      <c r="AL1202" s="175" t="s">
        <v>1107</v>
      </c>
      <c r="AM1202" s="175"/>
    </row>
    <row r="1203" spans="1:39" s="121" customFormat="1" hidden="1" x14ac:dyDescent="0.15">
      <c r="A1203" s="175">
        <v>2017</v>
      </c>
      <c r="B1203" s="175" t="s">
        <v>38</v>
      </c>
      <c r="C1203" s="175" t="s">
        <v>109</v>
      </c>
      <c r="D1203" s="175" t="s">
        <v>110</v>
      </c>
      <c r="E1203" s="175" t="s">
        <v>280</v>
      </c>
      <c r="F1203" s="175" t="s">
        <v>1085</v>
      </c>
      <c r="G1203" s="175" t="s">
        <v>1085</v>
      </c>
      <c r="H1203" s="175" t="s">
        <v>1085</v>
      </c>
      <c r="I1203" s="175" t="s">
        <v>1071</v>
      </c>
      <c r="J1203" s="176" t="s">
        <v>602</v>
      </c>
      <c r="K1203" s="175" t="s">
        <v>1105</v>
      </c>
      <c r="L1203" s="175" t="s">
        <v>1086</v>
      </c>
      <c r="M1203" s="175" t="s">
        <v>46</v>
      </c>
      <c r="N1203" s="184">
        <v>0.02</v>
      </c>
      <c r="O1203" s="184" t="s">
        <v>172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6"/>
        <v>800</v>
      </c>
      <c r="U1203" s="192">
        <f t="shared" si="297"/>
        <v>40800</v>
      </c>
      <c r="V1203" s="192">
        <v>51000</v>
      </c>
      <c r="W1203" s="192">
        <f t="shared" si="298"/>
        <v>-10200</v>
      </c>
      <c r="X1203" s="192">
        <f t="shared" si="299"/>
        <v>-10000</v>
      </c>
      <c r="Y1203" s="192">
        <f t="shared" si="300"/>
        <v>-200</v>
      </c>
      <c r="Z1203" s="192">
        <v>51000</v>
      </c>
      <c r="AA1203" s="192">
        <f t="shared" si="301"/>
        <v>0</v>
      </c>
      <c r="AB1203" s="192">
        <f t="shared" si="293"/>
        <v>50000</v>
      </c>
      <c r="AC1203" s="192">
        <f t="shared" si="285"/>
        <v>1000</v>
      </c>
      <c r="AD1203" s="192">
        <f t="shared" si="302"/>
        <v>32407.327445690094</v>
      </c>
      <c r="AE1203" s="192">
        <f t="shared" si="287"/>
        <v>38421.281902053102</v>
      </c>
      <c r="AF1203" s="184">
        <v>0.08</v>
      </c>
      <c r="AG1203" s="192">
        <f t="shared" si="294"/>
        <v>3073.7025521642481</v>
      </c>
      <c r="AH1203" s="192">
        <f t="shared" si="295"/>
        <v>2073.7025521642481</v>
      </c>
      <c r="AI1203" s="192"/>
      <c r="AJ1203" s="192"/>
      <c r="AK1203" s="203" t="s">
        <v>172</v>
      </c>
      <c r="AL1203" s="175" t="s">
        <v>1108</v>
      </c>
      <c r="AM1203" s="175"/>
    </row>
    <row r="1204" spans="1:39" s="121" customFormat="1" hidden="1" x14ac:dyDescent="0.15">
      <c r="A1204" s="175">
        <v>2017</v>
      </c>
      <c r="B1204" s="175" t="s">
        <v>332</v>
      </c>
      <c r="C1204" s="175" t="s">
        <v>54</v>
      </c>
      <c r="D1204" s="175" t="s">
        <v>55</v>
      </c>
      <c r="E1204" s="175" t="s">
        <v>64</v>
      </c>
      <c r="F1204" s="175" t="s">
        <v>375</v>
      </c>
      <c r="G1204" s="175" t="s">
        <v>793</v>
      </c>
      <c r="H1204" s="175" t="s">
        <v>793</v>
      </c>
      <c r="I1204" s="175" t="s">
        <v>1071</v>
      </c>
      <c r="J1204" s="176" t="s">
        <v>602</v>
      </c>
      <c r="K1204" s="175" t="s">
        <v>1105</v>
      </c>
      <c r="L1204" s="175" t="s">
        <v>375</v>
      </c>
      <c r="M1204" s="175" t="s">
        <v>46</v>
      </c>
      <c r="N1204" s="184">
        <v>0.02</v>
      </c>
      <c r="O1204" s="184" t="s">
        <v>172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6"/>
        <v>200.16</v>
      </c>
      <c r="U1204" s="192">
        <f t="shared" si="297"/>
        <v>10208.16</v>
      </c>
      <c r="V1204" s="192">
        <v>10008</v>
      </c>
      <c r="W1204" s="192">
        <f t="shared" si="298"/>
        <v>200.15999999999985</v>
      </c>
      <c r="X1204" s="192">
        <f t="shared" si="299"/>
        <v>196.2352941176469</v>
      </c>
      <c r="Y1204" s="192">
        <f t="shared" si="300"/>
        <v>3.9247058823529528</v>
      </c>
      <c r="Z1204" s="192">
        <v>10008</v>
      </c>
      <c r="AA1204" s="192">
        <f t="shared" si="301"/>
        <v>0</v>
      </c>
      <c r="AB1204" s="192">
        <f t="shared" si="293"/>
        <v>9811.7647058823532</v>
      </c>
      <c r="AC1204" s="192">
        <f t="shared" si="285"/>
        <v>196.23529411764684</v>
      </c>
      <c r="AD1204" s="192">
        <f t="shared" si="302"/>
        <v>6359.4614328718917</v>
      </c>
      <c r="AE1204" s="192">
        <f t="shared" si="287"/>
        <v>7539.6115544264212</v>
      </c>
      <c r="AF1204" s="184">
        <v>0.08</v>
      </c>
      <c r="AG1204" s="192">
        <f t="shared" si="294"/>
        <v>603.16892435411376</v>
      </c>
      <c r="AH1204" s="192">
        <f t="shared" si="295"/>
        <v>406.93363023646691</v>
      </c>
      <c r="AI1204" s="192"/>
      <c r="AJ1204" s="192"/>
      <c r="AK1204" s="203" t="s">
        <v>172</v>
      </c>
      <c r="AL1204" s="175" t="s">
        <v>1107</v>
      </c>
      <c r="AM1204" s="175"/>
    </row>
    <row r="1205" spans="1:39" s="121" customFormat="1" hidden="1" x14ac:dyDescent="0.15">
      <c r="A1205" s="175">
        <v>2017</v>
      </c>
      <c r="B1205" s="175" t="s">
        <v>38</v>
      </c>
      <c r="C1205" s="175" t="s">
        <v>109</v>
      </c>
      <c r="D1205" s="175" t="s">
        <v>110</v>
      </c>
      <c r="E1205" s="175" t="s">
        <v>280</v>
      </c>
      <c r="F1205" s="175" t="s">
        <v>894</v>
      </c>
      <c r="G1205" s="175" t="s">
        <v>894</v>
      </c>
      <c r="H1205" s="175" t="s">
        <v>894</v>
      </c>
      <c r="I1205" s="175" t="s">
        <v>1071</v>
      </c>
      <c r="J1205" s="176" t="s">
        <v>602</v>
      </c>
      <c r="K1205" s="175" t="s">
        <v>1105</v>
      </c>
      <c r="L1205" s="175" t="s">
        <v>894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6"/>
        <v>2000</v>
      </c>
      <c r="U1205" s="192">
        <f t="shared" si="297"/>
        <v>102000</v>
      </c>
      <c r="V1205" s="192">
        <v>102000</v>
      </c>
      <c r="W1205" s="192">
        <f t="shared" si="298"/>
        <v>0</v>
      </c>
      <c r="X1205" s="192">
        <f t="shared" si="299"/>
        <v>0</v>
      </c>
      <c r="Y1205" s="192">
        <f t="shared" si="300"/>
        <v>0</v>
      </c>
      <c r="Z1205" s="192">
        <v>102000</v>
      </c>
      <c r="AA1205" s="192">
        <f t="shared" si="301"/>
        <v>0</v>
      </c>
      <c r="AB1205" s="192">
        <f t="shared" si="293"/>
        <v>100000</v>
      </c>
      <c r="AC1205" s="192">
        <f t="shared" si="285"/>
        <v>2000</v>
      </c>
      <c r="AD1205" s="192">
        <f t="shared" si="302"/>
        <v>64814.654891380189</v>
      </c>
      <c r="AE1205" s="192">
        <f t="shared" si="287"/>
        <v>76842.563804106205</v>
      </c>
      <c r="AF1205" s="184">
        <v>0.08</v>
      </c>
      <c r="AG1205" s="192">
        <f t="shared" si="294"/>
        <v>6147.4051043284962</v>
      </c>
      <c r="AH1205" s="192">
        <f t="shared" si="295"/>
        <v>4147.4051043284962</v>
      </c>
      <c r="AI1205" s="192"/>
      <c r="AJ1205" s="192"/>
      <c r="AK1205" s="203" t="s">
        <v>1089</v>
      </c>
      <c r="AL1205" s="175" t="s">
        <v>1108</v>
      </c>
      <c r="AM1205" s="175"/>
    </row>
    <row r="1206" spans="1:39" s="121" customFormat="1" hidden="1" x14ac:dyDescent="0.15">
      <c r="A1206" s="175">
        <v>2017</v>
      </c>
      <c r="B1206" s="175" t="s">
        <v>198</v>
      </c>
      <c r="C1206" s="175" t="s">
        <v>109</v>
      </c>
      <c r="D1206" s="175" t="s">
        <v>110</v>
      </c>
      <c r="E1206" s="175" t="s">
        <v>280</v>
      </c>
      <c r="F1206" s="175" t="s">
        <v>415</v>
      </c>
      <c r="G1206" s="175" t="s">
        <v>416</v>
      </c>
      <c r="H1206" s="175" t="s">
        <v>416</v>
      </c>
      <c r="I1206" s="175" t="s">
        <v>1071</v>
      </c>
      <c r="J1206" s="176" t="s">
        <v>602</v>
      </c>
      <c r="K1206" s="175" t="s">
        <v>1105</v>
      </c>
      <c r="L1206" s="175" t="s">
        <v>415</v>
      </c>
      <c r="M1206" s="175" t="s">
        <v>46</v>
      </c>
      <c r="N1206" s="184">
        <v>0.02</v>
      </c>
      <c r="O1206" s="184" t="s">
        <v>172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6"/>
        <v>200</v>
      </c>
      <c r="U1206" s="192">
        <f t="shared" si="297"/>
        <v>10200</v>
      </c>
      <c r="V1206" s="192">
        <v>0</v>
      </c>
      <c r="W1206" s="192">
        <f t="shared" si="298"/>
        <v>10200</v>
      </c>
      <c r="X1206" s="192">
        <f t="shared" si="299"/>
        <v>10000</v>
      </c>
      <c r="Y1206" s="192">
        <f t="shared" si="300"/>
        <v>200</v>
      </c>
      <c r="Z1206" s="192">
        <v>0</v>
      </c>
      <c r="AA1206" s="192">
        <f t="shared" si="301"/>
        <v>0</v>
      </c>
      <c r="AB1206" s="192">
        <f t="shared" si="293"/>
        <v>0</v>
      </c>
      <c r="AC1206" s="192">
        <f t="shared" si="285"/>
        <v>0</v>
      </c>
      <c r="AD1206" s="192">
        <f t="shared" si="302"/>
        <v>0</v>
      </c>
      <c r="AE1206" s="192">
        <f t="shared" si="287"/>
        <v>0</v>
      </c>
      <c r="AF1206" s="184">
        <v>0.08</v>
      </c>
      <c r="AG1206" s="192">
        <f t="shared" si="294"/>
        <v>0</v>
      </c>
      <c r="AH1206" s="192">
        <f t="shared" si="295"/>
        <v>0</v>
      </c>
      <c r="AI1206" s="192"/>
      <c r="AJ1206" s="192"/>
      <c r="AK1206" s="203" t="s">
        <v>172</v>
      </c>
      <c r="AL1206" s="175" t="s">
        <v>1107</v>
      </c>
      <c r="AM1206" s="175"/>
    </row>
    <row r="1207" spans="1:39" s="121" customFormat="1" hidden="1" x14ac:dyDescent="0.15">
      <c r="A1207" s="175">
        <v>2017</v>
      </c>
      <c r="B1207" s="175" t="s">
        <v>251</v>
      </c>
      <c r="C1207" s="175" t="s">
        <v>109</v>
      </c>
      <c r="D1207" s="175" t="s">
        <v>110</v>
      </c>
      <c r="E1207" s="175" t="s">
        <v>280</v>
      </c>
      <c r="F1207" s="175" t="s">
        <v>1090</v>
      </c>
      <c r="G1207" s="175" t="s">
        <v>1091</v>
      </c>
      <c r="H1207" s="175" t="s">
        <v>1091</v>
      </c>
      <c r="I1207" s="175" t="s">
        <v>1071</v>
      </c>
      <c r="J1207" s="176" t="s">
        <v>602</v>
      </c>
      <c r="K1207" s="175" t="s">
        <v>1105</v>
      </c>
      <c r="L1207" s="175" t="s">
        <v>1090</v>
      </c>
      <c r="M1207" s="175" t="s">
        <v>46</v>
      </c>
      <c r="N1207" s="184">
        <v>0.02</v>
      </c>
      <c r="O1207" s="184" t="s">
        <v>172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6"/>
        <v>3600</v>
      </c>
      <c r="U1207" s="192">
        <f t="shared" si="297"/>
        <v>183600</v>
      </c>
      <c r="V1207" s="192">
        <v>183600</v>
      </c>
      <c r="W1207" s="192">
        <f t="shared" si="298"/>
        <v>0</v>
      </c>
      <c r="X1207" s="192">
        <f t="shared" si="299"/>
        <v>0</v>
      </c>
      <c r="Y1207" s="192">
        <f t="shared" si="300"/>
        <v>0</v>
      </c>
      <c r="Z1207" s="192">
        <v>53260.53</v>
      </c>
      <c r="AA1207" s="192">
        <f t="shared" si="301"/>
        <v>130339.47</v>
      </c>
      <c r="AB1207" s="192">
        <f t="shared" si="293"/>
        <v>52216.205882352937</v>
      </c>
      <c r="AC1207" s="192">
        <f t="shared" si="285"/>
        <v>1044.3241176470619</v>
      </c>
      <c r="AD1207" s="192">
        <f t="shared" si="302"/>
        <v>33843.753640019619</v>
      </c>
      <c r="AE1207" s="192">
        <f t="shared" si="287"/>
        <v>40124.271321230517</v>
      </c>
      <c r="AF1207" s="184">
        <v>0.08</v>
      </c>
      <c r="AG1207" s="192">
        <f t="shared" si="294"/>
        <v>3209.9417056984416</v>
      </c>
      <c r="AH1207" s="192">
        <f t="shared" si="295"/>
        <v>2165.6175880513797</v>
      </c>
      <c r="AI1207" s="192"/>
      <c r="AJ1207" s="192"/>
      <c r="AK1207" s="203" t="s">
        <v>172</v>
      </c>
      <c r="AL1207" s="175" t="s">
        <v>1107</v>
      </c>
      <c r="AM1207" s="175"/>
    </row>
    <row r="1208" spans="1:39" s="121" customFormat="1" hidden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189</v>
      </c>
      <c r="F1208" s="175" t="s">
        <v>477</v>
      </c>
      <c r="G1208" s="175" t="s">
        <v>477</v>
      </c>
      <c r="H1208" s="175" t="s">
        <v>477</v>
      </c>
      <c r="I1208" s="175" t="s">
        <v>1071</v>
      </c>
      <c r="J1208" s="176" t="s">
        <v>602</v>
      </c>
      <c r="K1208" s="175" t="s">
        <v>1105</v>
      </c>
      <c r="L1208" s="175" t="s">
        <v>477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6"/>
        <v>10000</v>
      </c>
      <c r="U1208" s="192">
        <f t="shared" si="297"/>
        <v>210000</v>
      </c>
      <c r="V1208" s="192">
        <v>204000</v>
      </c>
      <c r="W1208" s="192">
        <f t="shared" si="298"/>
        <v>6000</v>
      </c>
      <c r="X1208" s="192">
        <f t="shared" si="299"/>
        <v>5714.2857142857138</v>
      </c>
      <c r="Y1208" s="192">
        <f t="shared" si="300"/>
        <v>285.71428571428623</v>
      </c>
      <c r="Z1208" s="192">
        <v>206490.5</v>
      </c>
      <c r="AA1208" s="192">
        <f t="shared" si="301"/>
        <v>-2490.5</v>
      </c>
      <c r="AB1208" s="192">
        <f t="shared" si="293"/>
        <v>196657.61904761905</v>
      </c>
      <c r="AC1208" s="192">
        <f t="shared" si="285"/>
        <v>9832.8809523809468</v>
      </c>
      <c r="AD1208" s="192">
        <f t="shared" si="302"/>
        <v>131211.86760635825</v>
      </c>
      <c r="AE1208" s="192">
        <f t="shared" si="287"/>
        <v>155561.36687442934</v>
      </c>
      <c r="AF1208" s="184">
        <v>0.08</v>
      </c>
      <c r="AG1208" s="192">
        <f t="shared" si="294"/>
        <v>12444.909349954347</v>
      </c>
      <c r="AH1208" s="192">
        <f t="shared" si="295"/>
        <v>2612.0283975734001</v>
      </c>
      <c r="AI1208" s="192"/>
      <c r="AJ1208" s="192"/>
      <c r="AK1208" s="203" t="s">
        <v>63</v>
      </c>
      <c r="AL1208" s="175" t="s">
        <v>1107</v>
      </c>
      <c r="AM1208" s="175"/>
    </row>
    <row r="1209" spans="1:39" s="121" customFormat="1" hidden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126</v>
      </c>
      <c r="G1209" s="175" t="s">
        <v>126</v>
      </c>
      <c r="H1209" s="175" t="s">
        <v>126</v>
      </c>
      <c r="I1209" s="175" t="s">
        <v>1071</v>
      </c>
      <c r="J1209" s="176" t="s">
        <v>602</v>
      </c>
      <c r="K1209" s="175" t="s">
        <v>1105</v>
      </c>
      <c r="L1209" s="175" t="s">
        <v>126</v>
      </c>
      <c r="M1209" s="175" t="s">
        <v>46</v>
      </c>
      <c r="N1209" s="184">
        <v>0.02</v>
      </c>
      <c r="O1209" s="184" t="s">
        <v>172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6"/>
        <v>12800</v>
      </c>
      <c r="U1209" s="192">
        <f t="shared" si="297"/>
        <v>652800</v>
      </c>
      <c r="V1209" s="192">
        <v>652800</v>
      </c>
      <c r="W1209" s="192">
        <f t="shared" si="298"/>
        <v>0</v>
      </c>
      <c r="X1209" s="192">
        <f t="shared" si="299"/>
        <v>0</v>
      </c>
      <c r="Y1209" s="192">
        <f t="shared" si="300"/>
        <v>0</v>
      </c>
      <c r="Z1209" s="192">
        <v>1301143.8700000001</v>
      </c>
      <c r="AA1209" s="192">
        <f t="shared" si="301"/>
        <v>-648343.87000000011</v>
      </c>
      <c r="AB1209" s="192">
        <f t="shared" si="293"/>
        <v>1275631.2450980393</v>
      </c>
      <c r="AC1209" s="192">
        <f t="shared" si="285"/>
        <v>25512.624901960837</v>
      </c>
      <c r="AD1209" s="192">
        <f t="shared" si="302"/>
        <v>826795.98919691029</v>
      </c>
      <c r="AE1209" s="192">
        <f t="shared" si="287"/>
        <v>980227.7534195754</v>
      </c>
      <c r="AF1209" s="184">
        <v>0.08</v>
      </c>
      <c r="AG1209" s="192">
        <f t="shared" si="294"/>
        <v>78418.220273566039</v>
      </c>
      <c r="AH1209" s="192">
        <f t="shared" si="295"/>
        <v>52905.595371605203</v>
      </c>
      <c r="AI1209" s="192"/>
      <c r="AJ1209" s="192"/>
      <c r="AK1209" s="203" t="s">
        <v>172</v>
      </c>
      <c r="AL1209" s="175" t="s">
        <v>1107</v>
      </c>
      <c r="AM1209" s="175" t="s">
        <v>1084</v>
      </c>
    </row>
    <row r="1210" spans="1:39" s="121" customFormat="1" hidden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794</v>
      </c>
      <c r="G1210" s="175" t="s">
        <v>794</v>
      </c>
      <c r="H1210" s="175" t="s">
        <v>794</v>
      </c>
      <c r="I1210" s="175" t="s">
        <v>1071</v>
      </c>
      <c r="J1210" s="176" t="s">
        <v>602</v>
      </c>
      <c r="K1210" s="175" t="s">
        <v>1105</v>
      </c>
      <c r="L1210" s="175" t="s">
        <v>794</v>
      </c>
      <c r="M1210" s="175" t="s">
        <v>46</v>
      </c>
      <c r="N1210" s="184">
        <v>0.02</v>
      </c>
      <c r="O1210" s="184" t="s">
        <v>172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6"/>
        <v>1000</v>
      </c>
      <c r="U1210" s="192">
        <f t="shared" si="297"/>
        <v>73800</v>
      </c>
      <c r="V1210" s="192">
        <v>70000</v>
      </c>
      <c r="W1210" s="192">
        <f t="shared" si="298"/>
        <v>3800</v>
      </c>
      <c r="X1210" s="192">
        <f t="shared" si="299"/>
        <v>3725.4901960784314</v>
      </c>
      <c r="Y1210" s="192">
        <f t="shared" si="300"/>
        <v>74.509803921568619</v>
      </c>
      <c r="Z1210" s="192">
        <v>71500.600000000006</v>
      </c>
      <c r="AA1210" s="192">
        <f t="shared" si="301"/>
        <v>-1500.6000000000058</v>
      </c>
      <c r="AB1210" s="192">
        <f t="shared" si="293"/>
        <v>70098.627450980392</v>
      </c>
      <c r="AC1210" s="192">
        <f t="shared" si="285"/>
        <v>1401.9725490196142</v>
      </c>
      <c r="AD1210" s="192">
        <f t="shared" si="302"/>
        <v>45434.183465947244</v>
      </c>
      <c r="AE1210" s="192">
        <f t="shared" si="287"/>
        <v>53865.582524822326</v>
      </c>
      <c r="AF1210" s="184">
        <v>0.08</v>
      </c>
      <c r="AG1210" s="192">
        <f t="shared" si="294"/>
        <v>4309.2466019857866</v>
      </c>
      <c r="AH1210" s="192">
        <f t="shared" si="295"/>
        <v>2907.2740529661723</v>
      </c>
      <c r="AI1210" s="192"/>
      <c r="AJ1210" s="192"/>
      <c r="AK1210" s="203" t="s">
        <v>172</v>
      </c>
      <c r="AL1210" s="175" t="s">
        <v>1107</v>
      </c>
      <c r="AM1210" s="175"/>
    </row>
    <row r="1211" spans="1:39" s="121" customFormat="1" hidden="1" x14ac:dyDescent="0.15">
      <c r="A1211" s="175">
        <v>2017</v>
      </c>
      <c r="B1211" s="175" t="s">
        <v>38</v>
      </c>
      <c r="C1211" s="175" t="s">
        <v>109</v>
      </c>
      <c r="D1211" s="175" t="s">
        <v>110</v>
      </c>
      <c r="E1211" s="175" t="s">
        <v>252</v>
      </c>
      <c r="F1211" s="175" t="s">
        <v>905</v>
      </c>
      <c r="G1211" s="175" t="s">
        <v>905</v>
      </c>
      <c r="H1211" s="175" t="s">
        <v>905</v>
      </c>
      <c r="I1211" s="175" t="s">
        <v>1071</v>
      </c>
      <c r="J1211" s="176" t="s">
        <v>602</v>
      </c>
      <c r="K1211" s="175" t="s">
        <v>1105</v>
      </c>
      <c r="L1211" s="175" t="s">
        <v>905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6"/>
        <v>1400</v>
      </c>
      <c r="U1211" s="192">
        <f t="shared" si="297"/>
        <v>91800</v>
      </c>
      <c r="V1211" s="192">
        <v>91800</v>
      </c>
      <c r="W1211" s="192">
        <f t="shared" si="298"/>
        <v>0</v>
      </c>
      <c r="X1211" s="192">
        <f t="shared" si="299"/>
        <v>0</v>
      </c>
      <c r="Y1211" s="192">
        <f t="shared" si="300"/>
        <v>0</v>
      </c>
      <c r="Z1211" s="192">
        <v>79918.94</v>
      </c>
      <c r="AA1211" s="192">
        <f t="shared" si="301"/>
        <v>11881.059999999998</v>
      </c>
      <c r="AB1211" s="192">
        <f t="shared" si="293"/>
        <v>78351.901960784307</v>
      </c>
      <c r="AC1211" s="192">
        <f t="shared" si="285"/>
        <v>1567.0380392156949</v>
      </c>
      <c r="AD1211" s="192">
        <f t="shared" si="302"/>
        <v>50783.514856714901</v>
      </c>
      <c r="AE1211" s="192">
        <f t="shared" si="287"/>
        <v>60207.610255946434</v>
      </c>
      <c r="AF1211" s="184">
        <v>0.08</v>
      </c>
      <c r="AG1211" s="192">
        <f t="shared" si="294"/>
        <v>4816.6088204757152</v>
      </c>
      <c r="AH1211" s="192">
        <f t="shared" si="295"/>
        <v>3249.5707812600203</v>
      </c>
      <c r="AI1211" s="192"/>
      <c r="AJ1211" s="192"/>
      <c r="AK1211" s="203" t="s">
        <v>1089</v>
      </c>
      <c r="AL1211" s="175" t="s">
        <v>1107</v>
      </c>
      <c r="AM1211" s="175" t="s">
        <v>1084</v>
      </c>
    </row>
    <row r="1212" spans="1:39" s="121" customFormat="1" hidden="1" x14ac:dyDescent="0.15">
      <c r="A1212" s="175">
        <v>2017</v>
      </c>
      <c r="B1212" s="175" t="s">
        <v>251</v>
      </c>
      <c r="C1212" s="175" t="s">
        <v>109</v>
      </c>
      <c r="D1212" s="175" t="s">
        <v>110</v>
      </c>
      <c r="E1212" s="175" t="s">
        <v>280</v>
      </c>
      <c r="F1212" s="175" t="s">
        <v>417</v>
      </c>
      <c r="G1212" s="175" t="s">
        <v>418</v>
      </c>
      <c r="H1212" s="176" t="s">
        <v>419</v>
      </c>
      <c r="I1212" s="175" t="s">
        <v>1071</v>
      </c>
      <c r="J1212" s="176" t="s">
        <v>602</v>
      </c>
      <c r="K1212" s="175" t="s">
        <v>1105</v>
      </c>
      <c r="L1212" s="175" t="s">
        <v>417</v>
      </c>
      <c r="M1212" s="175" t="s">
        <v>46</v>
      </c>
      <c r="N1212" s="184">
        <v>0.02</v>
      </c>
      <c r="O1212" s="184" t="s">
        <v>172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6"/>
        <v>800</v>
      </c>
      <c r="U1212" s="192">
        <f t="shared" si="297"/>
        <v>40800</v>
      </c>
      <c r="V1212" s="192">
        <v>40800</v>
      </c>
      <c r="W1212" s="192">
        <f t="shared" si="298"/>
        <v>0</v>
      </c>
      <c r="X1212" s="192">
        <f t="shared" si="299"/>
        <v>0</v>
      </c>
      <c r="Y1212" s="192">
        <f t="shared" si="300"/>
        <v>0</v>
      </c>
      <c r="Z1212" s="192">
        <v>30181.89</v>
      </c>
      <c r="AA1212" s="192">
        <f t="shared" si="301"/>
        <v>10618.11</v>
      </c>
      <c r="AB1212" s="192">
        <f t="shared" si="293"/>
        <v>29590.088235294115</v>
      </c>
      <c r="AC1212" s="192">
        <f t="shared" si="285"/>
        <v>591.80176470588412</v>
      </c>
      <c r="AD1212" s="192">
        <f t="shared" si="302"/>
        <v>19178.713571760771</v>
      </c>
      <c r="AE1212" s="192">
        <f t="shared" si="287"/>
        <v>22737.782431897209</v>
      </c>
      <c r="AF1212" s="184">
        <v>0.08</v>
      </c>
      <c r="AG1212" s="192">
        <f t="shared" si="294"/>
        <v>1819.0225945517768</v>
      </c>
      <c r="AH1212" s="192">
        <f t="shared" si="295"/>
        <v>1227.2208298458927</v>
      </c>
      <c r="AI1212" s="192"/>
      <c r="AJ1212" s="192"/>
      <c r="AK1212" s="203" t="s">
        <v>172</v>
      </c>
      <c r="AL1212" s="175" t="s">
        <v>1107</v>
      </c>
      <c r="AM1212" s="175"/>
    </row>
    <row r="1213" spans="1:39" s="122" customFormat="1" hidden="1" x14ac:dyDescent="0.15">
      <c r="A1213" s="178">
        <v>2017</v>
      </c>
      <c r="B1213" s="178" t="s">
        <v>1109</v>
      </c>
      <c r="C1213" s="178"/>
      <c r="D1213" s="178"/>
      <c r="E1213" s="178"/>
      <c r="F1213" s="178" t="s">
        <v>1110</v>
      </c>
      <c r="G1213" s="178"/>
      <c r="H1213" s="178"/>
      <c r="I1213" s="175" t="s">
        <v>1071</v>
      </c>
      <c r="J1213" s="187" t="s">
        <v>568</v>
      </c>
      <c r="K1213" s="178" t="s">
        <v>1083</v>
      </c>
      <c r="L1213" s="178" t="s">
        <v>1110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6"/>
        <v>0</v>
      </c>
      <c r="U1213" s="194">
        <f t="shared" si="297"/>
        <v>0</v>
      </c>
      <c r="V1213" s="194">
        <v>0</v>
      </c>
      <c r="W1213" s="194">
        <f t="shared" si="298"/>
        <v>0</v>
      </c>
      <c r="X1213" s="194">
        <f t="shared" si="299"/>
        <v>0</v>
      </c>
      <c r="Y1213" s="194">
        <f t="shared" si="300"/>
        <v>0</v>
      </c>
      <c r="Z1213" s="194">
        <v>5095</v>
      </c>
      <c r="AA1213" s="194">
        <f t="shared" si="301"/>
        <v>0</v>
      </c>
      <c r="AB1213" s="194">
        <v>0</v>
      </c>
      <c r="AC1213" s="194">
        <v>0</v>
      </c>
      <c r="AD1213" s="194">
        <f t="shared" si="302"/>
        <v>3237.5555556037457</v>
      </c>
      <c r="AE1213" s="194">
        <f t="shared" si="287"/>
        <v>3838.3613978619719</v>
      </c>
      <c r="AF1213" s="188">
        <v>0.08</v>
      </c>
      <c r="AG1213" s="194">
        <f t="shared" si="294"/>
        <v>307.06891182895777</v>
      </c>
      <c r="AH1213" s="194">
        <f t="shared" si="295"/>
        <v>-4787.9310881710426</v>
      </c>
      <c r="AI1213" s="194"/>
      <c r="AJ1213" s="194"/>
      <c r="AK1213" s="178"/>
      <c r="AL1213" s="178" t="s">
        <v>1111</v>
      </c>
      <c r="AM1213" s="178"/>
    </row>
    <row r="1214" spans="1:39" s="122" customFormat="1" hidden="1" x14ac:dyDescent="0.15">
      <c r="A1214" s="178">
        <v>2017</v>
      </c>
      <c r="B1214" s="178" t="s">
        <v>1109</v>
      </c>
      <c r="C1214" s="178" t="s">
        <v>88</v>
      </c>
      <c r="D1214" s="178"/>
      <c r="E1214" s="178"/>
      <c r="F1214" s="178" t="s">
        <v>1112</v>
      </c>
      <c r="G1214" s="178"/>
      <c r="H1214" s="178"/>
      <c r="I1214" s="175" t="s">
        <v>1071</v>
      </c>
      <c r="J1214" s="187" t="s">
        <v>568</v>
      </c>
      <c r="K1214" s="178" t="s">
        <v>1083</v>
      </c>
      <c r="L1214" s="178" t="s">
        <v>1112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6"/>
        <v>0</v>
      </c>
      <c r="U1214" s="194">
        <f t="shared" si="297"/>
        <v>0</v>
      </c>
      <c r="V1214" s="194">
        <v>0</v>
      </c>
      <c r="W1214" s="194">
        <f t="shared" si="298"/>
        <v>0</v>
      </c>
      <c r="X1214" s="194">
        <f t="shared" si="299"/>
        <v>0</v>
      </c>
      <c r="Y1214" s="194">
        <f t="shared" si="300"/>
        <v>0</v>
      </c>
      <c r="Z1214" s="194">
        <v>59335.63</v>
      </c>
      <c r="AA1214" s="194">
        <f t="shared" si="301"/>
        <v>33863.879999999997</v>
      </c>
      <c r="AB1214" s="194">
        <v>0</v>
      </c>
      <c r="AC1214" s="194">
        <v>0</v>
      </c>
      <c r="AD1214" s="194">
        <f t="shared" si="302"/>
        <v>37704.101776594362</v>
      </c>
      <c r="AE1214" s="194">
        <f t="shared" si="287"/>
        <v>44700.999354233711</v>
      </c>
      <c r="AF1214" s="188">
        <v>0.08</v>
      </c>
      <c r="AG1214" s="194">
        <f t="shared" si="294"/>
        <v>3576.0799483386968</v>
      </c>
      <c r="AH1214" s="194">
        <f t="shared" si="295"/>
        <v>-55759.550051661303</v>
      </c>
      <c r="AI1214" s="194"/>
      <c r="AJ1214" s="194"/>
      <c r="AK1214" s="178"/>
      <c r="AL1214" s="178" t="s">
        <v>1111</v>
      </c>
      <c r="AM1214" s="178" t="s">
        <v>1084</v>
      </c>
    </row>
    <row r="1215" spans="1:39" s="122" customFormat="1" hidden="1" x14ac:dyDescent="0.15">
      <c r="A1215" s="178">
        <v>2017</v>
      </c>
      <c r="B1215" s="178" t="s">
        <v>1109</v>
      </c>
      <c r="C1215" s="178" t="s">
        <v>54</v>
      </c>
      <c r="D1215" s="178"/>
      <c r="E1215" s="178"/>
      <c r="F1215" s="178" t="s">
        <v>1011</v>
      </c>
      <c r="G1215" s="178"/>
      <c r="H1215" s="178"/>
      <c r="I1215" s="175" t="s">
        <v>1071</v>
      </c>
      <c r="J1215" s="187" t="s">
        <v>568</v>
      </c>
      <c r="K1215" s="178" t="s">
        <v>1083</v>
      </c>
      <c r="L1215" s="178" t="s">
        <v>1011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6"/>
        <v>0</v>
      </c>
      <c r="U1215" s="194">
        <f t="shared" si="297"/>
        <v>0</v>
      </c>
      <c r="V1215" s="194">
        <v>0</v>
      </c>
      <c r="W1215" s="194">
        <f t="shared" si="298"/>
        <v>0</v>
      </c>
      <c r="X1215" s="194">
        <f t="shared" si="299"/>
        <v>0</v>
      </c>
      <c r="Y1215" s="194">
        <f t="shared" si="300"/>
        <v>0</v>
      </c>
      <c r="Z1215" s="194">
        <v>313272.43</v>
      </c>
      <c r="AA1215" s="194">
        <f t="shared" si="301"/>
        <v>0</v>
      </c>
      <c r="AB1215" s="194">
        <v>0</v>
      </c>
      <c r="AC1215" s="194">
        <v>0</v>
      </c>
      <c r="AD1215" s="194">
        <f t="shared" si="302"/>
        <v>199065.14154347114</v>
      </c>
      <c r="AE1215" s="194">
        <f t="shared" si="287"/>
        <v>236006.43814061172</v>
      </c>
      <c r="AF1215" s="188">
        <v>0.08</v>
      </c>
      <c r="AG1215" s="194">
        <f t="shared" si="294"/>
        <v>18880.515051248938</v>
      </c>
      <c r="AH1215" s="194">
        <f t="shared" si="295"/>
        <v>-294391.91494875104</v>
      </c>
      <c r="AI1215" s="194"/>
      <c r="AJ1215" s="194"/>
      <c r="AK1215" s="178"/>
      <c r="AL1215" s="178" t="s">
        <v>1111</v>
      </c>
      <c r="AM1215" s="178" t="s">
        <v>1084</v>
      </c>
    </row>
    <row r="1216" spans="1:39" s="121" customFormat="1" hidden="1" x14ac:dyDescent="0.3">
      <c r="A1216" s="175">
        <v>2017</v>
      </c>
      <c r="B1216" s="177" t="s">
        <v>38</v>
      </c>
      <c r="C1216" s="177" t="s">
        <v>109</v>
      </c>
      <c r="D1216" s="177" t="s">
        <v>110</v>
      </c>
      <c r="E1216" s="177" t="s">
        <v>280</v>
      </c>
      <c r="F1216" s="177" t="s">
        <v>1085</v>
      </c>
      <c r="G1216" s="177" t="s">
        <v>1085</v>
      </c>
      <c r="H1216" s="177" t="s">
        <v>1085</v>
      </c>
      <c r="I1216" s="175" t="s">
        <v>1071</v>
      </c>
      <c r="J1216" s="176" t="s">
        <v>602</v>
      </c>
      <c r="K1216" s="175" t="s">
        <v>1105</v>
      </c>
      <c r="L1216" s="175" t="s">
        <v>1088</v>
      </c>
      <c r="M1216" s="175" t="s">
        <v>46</v>
      </c>
      <c r="N1216" s="184">
        <v>0.02</v>
      </c>
      <c r="O1216" s="184" t="s">
        <v>172</v>
      </c>
      <c r="P1216" s="184" t="s">
        <v>51</v>
      </c>
      <c r="Q1216" s="192">
        <v>0</v>
      </c>
      <c r="R1216" s="192">
        <v>0</v>
      </c>
      <c r="S1216" s="192"/>
      <c r="T1216" s="192">
        <f t="shared" si="296"/>
        <v>0</v>
      </c>
      <c r="U1216" s="192">
        <f t="shared" si="297"/>
        <v>0</v>
      </c>
      <c r="V1216" s="192">
        <v>0</v>
      </c>
      <c r="W1216" s="192">
        <f t="shared" si="298"/>
        <v>0</v>
      </c>
      <c r="X1216" s="192">
        <f t="shared" si="299"/>
        <v>0</v>
      </c>
      <c r="Y1216" s="192">
        <f t="shared" si="300"/>
        <v>0</v>
      </c>
      <c r="Z1216" s="192">
        <v>1279.32</v>
      </c>
      <c r="AA1216" s="192">
        <f t="shared" si="301"/>
        <v>-1279.32</v>
      </c>
      <c r="AB1216" s="192">
        <f t="shared" ref="AB1216:AB1279" si="303">IF(P1216="返货",Z1216/(1+N1216),IF(P1216="返现",Z1216,IF(P1216="折扣",Z1216*N1216,IF(P1216="无",Z1216))))</f>
        <v>1254.2352941176471</v>
      </c>
      <c r="AC1216" s="192">
        <f t="shared" ref="AC1216:AC1279" si="304">IF(P1216="返现",Z1216*N1216,Z1216-AB1216)</f>
        <v>25.084705882352864</v>
      </c>
      <c r="AD1216" s="192">
        <f t="shared" si="302"/>
        <v>812.92827740824021</v>
      </c>
      <c r="AE1216" s="192">
        <f t="shared" si="287"/>
        <v>963.78655613597209</v>
      </c>
      <c r="AF1216" s="184">
        <v>0.08</v>
      </c>
      <c r="AG1216" s="192">
        <f t="shared" si="294"/>
        <v>77.102924490877768</v>
      </c>
      <c r="AH1216" s="192">
        <f t="shared" si="295"/>
        <v>52.018218608524904</v>
      </c>
      <c r="AI1216" s="192"/>
      <c r="AJ1216" s="192"/>
      <c r="AK1216" s="175"/>
      <c r="AL1216" s="175" t="s">
        <v>1113</v>
      </c>
      <c r="AM1216" s="175"/>
    </row>
    <row r="1217" spans="1:39" s="121" customFormat="1" hidden="1" x14ac:dyDescent="0.15">
      <c r="A1217" s="175">
        <v>2017</v>
      </c>
      <c r="B1217" s="175" t="s">
        <v>198</v>
      </c>
      <c r="C1217" s="175" t="s">
        <v>199</v>
      </c>
      <c r="D1217" s="175" t="s">
        <v>200</v>
      </c>
      <c r="E1217" s="175" t="s">
        <v>811</v>
      </c>
      <c r="F1217" s="175" t="s">
        <v>201</v>
      </c>
      <c r="G1217" s="175" t="s">
        <v>202</v>
      </c>
      <c r="H1217" s="175" t="s">
        <v>202</v>
      </c>
      <c r="I1217" s="175" t="s">
        <v>1071</v>
      </c>
      <c r="J1217" s="176" t="s">
        <v>602</v>
      </c>
      <c r="K1217" s="175" t="s">
        <v>1105</v>
      </c>
      <c r="L1217" s="175" t="s">
        <v>201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6"/>
        <v>0</v>
      </c>
      <c r="U1217" s="192">
        <f t="shared" si="297"/>
        <v>0</v>
      </c>
      <c r="V1217" s="192">
        <v>0</v>
      </c>
      <c r="W1217" s="192">
        <f t="shared" si="298"/>
        <v>0</v>
      </c>
      <c r="X1217" s="192">
        <f t="shared" si="299"/>
        <v>0</v>
      </c>
      <c r="Y1217" s="192">
        <f t="shared" si="300"/>
        <v>0</v>
      </c>
      <c r="Z1217" s="192">
        <v>100000</v>
      </c>
      <c r="AA1217" s="192">
        <f t="shared" si="301"/>
        <v>-100000</v>
      </c>
      <c r="AB1217" s="192">
        <f t="shared" si="303"/>
        <v>95238.095238095237</v>
      </c>
      <c r="AC1217" s="192">
        <f t="shared" si="304"/>
        <v>4761.9047619047633</v>
      </c>
      <c r="AD1217" s="192">
        <f t="shared" si="302"/>
        <v>63543.779305274693</v>
      </c>
      <c r="AE1217" s="192">
        <f t="shared" si="287"/>
        <v>75335.846866770793</v>
      </c>
      <c r="AF1217" s="184">
        <v>0.08</v>
      </c>
      <c r="AG1217" s="192">
        <f t="shared" si="294"/>
        <v>6026.8677493416635</v>
      </c>
      <c r="AH1217" s="192">
        <f t="shared" si="295"/>
        <v>1264.9629874369002</v>
      </c>
      <c r="AI1217" s="192"/>
      <c r="AJ1217" s="192"/>
      <c r="AK1217" s="175"/>
      <c r="AL1217" s="175" t="s">
        <v>1113</v>
      </c>
      <c r="AM1217" s="175"/>
    </row>
    <row r="1218" spans="1:39" s="121" customFormat="1" hidden="1" x14ac:dyDescent="0.3">
      <c r="A1218" s="175">
        <v>2017</v>
      </c>
      <c r="B1218" s="177" t="s">
        <v>251</v>
      </c>
      <c r="C1218" s="177" t="s">
        <v>88</v>
      </c>
      <c r="D1218" s="177" t="s">
        <v>127</v>
      </c>
      <c r="E1218" s="177" t="s">
        <v>193</v>
      </c>
      <c r="F1218" s="177" t="s">
        <v>600</v>
      </c>
      <c r="G1218" s="177" t="s">
        <v>601</v>
      </c>
      <c r="H1218" s="177" t="s">
        <v>601</v>
      </c>
      <c r="I1218" s="175" t="s">
        <v>1071</v>
      </c>
      <c r="J1218" s="176" t="s">
        <v>602</v>
      </c>
      <c r="K1218" s="175" t="s">
        <v>1105</v>
      </c>
      <c r="L1218" s="175" t="s">
        <v>1114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6"/>
        <v>0</v>
      </c>
      <c r="U1218" s="192">
        <f t="shared" si="297"/>
        <v>0</v>
      </c>
      <c r="V1218" s="192">
        <v>0</v>
      </c>
      <c r="W1218" s="192">
        <f t="shared" si="298"/>
        <v>0</v>
      </c>
      <c r="X1218" s="192">
        <f t="shared" si="299"/>
        <v>0</v>
      </c>
      <c r="Y1218" s="192">
        <f t="shared" si="300"/>
        <v>0</v>
      </c>
      <c r="Z1218" s="192">
        <v>117131.45</v>
      </c>
      <c r="AA1218" s="192">
        <f t="shared" si="301"/>
        <v>-117131.45</v>
      </c>
      <c r="AB1218" s="192">
        <f t="shared" si="303"/>
        <v>117131.45</v>
      </c>
      <c r="AC1218" s="192">
        <f t="shared" si="304"/>
        <v>0</v>
      </c>
      <c r="AD1218" s="192">
        <f t="shared" si="302"/>
        <v>74429.750085068168</v>
      </c>
      <c r="AE1218" s="192">
        <f t="shared" si="287"/>
        <v>88241.969804828201</v>
      </c>
      <c r="AF1218" s="184">
        <v>0.08</v>
      </c>
      <c r="AG1218" s="192">
        <f t="shared" si="294"/>
        <v>7059.3575843862563</v>
      </c>
      <c r="AH1218" s="192">
        <f t="shared" si="295"/>
        <v>7059.3575843862563</v>
      </c>
      <c r="AI1218" s="192"/>
      <c r="AJ1218" s="192"/>
      <c r="AK1218" s="175"/>
      <c r="AL1218" s="175" t="s">
        <v>1113</v>
      </c>
      <c r="AM1218" s="175"/>
    </row>
    <row r="1219" spans="1:39" s="121" customFormat="1" hidden="1" x14ac:dyDescent="0.15">
      <c r="A1219" s="175">
        <v>2017</v>
      </c>
      <c r="B1219" s="175" t="s">
        <v>38</v>
      </c>
      <c r="C1219" s="175" t="s">
        <v>109</v>
      </c>
      <c r="D1219" s="175" t="s">
        <v>110</v>
      </c>
      <c r="E1219" s="175" t="s">
        <v>111</v>
      </c>
      <c r="F1219" s="175" t="s">
        <v>112</v>
      </c>
      <c r="G1219" s="175" t="s">
        <v>112</v>
      </c>
      <c r="H1219" s="175" t="s">
        <v>112</v>
      </c>
      <c r="I1219" s="175" t="s">
        <v>1071</v>
      </c>
      <c r="J1219" s="176" t="s">
        <v>602</v>
      </c>
      <c r="K1219" s="175" t="s">
        <v>1105</v>
      </c>
      <c r="L1219" s="175" t="s">
        <v>113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6"/>
        <v>0</v>
      </c>
      <c r="U1219" s="192">
        <f t="shared" si="297"/>
        <v>0</v>
      </c>
      <c r="V1219" s="192">
        <v>102000</v>
      </c>
      <c r="W1219" s="192">
        <f t="shared" si="298"/>
        <v>-102000</v>
      </c>
      <c r="X1219" s="192">
        <f t="shared" si="299"/>
        <v>-100000</v>
      </c>
      <c r="Y1219" s="192">
        <f t="shared" si="300"/>
        <v>-2000</v>
      </c>
      <c r="Z1219" s="192">
        <v>150321.45000000001</v>
      </c>
      <c r="AA1219" s="192">
        <f t="shared" si="301"/>
        <v>-48321.450000000012</v>
      </c>
      <c r="AB1219" s="192">
        <f t="shared" si="303"/>
        <v>147373.9705882353</v>
      </c>
      <c r="AC1219" s="192">
        <f t="shared" si="304"/>
        <v>2947.4794117647107</v>
      </c>
      <c r="AD1219" s="192">
        <f t="shared" si="302"/>
        <v>95519.930436488852</v>
      </c>
      <c r="AE1219" s="192">
        <f t="shared" si="287"/>
        <v>113245.93737990943</v>
      </c>
      <c r="AF1219" s="184">
        <v>0.08</v>
      </c>
      <c r="AG1219" s="192">
        <f t="shared" si="294"/>
        <v>9059.6749903927539</v>
      </c>
      <c r="AH1219" s="192">
        <f t="shared" si="295"/>
        <v>6112.1955786280432</v>
      </c>
      <c r="AI1219" s="192"/>
      <c r="AJ1219" s="192"/>
      <c r="AK1219" s="175"/>
      <c r="AL1219" s="175" t="s">
        <v>1113</v>
      </c>
      <c r="AM1219" s="175"/>
    </row>
    <row r="1220" spans="1:39" s="121" customFormat="1" hidden="1" x14ac:dyDescent="0.15">
      <c r="A1220" s="175">
        <v>2017</v>
      </c>
      <c r="B1220" s="175" t="s">
        <v>38</v>
      </c>
      <c r="C1220" s="175" t="s">
        <v>109</v>
      </c>
      <c r="D1220" s="175" t="s">
        <v>110</v>
      </c>
      <c r="E1220" s="175" t="s">
        <v>252</v>
      </c>
      <c r="F1220" s="175" t="s">
        <v>906</v>
      </c>
      <c r="G1220" s="175" t="s">
        <v>906</v>
      </c>
      <c r="H1220" s="175" t="s">
        <v>906</v>
      </c>
      <c r="I1220" s="175" t="s">
        <v>1071</v>
      </c>
      <c r="J1220" s="176" t="s">
        <v>602</v>
      </c>
      <c r="K1220" s="175" t="s">
        <v>1105</v>
      </c>
      <c r="L1220" s="175" t="s">
        <v>906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6"/>
        <v>0</v>
      </c>
      <c r="U1220" s="192">
        <f t="shared" si="297"/>
        <v>0</v>
      </c>
      <c r="V1220" s="192">
        <v>0</v>
      </c>
      <c r="W1220" s="192">
        <f t="shared" si="298"/>
        <v>0</v>
      </c>
      <c r="X1220" s="192">
        <f t="shared" si="299"/>
        <v>0</v>
      </c>
      <c r="Y1220" s="192">
        <f t="shared" si="300"/>
        <v>0</v>
      </c>
      <c r="Z1220" s="192">
        <v>2595.11</v>
      </c>
      <c r="AA1220" s="192">
        <f t="shared" si="301"/>
        <v>-2595.11</v>
      </c>
      <c r="AB1220" s="192">
        <f t="shared" si="303"/>
        <v>2544.2254901960787</v>
      </c>
      <c r="AC1220" s="192">
        <f t="shared" si="304"/>
        <v>50.884509803921446</v>
      </c>
      <c r="AD1220" s="192">
        <f t="shared" si="302"/>
        <v>1649.0309711291143</v>
      </c>
      <c r="AE1220" s="192">
        <f t="shared" si="287"/>
        <v>1955.0480956242557</v>
      </c>
      <c r="AF1220" s="184">
        <v>0.08</v>
      </c>
      <c r="AG1220" s="192">
        <f t="shared" si="294"/>
        <v>156.40384764994045</v>
      </c>
      <c r="AH1220" s="192">
        <f t="shared" si="295"/>
        <v>105.519337846019</v>
      </c>
      <c r="AI1220" s="192"/>
      <c r="AJ1220" s="192"/>
      <c r="AK1220" s="175"/>
      <c r="AL1220" s="175" t="s">
        <v>1113</v>
      </c>
      <c r="AM1220" s="175"/>
    </row>
    <row r="1221" spans="1:39" s="121" customFormat="1" hidden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123</v>
      </c>
      <c r="F1221" s="175" t="s">
        <v>1097</v>
      </c>
      <c r="G1221" s="175" t="s">
        <v>1097</v>
      </c>
      <c r="H1221" s="175" t="s">
        <v>1097</v>
      </c>
      <c r="I1221" s="175" t="s">
        <v>1071</v>
      </c>
      <c r="J1221" s="176" t="s">
        <v>602</v>
      </c>
      <c r="K1221" s="175" t="s">
        <v>1105</v>
      </c>
      <c r="L1221" s="175" t="s">
        <v>1097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6"/>
        <v>0</v>
      </c>
      <c r="U1221" s="192">
        <f t="shared" si="297"/>
        <v>0</v>
      </c>
      <c r="V1221" s="192">
        <v>0</v>
      </c>
      <c r="W1221" s="192">
        <f t="shared" si="298"/>
        <v>0</v>
      </c>
      <c r="X1221" s="192">
        <f t="shared" si="299"/>
        <v>0</v>
      </c>
      <c r="Y1221" s="192">
        <f t="shared" si="300"/>
        <v>0</v>
      </c>
      <c r="Z1221" s="192">
        <v>32578.6</v>
      </c>
      <c r="AA1221" s="192">
        <f t="shared" si="301"/>
        <v>-32578.6</v>
      </c>
      <c r="AB1221" s="192">
        <f t="shared" si="303"/>
        <v>31939.803921568626</v>
      </c>
      <c r="AC1221" s="192">
        <f t="shared" si="304"/>
        <v>638.79607843137273</v>
      </c>
      <c r="AD1221" s="192">
        <f t="shared" si="302"/>
        <v>20701.673684748221</v>
      </c>
      <c r="AE1221" s="192">
        <f t="shared" si="287"/>
        <v>24543.364207337789</v>
      </c>
      <c r="AF1221" s="184">
        <v>0.08</v>
      </c>
      <c r="AG1221" s="192">
        <f t="shared" si="294"/>
        <v>1963.4691365870231</v>
      </c>
      <c r="AH1221" s="192">
        <f t="shared" si="295"/>
        <v>1324.6730581556503</v>
      </c>
      <c r="AI1221" s="192"/>
      <c r="AJ1221" s="192"/>
      <c r="AK1221" s="175"/>
      <c r="AL1221" s="175" t="s">
        <v>1113</v>
      </c>
      <c r="AM1221" s="175"/>
    </row>
    <row r="1222" spans="1:39" s="121" customFormat="1" hidden="1" x14ac:dyDescent="0.15">
      <c r="A1222" s="175">
        <v>2017</v>
      </c>
      <c r="B1222" s="175" t="s">
        <v>198</v>
      </c>
      <c r="C1222" s="175" t="s">
        <v>54</v>
      </c>
      <c r="D1222" s="175" t="s">
        <v>55</v>
      </c>
      <c r="E1222" s="175" t="s">
        <v>64</v>
      </c>
      <c r="F1222" s="175" t="s">
        <v>495</v>
      </c>
      <c r="G1222" s="175" t="s">
        <v>496</v>
      </c>
      <c r="H1222" s="176" t="s">
        <v>497</v>
      </c>
      <c r="I1222" s="175" t="s">
        <v>1071</v>
      </c>
      <c r="J1222" s="176" t="s">
        <v>602</v>
      </c>
      <c r="K1222" s="175" t="s">
        <v>1105</v>
      </c>
      <c r="L1222" s="175" t="s">
        <v>498</v>
      </c>
      <c r="M1222" s="175" t="s">
        <v>46</v>
      </c>
      <c r="N1222" s="184">
        <v>0.03</v>
      </c>
      <c r="O1222" s="184" t="s">
        <v>188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7"/>
        <v>0</v>
      </c>
      <c r="V1222" s="192">
        <v>0</v>
      </c>
      <c r="W1222" s="192">
        <f t="shared" si="298"/>
        <v>0</v>
      </c>
      <c r="X1222" s="192">
        <f t="shared" si="299"/>
        <v>0</v>
      </c>
      <c r="Y1222" s="192">
        <f t="shared" si="300"/>
        <v>0</v>
      </c>
      <c r="Z1222" s="192">
        <v>50000</v>
      </c>
      <c r="AA1222" s="192">
        <f t="shared" si="301"/>
        <v>-50000</v>
      </c>
      <c r="AB1222" s="192">
        <f t="shared" si="303"/>
        <v>48543.689320388345</v>
      </c>
      <c r="AC1222" s="192">
        <f t="shared" si="304"/>
        <v>1456.3106796116554</v>
      </c>
      <c r="AD1222" s="192">
        <f t="shared" si="302"/>
        <v>31771.889652637346</v>
      </c>
      <c r="AE1222" s="192">
        <f t="shared" si="287"/>
        <v>37667.923433385396</v>
      </c>
      <c r="AF1222" s="184">
        <v>0.08</v>
      </c>
      <c r="AG1222" s="192">
        <f t="shared" si="294"/>
        <v>3013.4338746708318</v>
      </c>
      <c r="AH1222" s="192">
        <f t="shared" si="295"/>
        <v>1557.1231950591764</v>
      </c>
      <c r="AI1222" s="192"/>
      <c r="AJ1222" s="192"/>
      <c r="AK1222" s="203" t="s">
        <v>188</v>
      </c>
      <c r="AL1222" s="175"/>
      <c r="AM1222" s="175" t="s">
        <v>207</v>
      </c>
    </row>
    <row r="1223" spans="1:39" s="121" customFormat="1" hidden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126</v>
      </c>
      <c r="G1223" s="175" t="s">
        <v>126</v>
      </c>
      <c r="H1223" s="175" t="s">
        <v>126</v>
      </c>
      <c r="I1223" s="175" t="s">
        <v>1071</v>
      </c>
      <c r="J1223" s="176" t="s">
        <v>602</v>
      </c>
      <c r="K1223" s="175" t="s">
        <v>1105</v>
      </c>
      <c r="L1223" s="175" t="s">
        <v>1115</v>
      </c>
      <c r="M1223" s="175" t="s">
        <v>46</v>
      </c>
      <c r="N1223" s="184">
        <v>0.02</v>
      </c>
      <c r="O1223" s="184" t="s">
        <v>172</v>
      </c>
      <c r="P1223" s="184" t="s">
        <v>51</v>
      </c>
      <c r="Q1223" s="192">
        <v>0</v>
      </c>
      <c r="Z1223" s="192">
        <v>457.48</v>
      </c>
      <c r="AB1223" s="192">
        <f t="shared" si="303"/>
        <v>448.50980392156862</v>
      </c>
      <c r="AC1223" s="192">
        <f t="shared" si="304"/>
        <v>8.9701960784313997</v>
      </c>
      <c r="AD1223" s="192">
        <f t="shared" si="302"/>
        <v>290.70008156577069</v>
      </c>
      <c r="AF1223" s="184">
        <v>0.08</v>
      </c>
      <c r="AL1223" s="175" t="s">
        <v>1116</v>
      </c>
    </row>
    <row r="1224" spans="1:39" s="123" customFormat="1" ht="14.25" hidden="1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1117</v>
      </c>
      <c r="J1224" s="119" t="s">
        <v>1118</v>
      </c>
      <c r="K1224" s="123" t="s">
        <v>1118</v>
      </c>
      <c r="L1224" s="123" t="s">
        <v>42</v>
      </c>
      <c r="M1224" s="204" t="s">
        <v>46</v>
      </c>
      <c r="N1224" s="184">
        <v>0</v>
      </c>
      <c r="O1224" s="184" t="s">
        <v>1106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5">S1224*N1224</f>
        <v>0</v>
      </c>
      <c r="U1224" s="204">
        <f t="shared" ref="U1224:U1272" si="306">S1224+T1224+R1224</f>
        <v>10000</v>
      </c>
      <c r="V1224" s="204">
        <v>9000</v>
      </c>
      <c r="W1224" s="204">
        <f t="shared" ref="W1224:W1272" si="307">U1224-V1224</f>
        <v>1000</v>
      </c>
      <c r="X1224" s="205">
        <f t="shared" ref="X1224:X1272" si="308">W1224/(1+N1224)</f>
        <v>1000</v>
      </c>
      <c r="Y1224" s="205">
        <f t="shared" ref="Y1224:Y1272" si="309">W1224-X1224</f>
        <v>0</v>
      </c>
      <c r="Z1224" s="207">
        <f t="shared" ref="Z1224:Z1233" si="310">AD1224/90%</f>
        <v>10000</v>
      </c>
      <c r="AA1224" s="204">
        <f t="shared" ref="AA1224:AA1229" si="311">Q1224+V1224-Z1224</f>
        <v>-1000</v>
      </c>
      <c r="AB1224" s="208">
        <f t="shared" si="303"/>
        <v>10000</v>
      </c>
      <c r="AC1224" s="209">
        <f t="shared" si="304"/>
        <v>0</v>
      </c>
      <c r="AD1224" s="207">
        <v>9000</v>
      </c>
      <c r="AE1224" s="135">
        <v>0</v>
      </c>
      <c r="AF1224" s="205">
        <f t="shared" ref="AF1224:AF1287" si="312">AD1224*AE1224</f>
        <v>0</v>
      </c>
      <c r="AG1224" s="205">
        <f t="shared" ref="AG1224:AG1229" si="313">AB1224-Z1224+AF1224</f>
        <v>0</v>
      </c>
      <c r="AH1224" s="205"/>
      <c r="AI1224" s="205"/>
      <c r="AJ1224" s="123" t="s">
        <v>1106</v>
      </c>
    </row>
    <row r="1225" spans="1:39" s="123" customFormat="1" ht="14.25" hidden="1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367</v>
      </c>
      <c r="F1225" s="123" t="s">
        <v>486</v>
      </c>
      <c r="G1225" s="123" t="s">
        <v>486</v>
      </c>
      <c r="H1225" s="123" t="s">
        <v>486</v>
      </c>
      <c r="I1225" s="119" t="s">
        <v>1117</v>
      </c>
      <c r="J1225" s="119" t="s">
        <v>1118</v>
      </c>
      <c r="K1225" s="123" t="s">
        <v>1118</v>
      </c>
      <c r="L1225" s="123" t="s">
        <v>486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5"/>
        <v>0</v>
      </c>
      <c r="U1225" s="204">
        <f t="shared" si="306"/>
        <v>120000</v>
      </c>
      <c r="V1225" s="204">
        <v>120000</v>
      </c>
      <c r="W1225" s="204">
        <f t="shared" si="307"/>
        <v>0</v>
      </c>
      <c r="X1225" s="205">
        <f t="shared" si="308"/>
        <v>0</v>
      </c>
      <c r="Y1225" s="205">
        <f t="shared" si="309"/>
        <v>0</v>
      </c>
      <c r="Z1225" s="207">
        <f t="shared" si="310"/>
        <v>108065.99999999999</v>
      </c>
      <c r="AA1225" s="204">
        <f t="shared" si="311"/>
        <v>11934.000000000015</v>
      </c>
      <c r="AB1225" s="208">
        <f t="shared" si="303"/>
        <v>108065.99999999999</v>
      </c>
      <c r="AC1225" s="209">
        <f t="shared" si="304"/>
        <v>0</v>
      </c>
      <c r="AD1225" s="207">
        <v>97259.4</v>
      </c>
      <c r="AE1225" s="135">
        <v>0</v>
      </c>
      <c r="AF1225" s="205">
        <f t="shared" si="312"/>
        <v>0</v>
      </c>
      <c r="AG1225" s="205">
        <f t="shared" si="313"/>
        <v>0</v>
      </c>
      <c r="AH1225" s="205"/>
      <c r="AI1225" s="205"/>
      <c r="AJ1225" s="123" t="s">
        <v>47</v>
      </c>
    </row>
    <row r="1226" spans="1:39" s="123" customFormat="1" ht="14.25" hidden="1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303</v>
      </c>
      <c r="F1226" s="123" t="s">
        <v>304</v>
      </c>
      <c r="G1226" s="123" t="s">
        <v>304</v>
      </c>
      <c r="H1226" s="123" t="s">
        <v>304</v>
      </c>
      <c r="I1226" s="119" t="s">
        <v>1117</v>
      </c>
      <c r="J1226" s="119" t="s">
        <v>1118</v>
      </c>
      <c r="K1226" s="123" t="s">
        <v>1118</v>
      </c>
      <c r="L1226" s="123" t="s">
        <v>304</v>
      </c>
      <c r="M1226" s="204" t="s">
        <v>46</v>
      </c>
      <c r="N1226" s="184">
        <v>0</v>
      </c>
      <c r="O1226" s="184" t="s">
        <v>1119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5"/>
        <v>0</v>
      </c>
      <c r="U1226" s="204">
        <f t="shared" si="306"/>
        <v>20000</v>
      </c>
      <c r="V1226" s="204">
        <v>18000</v>
      </c>
      <c r="W1226" s="204">
        <f t="shared" si="307"/>
        <v>2000</v>
      </c>
      <c r="X1226" s="205">
        <f t="shared" si="308"/>
        <v>2000</v>
      </c>
      <c r="Y1226" s="205">
        <f t="shared" si="309"/>
        <v>0</v>
      </c>
      <c r="Z1226" s="207">
        <f t="shared" si="310"/>
        <v>15220</v>
      </c>
      <c r="AA1226" s="204">
        <f t="shared" si="311"/>
        <v>2780</v>
      </c>
      <c r="AB1226" s="208">
        <f t="shared" si="303"/>
        <v>15220</v>
      </c>
      <c r="AC1226" s="209">
        <f t="shared" si="304"/>
        <v>0</v>
      </c>
      <c r="AD1226" s="207">
        <v>13698</v>
      </c>
      <c r="AE1226" s="135">
        <v>0</v>
      </c>
      <c r="AF1226" s="205">
        <f t="shared" si="312"/>
        <v>0</v>
      </c>
      <c r="AG1226" s="205">
        <f t="shared" si="313"/>
        <v>0</v>
      </c>
      <c r="AH1226" s="205"/>
      <c r="AI1226" s="205"/>
      <c r="AJ1226" s="123" t="s">
        <v>1119</v>
      </c>
    </row>
    <row r="1227" spans="1:39" s="123" customFormat="1" ht="14.25" hidden="1" x14ac:dyDescent="0.3">
      <c r="A1227" s="123">
        <v>2017</v>
      </c>
      <c r="B1227" s="123" t="s">
        <v>38</v>
      </c>
      <c r="C1227" s="123" t="s">
        <v>54</v>
      </c>
      <c r="D1227" s="123" t="s">
        <v>101</v>
      </c>
      <c r="E1227" s="123" t="s">
        <v>186</v>
      </c>
      <c r="F1227" s="123" t="s">
        <v>378</v>
      </c>
      <c r="G1227" s="123" t="s">
        <v>378</v>
      </c>
      <c r="H1227" s="123" t="s">
        <v>378</v>
      </c>
      <c r="I1227" s="119" t="s">
        <v>1117</v>
      </c>
      <c r="J1227" s="119" t="s">
        <v>1118</v>
      </c>
      <c r="K1227" s="123" t="s">
        <v>1118</v>
      </c>
      <c r="L1227" s="123" t="s">
        <v>378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5"/>
        <v>0</v>
      </c>
      <c r="U1227" s="204">
        <f t="shared" si="306"/>
        <v>60000</v>
      </c>
      <c r="V1227" s="204">
        <v>60000</v>
      </c>
      <c r="W1227" s="204">
        <f t="shared" si="307"/>
        <v>0</v>
      </c>
      <c r="X1227" s="205">
        <f t="shared" si="308"/>
        <v>0</v>
      </c>
      <c r="Y1227" s="205">
        <f t="shared" si="309"/>
        <v>0</v>
      </c>
      <c r="Z1227" s="207">
        <f t="shared" si="310"/>
        <v>58072</v>
      </c>
      <c r="AA1227" s="204">
        <f t="shared" si="311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4"/>
        <v>-1928</v>
      </c>
      <c r="AD1227" s="205">
        <v>52264.800000000003</v>
      </c>
      <c r="AE1227" s="135">
        <v>0</v>
      </c>
      <c r="AF1227" s="205">
        <f t="shared" si="312"/>
        <v>0</v>
      </c>
      <c r="AG1227" s="205">
        <f t="shared" si="313"/>
        <v>1928</v>
      </c>
      <c r="AH1227" s="205"/>
      <c r="AI1227" s="205"/>
      <c r="AJ1227" s="123" t="s">
        <v>47</v>
      </c>
    </row>
    <row r="1228" spans="1:39" s="123" customFormat="1" ht="14.25" hidden="1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367</v>
      </c>
      <c r="F1228" s="123" t="s">
        <v>65</v>
      </c>
      <c r="G1228" s="123" t="s">
        <v>65</v>
      </c>
      <c r="H1228" s="123" t="s">
        <v>65</v>
      </c>
      <c r="I1228" s="119" t="s">
        <v>1117</v>
      </c>
      <c r="J1228" s="119" t="s">
        <v>1118</v>
      </c>
      <c r="K1228" s="123" t="s">
        <v>1118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5"/>
        <v>0</v>
      </c>
      <c r="U1228" s="204">
        <f t="shared" si="306"/>
        <v>10000</v>
      </c>
      <c r="V1228" s="204">
        <v>9000</v>
      </c>
      <c r="W1228" s="204">
        <f t="shared" si="307"/>
        <v>1000</v>
      </c>
      <c r="X1228" s="205">
        <f t="shared" si="308"/>
        <v>1000</v>
      </c>
      <c r="Y1228" s="205">
        <f t="shared" si="309"/>
        <v>0</v>
      </c>
      <c r="Z1228" s="207">
        <f t="shared" si="310"/>
        <v>10000</v>
      </c>
      <c r="AA1228" s="204">
        <f t="shared" si="311"/>
        <v>-1000</v>
      </c>
      <c r="AB1228" s="208">
        <f t="shared" si="303"/>
        <v>10000</v>
      </c>
      <c r="AC1228" s="209">
        <f t="shared" si="304"/>
        <v>0</v>
      </c>
      <c r="AD1228" s="207">
        <v>9000</v>
      </c>
      <c r="AE1228" s="135">
        <v>0</v>
      </c>
      <c r="AF1228" s="205">
        <f t="shared" si="312"/>
        <v>0</v>
      </c>
      <c r="AG1228" s="205">
        <f t="shared" si="313"/>
        <v>0</v>
      </c>
      <c r="AH1228" s="205"/>
      <c r="AI1228" s="205"/>
      <c r="AJ1228" s="123" t="s">
        <v>47</v>
      </c>
    </row>
    <row r="1229" spans="1:39" s="123" customFormat="1" ht="14.25" hidden="1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1117</v>
      </c>
      <c r="J1229" s="119" t="s">
        <v>1118</v>
      </c>
      <c r="K1229" s="123" t="s">
        <v>1118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5"/>
        <v>0</v>
      </c>
      <c r="U1229" s="204">
        <f t="shared" si="306"/>
        <v>20000</v>
      </c>
      <c r="V1229" s="204">
        <v>18000</v>
      </c>
      <c r="W1229" s="204">
        <f t="shared" si="307"/>
        <v>2000</v>
      </c>
      <c r="X1229" s="205">
        <f t="shared" si="308"/>
        <v>2000</v>
      </c>
      <c r="Y1229" s="205">
        <f t="shared" si="309"/>
        <v>0</v>
      </c>
      <c r="Z1229" s="207">
        <f t="shared" si="310"/>
        <v>14011.999999999998</v>
      </c>
      <c r="AA1229" s="204">
        <f t="shared" si="311"/>
        <v>3988.0000000000018</v>
      </c>
      <c r="AB1229" s="208">
        <f t="shared" si="303"/>
        <v>14011.999999999998</v>
      </c>
      <c r="AC1229" s="209">
        <f t="shared" si="304"/>
        <v>0</v>
      </c>
      <c r="AD1229" s="205">
        <v>12610.8</v>
      </c>
      <c r="AE1229" s="135">
        <v>0</v>
      </c>
      <c r="AF1229" s="205">
        <f t="shared" si="312"/>
        <v>0</v>
      </c>
      <c r="AG1229" s="205">
        <f t="shared" si="313"/>
        <v>0</v>
      </c>
      <c r="AH1229" s="205"/>
      <c r="AI1229" s="205"/>
      <c r="AJ1229" s="123" t="s">
        <v>47</v>
      </c>
    </row>
    <row r="1230" spans="1:39" s="123" customFormat="1" ht="14.25" hidden="1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367</v>
      </c>
      <c r="F1230" s="123" t="s">
        <v>488</v>
      </c>
      <c r="G1230" s="123" t="s">
        <v>488</v>
      </c>
      <c r="H1230" s="123" t="s">
        <v>488</v>
      </c>
      <c r="I1230" s="119" t="s">
        <v>1117</v>
      </c>
      <c r="J1230" s="119" t="s">
        <v>1118</v>
      </c>
      <c r="K1230" s="123" t="s">
        <v>1118</v>
      </c>
      <c r="L1230" s="123" t="s">
        <v>488</v>
      </c>
      <c r="M1230" s="204" t="s">
        <v>46</v>
      </c>
      <c r="N1230" s="183">
        <v>0.95</v>
      </c>
      <c r="O1230" s="183">
        <v>0.95</v>
      </c>
      <c r="P1230" s="184" t="s">
        <v>258</v>
      </c>
      <c r="Q1230" s="204">
        <v>0</v>
      </c>
      <c r="R1230" s="204">
        <v>0</v>
      </c>
      <c r="S1230" s="204">
        <v>15669.8</v>
      </c>
      <c r="T1230" s="204">
        <f t="shared" si="305"/>
        <v>14886.31</v>
      </c>
      <c r="U1230" s="204">
        <f t="shared" si="306"/>
        <v>30556.11</v>
      </c>
      <c r="V1230" s="204">
        <v>15003</v>
      </c>
      <c r="W1230" s="204">
        <f t="shared" si="307"/>
        <v>15553.11</v>
      </c>
      <c r="X1230" s="205">
        <f t="shared" si="308"/>
        <v>7975.9538461538468</v>
      </c>
      <c r="Y1230" s="205">
        <f t="shared" si="309"/>
        <v>7577.1561538461538</v>
      </c>
      <c r="Z1230" s="207">
        <f t="shared" si="310"/>
        <v>0</v>
      </c>
      <c r="AA1230" s="204">
        <f>Q1230+V1230-AD1230</f>
        <v>15003</v>
      </c>
      <c r="AB1230" s="208">
        <f t="shared" si="303"/>
        <v>0</v>
      </c>
      <c r="AC1230" s="209">
        <f t="shared" si="304"/>
        <v>0</v>
      </c>
      <c r="AD1230" s="207">
        <v>0</v>
      </c>
      <c r="AE1230" s="135">
        <v>0</v>
      </c>
      <c r="AF1230" s="205">
        <f t="shared" si="312"/>
        <v>0</v>
      </c>
      <c r="AG1230" s="205">
        <f>AB1230-AD1230+AF1230</f>
        <v>0</v>
      </c>
      <c r="AH1230" s="205"/>
      <c r="AI1230" s="205"/>
      <c r="AJ1230" s="123" t="s">
        <v>1120</v>
      </c>
    </row>
    <row r="1231" spans="1:39" s="123" customFormat="1" ht="14.25" hidden="1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367</v>
      </c>
      <c r="F1231" s="123" t="s">
        <v>1121</v>
      </c>
      <c r="G1231" s="123" t="s">
        <v>1121</v>
      </c>
      <c r="H1231" s="123" t="s">
        <v>1121</v>
      </c>
      <c r="I1231" s="119" t="s">
        <v>1117</v>
      </c>
      <c r="J1231" s="119" t="s">
        <v>1118</v>
      </c>
      <c r="K1231" s="123" t="s">
        <v>1118</v>
      </c>
      <c r="L1231" s="123" t="s">
        <v>1121</v>
      </c>
      <c r="M1231" s="204" t="s">
        <v>46</v>
      </c>
      <c r="N1231" s="183">
        <v>0.98</v>
      </c>
      <c r="O1231" s="184" t="s">
        <v>1122</v>
      </c>
      <c r="P1231" s="184" t="s">
        <v>258</v>
      </c>
      <c r="Q1231" s="204">
        <v>0</v>
      </c>
      <c r="R1231" s="204">
        <v>0</v>
      </c>
      <c r="S1231" s="204">
        <v>9800</v>
      </c>
      <c r="T1231" s="204">
        <f t="shared" si="305"/>
        <v>9604</v>
      </c>
      <c r="U1231" s="204">
        <f t="shared" si="306"/>
        <v>19404</v>
      </c>
      <c r="V1231" s="204">
        <v>9000</v>
      </c>
      <c r="W1231" s="204">
        <f t="shared" si="307"/>
        <v>10404</v>
      </c>
      <c r="X1231" s="205">
        <f t="shared" si="308"/>
        <v>5254.545454545455</v>
      </c>
      <c r="Y1231" s="205">
        <f t="shared" si="309"/>
        <v>5149.454545454545</v>
      </c>
      <c r="Z1231" s="207">
        <f t="shared" si="310"/>
        <v>10000</v>
      </c>
      <c r="AA1231" s="204">
        <v>9000</v>
      </c>
      <c r="AB1231" s="208">
        <f t="shared" si="303"/>
        <v>9800</v>
      </c>
      <c r="AC1231" s="209">
        <f t="shared" si="304"/>
        <v>200</v>
      </c>
      <c r="AD1231" s="205">
        <v>9000</v>
      </c>
      <c r="AE1231" s="135">
        <v>0</v>
      </c>
      <c r="AF1231" s="205">
        <f t="shared" si="312"/>
        <v>0</v>
      </c>
      <c r="AG1231" s="205">
        <f t="shared" ref="AG1231:AG1239" si="314">AB1231-Z1231+AF1231</f>
        <v>-200</v>
      </c>
      <c r="AH1231" s="205"/>
      <c r="AI1231" s="205"/>
      <c r="AJ1231" s="123" t="s">
        <v>1122</v>
      </c>
    </row>
    <row r="1232" spans="1:39" s="123" customFormat="1" ht="14.25" hidden="1" x14ac:dyDescent="0.3">
      <c r="A1232" s="123">
        <v>2017</v>
      </c>
      <c r="B1232" s="123" t="s">
        <v>38</v>
      </c>
      <c r="C1232" s="123" t="s">
        <v>88</v>
      </c>
      <c r="D1232" s="123" t="s">
        <v>127</v>
      </c>
      <c r="E1232" s="123" t="s">
        <v>95</v>
      </c>
      <c r="F1232" s="123" t="s">
        <v>591</v>
      </c>
      <c r="G1232" s="123" t="s">
        <v>591</v>
      </c>
      <c r="H1232" s="123" t="s">
        <v>591</v>
      </c>
      <c r="I1232" s="119" t="s">
        <v>1117</v>
      </c>
      <c r="J1232" s="119" t="s">
        <v>1118</v>
      </c>
      <c r="K1232" s="123" t="s">
        <v>1118</v>
      </c>
      <c r="L1232" s="123" t="s">
        <v>591</v>
      </c>
      <c r="M1232" s="204" t="s">
        <v>46</v>
      </c>
      <c r="N1232" s="183">
        <v>0.95</v>
      </c>
      <c r="O1232" s="184" t="s">
        <v>1123</v>
      </c>
      <c r="P1232" s="184" t="s">
        <v>258</v>
      </c>
      <c r="Q1232" s="204">
        <v>0</v>
      </c>
      <c r="R1232" s="204">
        <v>0</v>
      </c>
      <c r="S1232" s="204">
        <v>28500</v>
      </c>
      <c r="T1232" s="204">
        <f t="shared" si="305"/>
        <v>27075</v>
      </c>
      <c r="U1232" s="204">
        <f t="shared" si="306"/>
        <v>55575</v>
      </c>
      <c r="V1232" s="204">
        <v>27000</v>
      </c>
      <c r="W1232" s="204">
        <f t="shared" si="307"/>
        <v>28575</v>
      </c>
      <c r="X1232" s="205">
        <f t="shared" si="308"/>
        <v>14653.846153846154</v>
      </c>
      <c r="Y1232" s="205">
        <f t="shared" si="309"/>
        <v>13921.153846153846</v>
      </c>
      <c r="Z1232" s="207">
        <f t="shared" si="310"/>
        <v>17572</v>
      </c>
      <c r="AA1232" s="204">
        <f t="shared" ref="AA1232:AA1234" si="315">Q1232+V1232-Z1232</f>
        <v>9428</v>
      </c>
      <c r="AB1232" s="208">
        <f t="shared" si="303"/>
        <v>16693.399999999998</v>
      </c>
      <c r="AC1232" s="209">
        <f t="shared" si="304"/>
        <v>878.60000000000218</v>
      </c>
      <c r="AD1232" s="205">
        <v>15814.8</v>
      </c>
      <c r="AE1232" s="135">
        <v>0</v>
      </c>
      <c r="AF1232" s="205">
        <f t="shared" si="312"/>
        <v>0</v>
      </c>
      <c r="AG1232" s="205">
        <f t="shared" si="314"/>
        <v>-878.60000000000218</v>
      </c>
      <c r="AH1232" s="205"/>
      <c r="AI1232" s="205"/>
      <c r="AJ1232" s="123" t="s">
        <v>1123</v>
      </c>
    </row>
    <row r="1233" spans="1:37" s="123" customFormat="1" ht="14.25" hidden="1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1124</v>
      </c>
      <c r="G1233" s="123" t="s">
        <v>1124</v>
      </c>
      <c r="H1233" s="123" t="s">
        <v>1124</v>
      </c>
      <c r="I1233" s="119" t="s">
        <v>1117</v>
      </c>
      <c r="J1233" s="119" t="s">
        <v>1118</v>
      </c>
      <c r="K1233" s="123" t="s">
        <v>1118</v>
      </c>
      <c r="L1233" s="123" t="s">
        <v>1124</v>
      </c>
      <c r="M1233" s="204" t="s">
        <v>46</v>
      </c>
      <c r="N1233" s="183">
        <v>0.95</v>
      </c>
      <c r="O1233" s="184" t="s">
        <v>1120</v>
      </c>
      <c r="P1233" s="184" t="s">
        <v>258</v>
      </c>
      <c r="Q1233" s="204">
        <v>0</v>
      </c>
      <c r="R1233" s="204">
        <v>0</v>
      </c>
      <c r="S1233" s="204">
        <v>19000</v>
      </c>
      <c r="T1233" s="204">
        <f t="shared" si="305"/>
        <v>18050</v>
      </c>
      <c r="U1233" s="204">
        <f t="shared" si="306"/>
        <v>37050</v>
      </c>
      <c r="V1233" s="204">
        <v>18000</v>
      </c>
      <c r="W1233" s="204">
        <f t="shared" si="307"/>
        <v>19050</v>
      </c>
      <c r="X1233" s="205">
        <f t="shared" si="308"/>
        <v>9769.2307692307695</v>
      </c>
      <c r="Y1233" s="205">
        <f t="shared" si="309"/>
        <v>9280.7692307692305</v>
      </c>
      <c r="Z1233" s="207">
        <f t="shared" si="310"/>
        <v>20000</v>
      </c>
      <c r="AA1233" s="204">
        <f t="shared" si="315"/>
        <v>-2000</v>
      </c>
      <c r="AB1233" s="208">
        <f t="shared" si="303"/>
        <v>19000</v>
      </c>
      <c r="AC1233" s="209">
        <f t="shared" si="304"/>
        <v>1000</v>
      </c>
      <c r="AD1233" s="207">
        <v>18000</v>
      </c>
      <c r="AE1233" s="135">
        <v>0</v>
      </c>
      <c r="AF1233" s="205">
        <f t="shared" si="312"/>
        <v>0</v>
      </c>
      <c r="AG1233" s="205">
        <f t="shared" si="314"/>
        <v>-1000</v>
      </c>
      <c r="AH1233" s="205"/>
      <c r="AI1233" s="205"/>
      <c r="AJ1233" s="123" t="s">
        <v>1120</v>
      </c>
      <c r="AK1233" s="205" t="s">
        <v>1125</v>
      </c>
    </row>
    <row r="1234" spans="1:37" s="123" customFormat="1" ht="14.25" hidden="1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303</v>
      </c>
      <c r="F1234" s="123" t="s">
        <v>304</v>
      </c>
      <c r="G1234" s="123" t="s">
        <v>304</v>
      </c>
      <c r="H1234" s="123" t="s">
        <v>304</v>
      </c>
      <c r="I1234" s="119" t="s">
        <v>1117</v>
      </c>
      <c r="J1234" s="163" t="s">
        <v>44</v>
      </c>
      <c r="K1234" s="123" t="s">
        <v>1126</v>
      </c>
      <c r="L1234" s="123" t="s">
        <v>304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5"/>
        <v>0</v>
      </c>
      <c r="U1234" s="204">
        <f t="shared" si="306"/>
        <v>20000</v>
      </c>
      <c r="V1234" s="204">
        <v>18000</v>
      </c>
      <c r="W1234" s="204">
        <f t="shared" si="307"/>
        <v>2000</v>
      </c>
      <c r="X1234" s="205">
        <f t="shared" si="308"/>
        <v>2000</v>
      </c>
      <c r="Y1234" s="205">
        <f t="shared" si="309"/>
        <v>0</v>
      </c>
      <c r="Z1234" s="205">
        <v>20000</v>
      </c>
      <c r="AA1234" s="204">
        <f t="shared" si="315"/>
        <v>-2000</v>
      </c>
      <c r="AB1234" s="208">
        <f t="shared" si="303"/>
        <v>20000</v>
      </c>
      <c r="AC1234" s="209">
        <f t="shared" si="304"/>
        <v>0</v>
      </c>
      <c r="AD1234" s="205">
        <v>20000</v>
      </c>
      <c r="AE1234" s="135">
        <v>0</v>
      </c>
      <c r="AF1234" s="205">
        <f t="shared" si="312"/>
        <v>0</v>
      </c>
      <c r="AG1234" s="205">
        <f t="shared" si="314"/>
        <v>0</v>
      </c>
      <c r="AH1234" s="205"/>
      <c r="AI1234" s="205"/>
      <c r="AJ1234" s="123" t="s">
        <v>1119</v>
      </c>
      <c r="AK1234" s="123" t="s">
        <v>1127</v>
      </c>
    </row>
    <row r="1235" spans="1:37" s="123" customFormat="1" ht="14.25" hidden="1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135</v>
      </c>
      <c r="G1235" s="123" t="s">
        <v>135</v>
      </c>
      <c r="H1235" s="123" t="s">
        <v>135</v>
      </c>
      <c r="I1235" s="119" t="s">
        <v>1117</v>
      </c>
      <c r="J1235" s="163" t="s">
        <v>44</v>
      </c>
      <c r="K1235" s="123" t="s">
        <v>1126</v>
      </c>
      <c r="L1235" s="123" t="s">
        <v>135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5"/>
        <v>0</v>
      </c>
      <c r="U1235" s="204">
        <f t="shared" si="306"/>
        <v>30000</v>
      </c>
      <c r="V1235" s="204">
        <v>28420.2</v>
      </c>
      <c r="W1235" s="204">
        <f t="shared" si="307"/>
        <v>1579.7999999999993</v>
      </c>
      <c r="X1235" s="205">
        <f t="shared" si="308"/>
        <v>1579.7999999999993</v>
      </c>
      <c r="Y1235" s="205">
        <f t="shared" si="309"/>
        <v>0</v>
      </c>
      <c r="Z1235" s="207">
        <v>12215.1</v>
      </c>
      <c r="AA1235" s="210">
        <v>12215.1</v>
      </c>
      <c r="AB1235" s="208">
        <f t="shared" si="303"/>
        <v>12215.1</v>
      </c>
      <c r="AC1235" s="209">
        <f t="shared" si="304"/>
        <v>0</v>
      </c>
      <c r="AD1235" s="207">
        <v>12215.1</v>
      </c>
      <c r="AE1235" s="135">
        <v>0</v>
      </c>
      <c r="AF1235" s="205">
        <f t="shared" si="312"/>
        <v>0</v>
      </c>
      <c r="AG1235" s="205">
        <f t="shared" si="314"/>
        <v>0</v>
      </c>
      <c r="AH1235" s="205"/>
      <c r="AI1235" s="205"/>
      <c r="AJ1235" s="123" t="s">
        <v>1123</v>
      </c>
      <c r="AK1235" s="123" t="s">
        <v>1127</v>
      </c>
    </row>
    <row r="1236" spans="1:37" s="124" customFormat="1" ht="14.25" hidden="1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1128</v>
      </c>
      <c r="K1236" s="124" t="s">
        <v>1129</v>
      </c>
      <c r="L1236" s="124" t="s">
        <v>42</v>
      </c>
      <c r="M1236" s="204" t="s">
        <v>184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5"/>
        <v>0</v>
      </c>
      <c r="U1236" s="204">
        <f t="shared" si="306"/>
        <v>50000</v>
      </c>
      <c r="V1236" s="204">
        <v>50000</v>
      </c>
      <c r="W1236" s="204">
        <f t="shared" si="307"/>
        <v>0</v>
      </c>
      <c r="X1236" s="204">
        <f t="shared" si="308"/>
        <v>0</v>
      </c>
      <c r="Y1236" s="204">
        <f t="shared" si="309"/>
        <v>0</v>
      </c>
      <c r="Z1236" s="204">
        <v>50000</v>
      </c>
      <c r="AA1236" s="204">
        <f t="shared" ref="AA1236:AA1239" si="316">Q1236+V1236-Z1236</f>
        <v>0</v>
      </c>
      <c r="AB1236" s="208">
        <f t="shared" si="303"/>
        <v>50000</v>
      </c>
      <c r="AC1236" s="209">
        <f t="shared" si="304"/>
        <v>0</v>
      </c>
      <c r="AD1236" s="210">
        <v>44000</v>
      </c>
      <c r="AE1236" s="184">
        <v>0</v>
      </c>
      <c r="AF1236" s="205">
        <f t="shared" si="312"/>
        <v>0</v>
      </c>
      <c r="AG1236" s="204">
        <f t="shared" si="314"/>
        <v>0</v>
      </c>
      <c r="AH1236" s="204"/>
      <c r="AI1236" s="204"/>
      <c r="AJ1236" s="124" t="s">
        <v>1106</v>
      </c>
    </row>
    <row r="1237" spans="1:37" s="124" customFormat="1" ht="14.25" hidden="1" x14ac:dyDescent="0.3">
      <c r="A1237" s="124">
        <v>2017</v>
      </c>
      <c r="B1237" s="124" t="s">
        <v>38</v>
      </c>
      <c r="C1237" s="124" t="s">
        <v>432</v>
      </c>
      <c r="D1237" s="124" t="s">
        <v>433</v>
      </c>
      <c r="E1237" s="124" t="s">
        <v>434</v>
      </c>
      <c r="F1237" s="124" t="s">
        <v>1130</v>
      </c>
      <c r="G1237" s="124" t="s">
        <v>1130</v>
      </c>
      <c r="H1237" s="124" t="s">
        <v>1130</v>
      </c>
      <c r="I1237" s="175" t="s">
        <v>1131</v>
      </c>
      <c r="J1237" s="175" t="s">
        <v>676</v>
      </c>
      <c r="K1237" s="124" t="s">
        <v>1132</v>
      </c>
      <c r="L1237" s="124" t="s">
        <v>1130</v>
      </c>
      <c r="M1237" s="204" t="s">
        <v>177</v>
      </c>
      <c r="N1237" s="184">
        <v>0</v>
      </c>
      <c r="O1237" s="184" t="s">
        <v>1133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5"/>
        <v>0</v>
      </c>
      <c r="U1237" s="204">
        <f t="shared" si="306"/>
        <v>27778</v>
      </c>
      <c r="V1237" s="204">
        <v>24600</v>
      </c>
      <c r="W1237" s="204">
        <f t="shared" si="307"/>
        <v>3178</v>
      </c>
      <c r="X1237" s="204">
        <f t="shared" si="308"/>
        <v>3178</v>
      </c>
      <c r="Y1237" s="204">
        <f t="shared" si="309"/>
        <v>0</v>
      </c>
      <c r="Z1237" s="204">
        <v>27778</v>
      </c>
      <c r="AA1237" s="204">
        <f t="shared" si="316"/>
        <v>-3178</v>
      </c>
      <c r="AB1237" s="208">
        <f t="shared" si="303"/>
        <v>27778</v>
      </c>
      <c r="AC1237" s="209">
        <f t="shared" si="304"/>
        <v>0</v>
      </c>
      <c r="AD1237" s="204">
        <v>24600</v>
      </c>
      <c r="AE1237" s="184">
        <v>0</v>
      </c>
      <c r="AF1237" s="205">
        <f t="shared" si="312"/>
        <v>0</v>
      </c>
      <c r="AG1237" s="204">
        <f t="shared" si="314"/>
        <v>0</v>
      </c>
      <c r="AH1237" s="204"/>
      <c r="AI1237" s="204"/>
      <c r="AJ1237" s="124" t="s">
        <v>1133</v>
      </c>
    </row>
    <row r="1238" spans="1:37" s="124" customFormat="1" ht="14.25" hidden="1" x14ac:dyDescent="0.3">
      <c r="A1238" s="124">
        <v>2017</v>
      </c>
      <c r="B1238" s="124" t="s">
        <v>198</v>
      </c>
      <c r="C1238" s="124" t="s">
        <v>75</v>
      </c>
      <c r="D1238" s="124" t="s">
        <v>76</v>
      </c>
      <c r="E1238" s="124" t="s">
        <v>646</v>
      </c>
      <c r="F1238" s="124" t="s">
        <v>537</v>
      </c>
      <c r="G1238" s="124" t="s">
        <v>1075</v>
      </c>
      <c r="H1238" s="171" t="s">
        <v>1076</v>
      </c>
      <c r="I1238" s="175" t="s">
        <v>1134</v>
      </c>
      <c r="J1238" s="175" t="s">
        <v>1135</v>
      </c>
      <c r="K1238" s="124" t="s">
        <v>1136</v>
      </c>
      <c r="L1238" s="124" t="s">
        <v>538</v>
      </c>
      <c r="M1238" s="204" t="s">
        <v>46</v>
      </c>
      <c r="N1238" s="184">
        <v>0</v>
      </c>
      <c r="O1238" s="184" t="s">
        <v>1137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5"/>
        <v>0</v>
      </c>
      <c r="U1238" s="204">
        <f t="shared" si="306"/>
        <v>600000</v>
      </c>
      <c r="V1238" s="204">
        <v>600000</v>
      </c>
      <c r="W1238" s="204">
        <f t="shared" si="307"/>
        <v>0</v>
      </c>
      <c r="X1238" s="204">
        <f t="shared" si="308"/>
        <v>0</v>
      </c>
      <c r="Y1238" s="204">
        <f t="shared" si="309"/>
        <v>0</v>
      </c>
      <c r="Z1238" s="204">
        <v>600000</v>
      </c>
      <c r="AA1238" s="204">
        <f t="shared" si="316"/>
        <v>0</v>
      </c>
      <c r="AB1238" s="208">
        <f t="shared" si="303"/>
        <v>600000</v>
      </c>
      <c r="AC1238" s="209">
        <f t="shared" si="304"/>
        <v>0</v>
      </c>
      <c r="AD1238" s="210">
        <v>600000</v>
      </c>
      <c r="AE1238" s="184">
        <v>0</v>
      </c>
      <c r="AF1238" s="205">
        <f t="shared" si="312"/>
        <v>0</v>
      </c>
      <c r="AG1238" s="204">
        <f t="shared" si="314"/>
        <v>0</v>
      </c>
      <c r="AH1238" s="204"/>
      <c r="AI1238" s="204"/>
      <c r="AJ1238" s="124" t="s">
        <v>1137</v>
      </c>
    </row>
    <row r="1239" spans="1:37" s="123" customFormat="1" ht="14.25" hidden="1" x14ac:dyDescent="0.3">
      <c r="A1239" s="123">
        <v>2017</v>
      </c>
      <c r="B1239" s="123" t="s">
        <v>38</v>
      </c>
      <c r="C1239" s="123" t="s">
        <v>59</v>
      </c>
      <c r="D1239" s="123" t="s">
        <v>105</v>
      </c>
      <c r="E1239" s="123" t="s">
        <v>238</v>
      </c>
      <c r="F1239" s="123" t="s">
        <v>351</v>
      </c>
      <c r="G1239" s="123" t="s">
        <v>351</v>
      </c>
      <c r="H1239" s="123" t="s">
        <v>351</v>
      </c>
      <c r="I1239" s="119" t="s">
        <v>1117</v>
      </c>
      <c r="J1239" s="163" t="s">
        <v>44</v>
      </c>
      <c r="K1239" s="123" t="s">
        <v>1126</v>
      </c>
      <c r="L1239" s="123" t="s">
        <v>351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5"/>
        <v>0</v>
      </c>
      <c r="U1239" s="204">
        <f t="shared" si="306"/>
        <v>120000</v>
      </c>
      <c r="V1239" s="204">
        <v>108000</v>
      </c>
      <c r="W1239" s="204">
        <f t="shared" si="307"/>
        <v>12000</v>
      </c>
      <c r="X1239" s="205">
        <f t="shared" si="308"/>
        <v>12000</v>
      </c>
      <c r="Y1239" s="205">
        <f t="shared" si="309"/>
        <v>0</v>
      </c>
      <c r="Z1239" s="205">
        <v>155511</v>
      </c>
      <c r="AA1239" s="204">
        <f t="shared" si="316"/>
        <v>-47511</v>
      </c>
      <c r="AB1239" s="208">
        <f t="shared" si="303"/>
        <v>155511</v>
      </c>
      <c r="AC1239" s="209">
        <f t="shared" si="304"/>
        <v>0</v>
      </c>
      <c r="AD1239" s="205">
        <v>120000</v>
      </c>
      <c r="AE1239" s="135">
        <v>0</v>
      </c>
      <c r="AF1239" s="205">
        <f t="shared" si="312"/>
        <v>0</v>
      </c>
      <c r="AG1239" s="205">
        <f t="shared" si="314"/>
        <v>0</v>
      </c>
      <c r="AH1239" s="205"/>
      <c r="AI1239" s="205"/>
      <c r="AJ1239" s="123" t="s">
        <v>47</v>
      </c>
      <c r="AK1239" s="205" t="s">
        <v>1125</v>
      </c>
    </row>
    <row r="1240" spans="1:37" s="123" customFormat="1" ht="14.25" hidden="1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367</v>
      </c>
      <c r="F1240" s="123" t="s">
        <v>488</v>
      </c>
      <c r="G1240" s="123" t="s">
        <v>488</v>
      </c>
      <c r="H1240" s="123" t="s">
        <v>488</v>
      </c>
      <c r="I1240" s="119" t="s">
        <v>1117</v>
      </c>
      <c r="J1240" s="163" t="s">
        <v>44</v>
      </c>
      <c r="K1240" s="123" t="s">
        <v>1126</v>
      </c>
      <c r="L1240" s="123" t="s">
        <v>488</v>
      </c>
      <c r="M1240" s="204" t="s">
        <v>46</v>
      </c>
      <c r="N1240" s="183">
        <v>0.95</v>
      </c>
      <c r="O1240" s="184" t="s">
        <v>1120</v>
      </c>
      <c r="P1240" s="184" t="s">
        <v>258</v>
      </c>
      <c r="Q1240" s="204">
        <v>0</v>
      </c>
      <c r="R1240" s="204">
        <v>0</v>
      </c>
      <c r="S1240" s="204">
        <v>38000</v>
      </c>
      <c r="T1240" s="204">
        <f t="shared" si="305"/>
        <v>36100</v>
      </c>
      <c r="U1240" s="204">
        <f t="shared" si="306"/>
        <v>74100</v>
      </c>
      <c r="V1240" s="204">
        <v>38000</v>
      </c>
      <c r="W1240" s="204">
        <f t="shared" si="307"/>
        <v>36100</v>
      </c>
      <c r="X1240" s="205">
        <f t="shared" si="308"/>
        <v>18512.820512820512</v>
      </c>
      <c r="Y1240" s="205">
        <f t="shared" si="309"/>
        <v>17587.179487179488</v>
      </c>
      <c r="Z1240" s="207">
        <v>18074.7</v>
      </c>
      <c r="AA1240" s="211">
        <v>18074.7</v>
      </c>
      <c r="AB1240" s="208">
        <f t="shared" si="303"/>
        <v>17170.965</v>
      </c>
      <c r="AC1240" s="209">
        <f t="shared" si="304"/>
        <v>903.73500000000058</v>
      </c>
      <c r="AD1240" s="207">
        <v>18074.7</v>
      </c>
      <c r="AE1240" s="135">
        <v>0</v>
      </c>
      <c r="AF1240" s="205">
        <f t="shared" si="312"/>
        <v>0</v>
      </c>
      <c r="AG1240" s="205">
        <f>AB1240-AD1240+AF1240</f>
        <v>-903.73500000000058</v>
      </c>
      <c r="AH1240" s="205"/>
      <c r="AI1240" s="205"/>
      <c r="AJ1240" s="123" t="s">
        <v>1120</v>
      </c>
      <c r="AK1240" s="205"/>
    </row>
    <row r="1241" spans="1:37" s="123" customFormat="1" ht="14.25" hidden="1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367</v>
      </c>
      <c r="F1241" s="123" t="s">
        <v>492</v>
      </c>
      <c r="G1241" s="123" t="s">
        <v>492</v>
      </c>
      <c r="H1241" s="123" t="s">
        <v>492</v>
      </c>
      <c r="I1241" s="119" t="s">
        <v>1117</v>
      </c>
      <c r="J1241" s="163" t="s">
        <v>44</v>
      </c>
      <c r="K1241" s="123" t="s">
        <v>1126</v>
      </c>
      <c r="L1241" s="123" t="s">
        <v>1138</v>
      </c>
      <c r="M1241" s="204" t="s">
        <v>46</v>
      </c>
      <c r="N1241" s="183">
        <v>0.95</v>
      </c>
      <c r="O1241" s="184" t="s">
        <v>1123</v>
      </c>
      <c r="P1241" s="184" t="s">
        <v>258</v>
      </c>
      <c r="Q1241" s="204">
        <v>0</v>
      </c>
      <c r="R1241" s="204">
        <v>0</v>
      </c>
      <c r="S1241" s="204">
        <v>9500</v>
      </c>
      <c r="T1241" s="204">
        <f t="shared" si="305"/>
        <v>9025</v>
      </c>
      <c r="U1241" s="204">
        <f t="shared" si="306"/>
        <v>18525</v>
      </c>
      <c r="V1241" s="204">
        <v>9000</v>
      </c>
      <c r="W1241" s="204">
        <f t="shared" si="307"/>
        <v>9525</v>
      </c>
      <c r="X1241" s="205">
        <f t="shared" si="308"/>
        <v>4884.6153846153848</v>
      </c>
      <c r="Y1241" s="205">
        <f t="shared" si="309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4"/>
        <v>0</v>
      </c>
      <c r="AD1241" s="205">
        <v>9500</v>
      </c>
      <c r="AE1241" s="135">
        <v>0</v>
      </c>
      <c r="AF1241" s="205">
        <f t="shared" si="312"/>
        <v>0</v>
      </c>
      <c r="AG1241" s="205">
        <f t="shared" ref="AG1241:AG1272" si="317">AB1241-Z1241+AF1241</f>
        <v>0</v>
      </c>
      <c r="AH1241" s="205"/>
      <c r="AI1241" s="205"/>
      <c r="AJ1241" s="123" t="s">
        <v>1123</v>
      </c>
      <c r="AK1241" s="205" t="s">
        <v>1125</v>
      </c>
    </row>
    <row r="1242" spans="1:37" s="123" customFormat="1" ht="14.25" hidden="1" x14ac:dyDescent="0.3">
      <c r="A1242" s="123">
        <v>2017</v>
      </c>
      <c r="B1242" s="123" t="s">
        <v>38</v>
      </c>
      <c r="C1242" s="123" t="s">
        <v>88</v>
      </c>
      <c r="D1242" s="123" t="s">
        <v>127</v>
      </c>
      <c r="E1242" s="123" t="s">
        <v>95</v>
      </c>
      <c r="F1242" s="123" t="s">
        <v>591</v>
      </c>
      <c r="G1242" s="123" t="s">
        <v>591</v>
      </c>
      <c r="H1242" s="123" t="s">
        <v>591</v>
      </c>
      <c r="I1242" s="119" t="s">
        <v>1117</v>
      </c>
      <c r="J1242" s="163" t="s">
        <v>44</v>
      </c>
      <c r="K1242" s="123" t="s">
        <v>1126</v>
      </c>
      <c r="L1242" s="123" t="s">
        <v>591</v>
      </c>
      <c r="M1242" s="204" t="s">
        <v>46</v>
      </c>
      <c r="N1242" s="183">
        <v>0.95</v>
      </c>
      <c r="O1242" s="184" t="s">
        <v>1123</v>
      </c>
      <c r="P1242" s="184" t="s">
        <v>258</v>
      </c>
      <c r="Q1242" s="204">
        <v>0</v>
      </c>
      <c r="R1242" s="204">
        <v>0</v>
      </c>
      <c r="S1242" s="204">
        <v>64193.4</v>
      </c>
      <c r="T1242" s="204">
        <f t="shared" si="305"/>
        <v>60983.729999999996</v>
      </c>
      <c r="U1242" s="204">
        <f t="shared" si="306"/>
        <v>125177.13</v>
      </c>
      <c r="V1242" s="204">
        <v>64193.4</v>
      </c>
      <c r="W1242" s="204">
        <f t="shared" si="307"/>
        <v>60983.73</v>
      </c>
      <c r="X1242" s="205">
        <f t="shared" si="308"/>
        <v>31273.707692307693</v>
      </c>
      <c r="Y1242" s="205">
        <f t="shared" si="309"/>
        <v>29710.02230769231</v>
      </c>
      <c r="Z1242" s="205">
        <v>76000</v>
      </c>
      <c r="AA1242" s="204">
        <v>76000</v>
      </c>
      <c r="AB1242" s="208">
        <f t="shared" si="303"/>
        <v>72200</v>
      </c>
      <c r="AC1242" s="209">
        <f t="shared" si="304"/>
        <v>3800</v>
      </c>
      <c r="AD1242" s="205">
        <v>76000</v>
      </c>
      <c r="AE1242" s="135">
        <v>0</v>
      </c>
      <c r="AF1242" s="205">
        <f t="shared" si="312"/>
        <v>0</v>
      </c>
      <c r="AG1242" s="205">
        <f t="shared" si="317"/>
        <v>-3800</v>
      </c>
      <c r="AH1242" s="205"/>
      <c r="AI1242" s="205"/>
      <c r="AJ1242" s="123" t="s">
        <v>1123</v>
      </c>
    </row>
    <row r="1243" spans="1:37" s="123" customFormat="1" ht="14.25" hidden="1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367</v>
      </c>
      <c r="F1243" s="123" t="s">
        <v>791</v>
      </c>
      <c r="G1243" s="123" t="s">
        <v>791</v>
      </c>
      <c r="H1243" s="123" t="s">
        <v>791</v>
      </c>
      <c r="I1243" s="119" t="s">
        <v>1117</v>
      </c>
      <c r="J1243" s="163" t="s">
        <v>44</v>
      </c>
      <c r="K1243" s="123" t="s">
        <v>1126</v>
      </c>
      <c r="L1243" s="123" t="s">
        <v>791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5"/>
        <v>0</v>
      </c>
      <c r="U1243" s="204">
        <f t="shared" si="306"/>
        <v>20000</v>
      </c>
      <c r="V1243" s="204">
        <v>20000</v>
      </c>
      <c r="W1243" s="204">
        <f t="shared" si="307"/>
        <v>0</v>
      </c>
      <c r="X1243" s="205">
        <f t="shared" si="308"/>
        <v>0</v>
      </c>
      <c r="Y1243" s="205">
        <f t="shared" si="309"/>
        <v>0</v>
      </c>
      <c r="Z1243" s="205">
        <v>9516</v>
      </c>
      <c r="AA1243" s="204">
        <f t="shared" ref="AA1243:AA1272" si="318">Q1243+V1243-Z1243</f>
        <v>10484</v>
      </c>
      <c r="AB1243" s="208">
        <f t="shared" si="303"/>
        <v>9516</v>
      </c>
      <c r="AC1243" s="209">
        <f t="shared" si="304"/>
        <v>0</v>
      </c>
      <c r="AD1243" s="205">
        <v>9516</v>
      </c>
      <c r="AE1243" s="135">
        <v>0</v>
      </c>
      <c r="AF1243" s="205">
        <f t="shared" si="312"/>
        <v>0</v>
      </c>
      <c r="AG1243" s="205">
        <f t="shared" si="317"/>
        <v>0</v>
      </c>
      <c r="AH1243" s="205"/>
      <c r="AI1243" s="205"/>
      <c r="AJ1243" s="123" t="s">
        <v>47</v>
      </c>
    </row>
    <row r="1244" spans="1:37" s="124" customFormat="1" ht="14.25" hidden="1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1139</v>
      </c>
      <c r="J1244" s="175" t="s">
        <v>1140</v>
      </c>
      <c r="K1244" s="124" t="s">
        <v>1140</v>
      </c>
      <c r="L1244" s="124" t="s">
        <v>42</v>
      </c>
      <c r="M1244" s="204" t="s">
        <v>46</v>
      </c>
      <c r="N1244" s="184">
        <v>0</v>
      </c>
      <c r="O1244" s="184" t="s">
        <v>1106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5"/>
        <v>0</v>
      </c>
      <c r="U1244" s="204">
        <f t="shared" si="306"/>
        <v>0</v>
      </c>
      <c r="V1244" s="204">
        <v>0</v>
      </c>
      <c r="W1244" s="204">
        <f t="shared" si="307"/>
        <v>0</v>
      </c>
      <c r="X1244" s="204">
        <f t="shared" si="308"/>
        <v>0</v>
      </c>
      <c r="Y1244" s="204">
        <f t="shared" si="309"/>
        <v>0</v>
      </c>
      <c r="Z1244" s="204">
        <v>0</v>
      </c>
      <c r="AA1244" s="204">
        <f t="shared" si="318"/>
        <v>0</v>
      </c>
      <c r="AB1244" s="208">
        <f t="shared" si="303"/>
        <v>0</v>
      </c>
      <c r="AC1244" s="209">
        <f t="shared" si="304"/>
        <v>0</v>
      </c>
      <c r="AD1244" s="204">
        <v>0</v>
      </c>
      <c r="AE1244" s="184">
        <v>0</v>
      </c>
      <c r="AF1244" s="205">
        <f t="shared" si="312"/>
        <v>0</v>
      </c>
      <c r="AG1244" s="204">
        <f t="shared" si="317"/>
        <v>0</v>
      </c>
      <c r="AH1244" s="204"/>
      <c r="AI1244" s="204"/>
      <c r="AJ1244" s="124" t="s">
        <v>1106</v>
      </c>
    </row>
    <row r="1245" spans="1:37" s="124" customFormat="1" ht="14.25" hidden="1" x14ac:dyDescent="0.3">
      <c r="A1245" s="124">
        <v>2017</v>
      </c>
      <c r="B1245" s="124" t="s">
        <v>38</v>
      </c>
      <c r="C1245" s="124" t="s">
        <v>59</v>
      </c>
      <c r="D1245" s="124" t="s">
        <v>105</v>
      </c>
      <c r="E1245" s="124" t="s">
        <v>106</v>
      </c>
      <c r="F1245" s="124" t="s">
        <v>391</v>
      </c>
      <c r="G1245" s="124" t="s">
        <v>391</v>
      </c>
      <c r="H1245" s="124" t="s">
        <v>391</v>
      </c>
      <c r="I1245" s="175" t="s">
        <v>1139</v>
      </c>
      <c r="J1245" s="175" t="s">
        <v>1140</v>
      </c>
      <c r="K1245" s="124" t="s">
        <v>1140</v>
      </c>
      <c r="L1245" s="124" t="s">
        <v>391</v>
      </c>
      <c r="M1245" s="204" t="s">
        <v>159</v>
      </c>
      <c r="N1245" s="184">
        <v>0</v>
      </c>
      <c r="O1245" s="184" t="s">
        <v>1141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5"/>
        <v>0</v>
      </c>
      <c r="U1245" s="204">
        <f t="shared" si="306"/>
        <v>185000</v>
      </c>
      <c r="V1245" s="204">
        <v>185000</v>
      </c>
      <c r="W1245" s="204">
        <f t="shared" si="307"/>
        <v>0</v>
      </c>
      <c r="X1245" s="204">
        <f t="shared" si="308"/>
        <v>0</v>
      </c>
      <c r="Y1245" s="204">
        <f t="shared" si="309"/>
        <v>0</v>
      </c>
      <c r="Z1245" s="204">
        <v>185000</v>
      </c>
      <c r="AA1245" s="210">
        <v>185000</v>
      </c>
      <c r="AB1245" s="208">
        <f t="shared" si="303"/>
        <v>185000</v>
      </c>
      <c r="AC1245" s="209">
        <f t="shared" si="304"/>
        <v>0</v>
      </c>
      <c r="AD1245" s="210">
        <v>185000</v>
      </c>
      <c r="AE1245" s="184">
        <v>0.1</v>
      </c>
      <c r="AF1245" s="205">
        <f t="shared" si="312"/>
        <v>18500</v>
      </c>
      <c r="AG1245" s="204">
        <f t="shared" si="317"/>
        <v>18500</v>
      </c>
      <c r="AH1245" s="204"/>
      <c r="AI1245" s="204"/>
      <c r="AJ1245" s="124" t="s">
        <v>1141</v>
      </c>
    </row>
    <row r="1246" spans="1:37" s="124" customFormat="1" ht="14.25" hidden="1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256</v>
      </c>
      <c r="F1246" s="124" t="s">
        <v>229</v>
      </c>
      <c r="G1246" s="124" t="s">
        <v>229</v>
      </c>
      <c r="H1246" s="124" t="s">
        <v>229</v>
      </c>
      <c r="I1246" s="175" t="s">
        <v>1139</v>
      </c>
      <c r="J1246" s="175" t="s">
        <v>1140</v>
      </c>
      <c r="K1246" s="124" t="s">
        <v>1140</v>
      </c>
      <c r="L1246" s="124" t="s">
        <v>229</v>
      </c>
      <c r="M1246" s="204" t="s">
        <v>46</v>
      </c>
      <c r="N1246" s="184">
        <v>0</v>
      </c>
      <c r="O1246" s="184" t="s">
        <v>1119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5"/>
        <v>0</v>
      </c>
      <c r="U1246" s="204">
        <f t="shared" si="306"/>
        <v>26000</v>
      </c>
      <c r="V1246" s="204">
        <v>25504.85</v>
      </c>
      <c r="W1246" s="204">
        <f t="shared" si="307"/>
        <v>495.15000000000146</v>
      </c>
      <c r="X1246" s="204">
        <f t="shared" si="308"/>
        <v>495.15000000000146</v>
      </c>
      <c r="Y1246" s="204">
        <f t="shared" si="309"/>
        <v>0</v>
      </c>
      <c r="Z1246" s="204">
        <f>26000-9691.2</f>
        <v>16308.8</v>
      </c>
      <c r="AA1246" s="204">
        <f t="shared" si="318"/>
        <v>9196.0499999999993</v>
      </c>
      <c r="AB1246" s="208">
        <f t="shared" si="303"/>
        <v>16308.8</v>
      </c>
      <c r="AC1246" s="209">
        <f t="shared" si="304"/>
        <v>0</v>
      </c>
      <c r="AD1246" s="204">
        <f>25504.85-9691.2</f>
        <v>15813.649999999998</v>
      </c>
      <c r="AE1246" s="184">
        <v>0</v>
      </c>
      <c r="AF1246" s="205">
        <f t="shared" si="312"/>
        <v>0</v>
      </c>
      <c r="AG1246" s="204">
        <f t="shared" si="317"/>
        <v>0</v>
      </c>
      <c r="AH1246" s="204"/>
      <c r="AI1246" s="204"/>
      <c r="AJ1246" s="124" t="s">
        <v>1119</v>
      </c>
    </row>
    <row r="1247" spans="1:37" s="124" customFormat="1" ht="14.25" hidden="1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256</v>
      </c>
      <c r="F1247" s="124" t="s">
        <v>229</v>
      </c>
      <c r="G1247" s="124" t="s">
        <v>229</v>
      </c>
      <c r="H1247" s="124" t="s">
        <v>229</v>
      </c>
      <c r="I1247" s="175" t="s">
        <v>1139</v>
      </c>
      <c r="J1247" s="175" t="s">
        <v>1140</v>
      </c>
      <c r="K1247" s="124" t="s">
        <v>1140</v>
      </c>
      <c r="L1247" s="124" t="s">
        <v>229</v>
      </c>
      <c r="M1247" s="204" t="s">
        <v>159</v>
      </c>
      <c r="N1247" s="184">
        <v>0</v>
      </c>
      <c r="O1247" s="184" t="s">
        <v>1141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5"/>
        <v>0</v>
      </c>
      <c r="U1247" s="204">
        <f t="shared" si="306"/>
        <v>133250</v>
      </c>
      <c r="V1247" s="204">
        <v>133250</v>
      </c>
      <c r="W1247" s="204">
        <f t="shared" si="307"/>
        <v>0</v>
      </c>
      <c r="X1247" s="204">
        <f t="shared" si="308"/>
        <v>0</v>
      </c>
      <c r="Y1247" s="204">
        <f t="shared" si="309"/>
        <v>0</v>
      </c>
      <c r="Z1247" s="204">
        <v>133250</v>
      </c>
      <c r="AA1247" s="204">
        <f t="shared" si="318"/>
        <v>0</v>
      </c>
      <c r="AB1247" s="208">
        <f t="shared" si="303"/>
        <v>133250</v>
      </c>
      <c r="AC1247" s="209">
        <f t="shared" si="304"/>
        <v>0</v>
      </c>
      <c r="AD1247" s="210">
        <v>133250</v>
      </c>
      <c r="AE1247" s="184">
        <v>0.1</v>
      </c>
      <c r="AF1247" s="205">
        <f t="shared" si="312"/>
        <v>13325</v>
      </c>
      <c r="AG1247" s="204">
        <f t="shared" si="317"/>
        <v>13325</v>
      </c>
      <c r="AH1247" s="204"/>
      <c r="AI1247" s="204"/>
      <c r="AJ1247" s="124" t="s">
        <v>1141</v>
      </c>
    </row>
    <row r="1248" spans="1:37" s="124" customFormat="1" ht="14.25" hidden="1" x14ac:dyDescent="0.3">
      <c r="A1248" s="124">
        <v>2017</v>
      </c>
      <c r="B1248" s="124" t="s">
        <v>38</v>
      </c>
      <c r="C1248" s="124" t="s">
        <v>54</v>
      </c>
      <c r="D1248" s="124" t="s">
        <v>101</v>
      </c>
      <c r="E1248" s="124" t="s">
        <v>114</v>
      </c>
      <c r="F1248" s="124" t="s">
        <v>379</v>
      </c>
      <c r="G1248" s="124" t="s">
        <v>379</v>
      </c>
      <c r="H1248" s="124" t="s">
        <v>379</v>
      </c>
      <c r="I1248" s="175" t="s">
        <v>1139</v>
      </c>
      <c r="J1248" s="175" t="s">
        <v>1140</v>
      </c>
      <c r="K1248" s="124" t="s">
        <v>1140</v>
      </c>
      <c r="L1248" s="124" t="s">
        <v>379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5"/>
        <v>0</v>
      </c>
      <c r="U1248" s="204">
        <f t="shared" si="306"/>
        <v>5000</v>
      </c>
      <c r="V1248" s="204">
        <v>4854.3689320388303</v>
      </c>
      <c r="W1248" s="204">
        <f t="shared" si="307"/>
        <v>145.63106796116972</v>
      </c>
      <c r="X1248" s="204">
        <f t="shared" si="308"/>
        <v>145.63106796116972</v>
      </c>
      <c r="Y1248" s="204">
        <f t="shared" si="309"/>
        <v>0</v>
      </c>
      <c r="Z1248" s="204">
        <v>5000</v>
      </c>
      <c r="AA1248" s="204">
        <f t="shared" si="318"/>
        <v>-145.63106796116972</v>
      </c>
      <c r="AB1248" s="208">
        <f t="shared" si="303"/>
        <v>5000</v>
      </c>
      <c r="AC1248" s="209">
        <f t="shared" si="304"/>
        <v>0</v>
      </c>
      <c r="AD1248" s="204">
        <v>4854.3689320388303</v>
      </c>
      <c r="AE1248" s="184">
        <v>0</v>
      </c>
      <c r="AF1248" s="205">
        <f t="shared" si="312"/>
        <v>0</v>
      </c>
      <c r="AG1248" s="204">
        <f t="shared" si="317"/>
        <v>0</v>
      </c>
      <c r="AH1248" s="204"/>
      <c r="AI1248" s="204"/>
      <c r="AJ1248" s="124" t="s">
        <v>47</v>
      </c>
    </row>
    <row r="1249" spans="1:36" s="124" customFormat="1" ht="14.25" hidden="1" x14ac:dyDescent="0.3">
      <c r="A1249" s="124">
        <v>2017</v>
      </c>
      <c r="B1249" s="124" t="s">
        <v>38</v>
      </c>
      <c r="C1249" s="124" t="s">
        <v>59</v>
      </c>
      <c r="D1249" s="124" t="s">
        <v>105</v>
      </c>
      <c r="E1249" s="124" t="s">
        <v>189</v>
      </c>
      <c r="F1249" s="124" t="s">
        <v>354</v>
      </c>
      <c r="G1249" s="124" t="s">
        <v>355</v>
      </c>
      <c r="H1249" s="124" t="s">
        <v>355</v>
      </c>
      <c r="I1249" s="175" t="s">
        <v>1139</v>
      </c>
      <c r="J1249" s="175" t="s">
        <v>1140</v>
      </c>
      <c r="K1249" s="124" t="s">
        <v>1140</v>
      </c>
      <c r="L1249" s="124" t="s">
        <v>356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5"/>
        <v>0</v>
      </c>
      <c r="U1249" s="204">
        <f t="shared" si="306"/>
        <v>10000</v>
      </c>
      <c r="V1249" s="204">
        <v>9708.7378640776697</v>
      </c>
      <c r="W1249" s="204">
        <f t="shared" si="307"/>
        <v>291.26213592233034</v>
      </c>
      <c r="X1249" s="204">
        <f t="shared" si="308"/>
        <v>291.26213592233034</v>
      </c>
      <c r="Y1249" s="204">
        <f t="shared" si="309"/>
        <v>0</v>
      </c>
      <c r="Z1249" s="204">
        <v>10000</v>
      </c>
      <c r="AA1249" s="204">
        <f t="shared" si="318"/>
        <v>-291.26213592233034</v>
      </c>
      <c r="AB1249" s="208">
        <f t="shared" si="303"/>
        <v>10000</v>
      </c>
      <c r="AC1249" s="209">
        <f t="shared" si="304"/>
        <v>0</v>
      </c>
      <c r="AD1249" s="204">
        <v>9708.7378640776697</v>
      </c>
      <c r="AE1249" s="184">
        <v>0</v>
      </c>
      <c r="AF1249" s="205">
        <f t="shared" si="312"/>
        <v>0</v>
      </c>
      <c r="AG1249" s="204">
        <f t="shared" si="317"/>
        <v>0</v>
      </c>
      <c r="AH1249" s="204"/>
      <c r="AI1249" s="204"/>
      <c r="AJ1249" s="124" t="s">
        <v>47</v>
      </c>
    </row>
    <row r="1250" spans="1:36" s="124" customFormat="1" ht="14.25" hidden="1" x14ac:dyDescent="0.3">
      <c r="A1250" s="124">
        <v>2017</v>
      </c>
      <c r="B1250" s="124" t="s">
        <v>38</v>
      </c>
      <c r="C1250" s="124" t="s">
        <v>109</v>
      </c>
      <c r="D1250" s="124" t="s">
        <v>110</v>
      </c>
      <c r="E1250" s="124" t="s">
        <v>280</v>
      </c>
      <c r="F1250" s="124" t="s">
        <v>896</v>
      </c>
      <c r="G1250" s="124" t="s">
        <v>896</v>
      </c>
      <c r="H1250" s="124" t="s">
        <v>896</v>
      </c>
      <c r="I1250" s="175" t="s">
        <v>1139</v>
      </c>
      <c r="J1250" s="175" t="s">
        <v>1140</v>
      </c>
      <c r="K1250" s="124" t="s">
        <v>1140</v>
      </c>
      <c r="L1250" s="124" t="s">
        <v>896</v>
      </c>
      <c r="M1250" s="204" t="s">
        <v>46</v>
      </c>
      <c r="N1250" s="183">
        <v>0.02</v>
      </c>
      <c r="O1250" s="184" t="s">
        <v>172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5"/>
        <v>400</v>
      </c>
      <c r="U1250" s="204">
        <f t="shared" si="306"/>
        <v>20400</v>
      </c>
      <c r="V1250" s="204">
        <v>19417.48</v>
      </c>
      <c r="W1250" s="204">
        <f t="shared" si="307"/>
        <v>982.52000000000044</v>
      </c>
      <c r="X1250" s="204">
        <f t="shared" si="308"/>
        <v>963.25490196078476</v>
      </c>
      <c r="Y1250" s="204">
        <f t="shared" si="309"/>
        <v>19.265098039215673</v>
      </c>
      <c r="Z1250" s="204">
        <v>20000</v>
      </c>
      <c r="AA1250" s="204">
        <f t="shared" si="318"/>
        <v>-582.52000000000044</v>
      </c>
      <c r="AB1250" s="208">
        <f t="shared" si="303"/>
        <v>19607.843137254902</v>
      </c>
      <c r="AC1250" s="209">
        <f t="shared" si="304"/>
        <v>392.1568627450979</v>
      </c>
      <c r="AD1250" s="204">
        <v>19417.48</v>
      </c>
      <c r="AE1250" s="184">
        <v>0</v>
      </c>
      <c r="AF1250" s="205">
        <f t="shared" si="312"/>
        <v>0</v>
      </c>
      <c r="AG1250" s="204">
        <f t="shared" si="317"/>
        <v>-392.1568627450979</v>
      </c>
      <c r="AH1250" s="204"/>
      <c r="AI1250" s="204"/>
      <c r="AJ1250" s="124" t="s">
        <v>172</v>
      </c>
    </row>
    <row r="1251" spans="1:36" s="124" customFormat="1" ht="14.25" hidden="1" x14ac:dyDescent="0.3">
      <c r="A1251" s="124">
        <v>2017</v>
      </c>
      <c r="B1251" s="124" t="s">
        <v>38</v>
      </c>
      <c r="C1251" s="124" t="s">
        <v>136</v>
      </c>
      <c r="D1251" s="124" t="s">
        <v>269</v>
      </c>
      <c r="E1251" s="124" t="s">
        <v>269</v>
      </c>
      <c r="F1251" s="124" t="s">
        <v>1142</v>
      </c>
      <c r="G1251" s="124" t="s">
        <v>1142</v>
      </c>
      <c r="H1251" s="124" t="s">
        <v>1142</v>
      </c>
      <c r="I1251" s="175" t="s">
        <v>1139</v>
      </c>
      <c r="J1251" s="175" t="s">
        <v>1140</v>
      </c>
      <c r="K1251" s="124" t="s">
        <v>1140</v>
      </c>
      <c r="L1251" s="124" t="s">
        <v>1142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5"/>
        <v>0</v>
      </c>
      <c r="U1251" s="204">
        <f t="shared" si="306"/>
        <v>60000</v>
      </c>
      <c r="V1251" s="204">
        <v>58543.7</v>
      </c>
      <c r="W1251" s="204">
        <f t="shared" si="307"/>
        <v>1456.3000000000029</v>
      </c>
      <c r="X1251" s="204">
        <f t="shared" si="308"/>
        <v>1456.3000000000029</v>
      </c>
      <c r="Y1251" s="204">
        <f t="shared" si="309"/>
        <v>0</v>
      </c>
      <c r="Z1251" s="204">
        <f>60000-3340</f>
        <v>56660</v>
      </c>
      <c r="AA1251" s="204">
        <f t="shared" si="318"/>
        <v>1883.6999999999971</v>
      </c>
      <c r="AB1251" s="208">
        <f t="shared" si="303"/>
        <v>56660</v>
      </c>
      <c r="AC1251" s="209">
        <f t="shared" si="304"/>
        <v>0</v>
      </c>
      <c r="AD1251" s="204">
        <v>55203.7</v>
      </c>
      <c r="AE1251" s="184">
        <v>0</v>
      </c>
      <c r="AF1251" s="205">
        <f t="shared" si="312"/>
        <v>0</v>
      </c>
      <c r="AG1251" s="204">
        <f t="shared" si="317"/>
        <v>0</v>
      </c>
      <c r="AH1251" s="204"/>
      <c r="AI1251" s="204"/>
      <c r="AJ1251" s="124" t="s">
        <v>47</v>
      </c>
    </row>
    <row r="1252" spans="1:36" s="124" customFormat="1" ht="14.25" hidden="1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191</v>
      </c>
      <c r="F1252" s="124" t="s">
        <v>1143</v>
      </c>
      <c r="G1252" s="124" t="s">
        <v>1143</v>
      </c>
      <c r="H1252" s="124" t="s">
        <v>1143</v>
      </c>
      <c r="I1252" s="175" t="s">
        <v>1139</v>
      </c>
      <c r="J1252" s="175" t="s">
        <v>1140</v>
      </c>
      <c r="K1252" s="124" t="s">
        <v>1140</v>
      </c>
      <c r="L1252" s="124" t="s">
        <v>1143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5"/>
        <v>0</v>
      </c>
      <c r="U1252" s="204">
        <f t="shared" si="306"/>
        <v>5000</v>
      </c>
      <c r="V1252" s="204">
        <v>4854.3689320388303</v>
      </c>
      <c r="W1252" s="204">
        <f t="shared" si="307"/>
        <v>145.63106796116972</v>
      </c>
      <c r="X1252" s="204">
        <f t="shared" si="308"/>
        <v>145.63106796116972</v>
      </c>
      <c r="Y1252" s="204">
        <f t="shared" si="309"/>
        <v>0</v>
      </c>
      <c r="Z1252" s="204">
        <v>5000</v>
      </c>
      <c r="AA1252" s="204">
        <f t="shared" si="318"/>
        <v>-145.63106796116972</v>
      </c>
      <c r="AB1252" s="208">
        <f t="shared" si="303"/>
        <v>5000</v>
      </c>
      <c r="AC1252" s="209">
        <f t="shared" si="304"/>
        <v>0</v>
      </c>
      <c r="AD1252" s="204">
        <v>4854.3689320388303</v>
      </c>
      <c r="AE1252" s="184">
        <v>0</v>
      </c>
      <c r="AF1252" s="205">
        <f t="shared" si="312"/>
        <v>0</v>
      </c>
      <c r="AG1252" s="204">
        <f t="shared" si="317"/>
        <v>0</v>
      </c>
      <c r="AH1252" s="204"/>
      <c r="AI1252" s="204"/>
      <c r="AJ1252" s="124" t="s">
        <v>119</v>
      </c>
    </row>
    <row r="1253" spans="1:36" s="124" customFormat="1" ht="14.25" hidden="1" x14ac:dyDescent="0.3">
      <c r="A1253" s="124">
        <v>2017</v>
      </c>
      <c r="B1253" s="124" t="s">
        <v>38</v>
      </c>
      <c r="C1253" s="124" t="s">
        <v>59</v>
      </c>
      <c r="D1253" s="124" t="s">
        <v>105</v>
      </c>
      <c r="E1253" s="124" t="s">
        <v>238</v>
      </c>
      <c r="F1253" s="124" t="s">
        <v>239</v>
      </c>
      <c r="G1253" s="124" t="s">
        <v>239</v>
      </c>
      <c r="H1253" s="124" t="s">
        <v>239</v>
      </c>
      <c r="I1253" s="175" t="s">
        <v>1139</v>
      </c>
      <c r="J1253" s="175" t="s">
        <v>1140</v>
      </c>
      <c r="K1253" s="124" t="s">
        <v>1140</v>
      </c>
      <c r="L1253" s="124" t="s">
        <v>239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5"/>
        <v>0</v>
      </c>
      <c r="U1253" s="204">
        <f t="shared" si="306"/>
        <v>4543.1499999999996</v>
      </c>
      <c r="V1253" s="204">
        <v>4410.83</v>
      </c>
      <c r="W1253" s="204">
        <f t="shared" si="307"/>
        <v>132.31999999999971</v>
      </c>
      <c r="X1253" s="204">
        <f t="shared" si="308"/>
        <v>132.31999999999971</v>
      </c>
      <c r="Y1253" s="204">
        <f t="shared" si="309"/>
        <v>0</v>
      </c>
      <c r="Z1253" s="204">
        <v>4543.1499999999996</v>
      </c>
      <c r="AA1253" s="204">
        <f t="shared" si="318"/>
        <v>-132.31999999999971</v>
      </c>
      <c r="AB1253" s="208">
        <f t="shared" si="303"/>
        <v>4543.1499999999996</v>
      </c>
      <c r="AC1253" s="209">
        <f t="shared" si="304"/>
        <v>0</v>
      </c>
      <c r="AD1253" s="204">
        <v>4410.83</v>
      </c>
      <c r="AE1253" s="184">
        <v>0</v>
      </c>
      <c r="AF1253" s="205">
        <f t="shared" si="312"/>
        <v>0</v>
      </c>
      <c r="AG1253" s="204">
        <f t="shared" si="317"/>
        <v>0</v>
      </c>
      <c r="AH1253" s="204"/>
      <c r="AI1253" s="204"/>
      <c r="AJ1253" s="124" t="s">
        <v>119</v>
      </c>
    </row>
    <row r="1254" spans="1:36" s="124" customFormat="1" ht="14.25" hidden="1" x14ac:dyDescent="0.3">
      <c r="A1254" s="124">
        <v>2017</v>
      </c>
      <c r="B1254" s="124" t="s">
        <v>38</v>
      </c>
      <c r="C1254" s="124" t="s">
        <v>59</v>
      </c>
      <c r="D1254" s="124" t="s">
        <v>105</v>
      </c>
      <c r="E1254" s="124" t="s">
        <v>130</v>
      </c>
      <c r="F1254" s="124" t="s">
        <v>472</v>
      </c>
      <c r="G1254" s="124" t="s">
        <v>472</v>
      </c>
      <c r="H1254" s="124" t="s">
        <v>472</v>
      </c>
      <c r="I1254" s="175" t="s">
        <v>1139</v>
      </c>
      <c r="J1254" s="175" t="s">
        <v>1140</v>
      </c>
      <c r="K1254" s="124" t="s">
        <v>1140</v>
      </c>
      <c r="L1254" s="124" t="s">
        <v>472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5"/>
        <v>0</v>
      </c>
      <c r="U1254" s="204">
        <f t="shared" si="306"/>
        <v>15000</v>
      </c>
      <c r="V1254" s="204">
        <v>14563.11</v>
      </c>
      <c r="W1254" s="204">
        <f t="shared" si="307"/>
        <v>436.88999999999942</v>
      </c>
      <c r="X1254" s="204">
        <f t="shared" si="308"/>
        <v>436.88999999999942</v>
      </c>
      <c r="Y1254" s="204">
        <f t="shared" si="309"/>
        <v>0</v>
      </c>
      <c r="Z1254" s="204">
        <v>15000</v>
      </c>
      <c r="AA1254" s="204">
        <f t="shared" si="318"/>
        <v>-436.88999999999942</v>
      </c>
      <c r="AB1254" s="208">
        <f t="shared" si="303"/>
        <v>15000</v>
      </c>
      <c r="AC1254" s="209">
        <f t="shared" si="304"/>
        <v>0</v>
      </c>
      <c r="AD1254" s="204">
        <v>14563.11</v>
      </c>
      <c r="AE1254" s="184">
        <v>0</v>
      </c>
      <c r="AF1254" s="205">
        <f t="shared" si="312"/>
        <v>0</v>
      </c>
      <c r="AG1254" s="204">
        <f t="shared" si="317"/>
        <v>0</v>
      </c>
      <c r="AH1254" s="204"/>
      <c r="AI1254" s="204"/>
      <c r="AJ1254" s="124" t="s">
        <v>119</v>
      </c>
    </row>
    <row r="1255" spans="1:36" s="124" customFormat="1" ht="14.25" hidden="1" x14ac:dyDescent="0.3">
      <c r="A1255" s="124">
        <v>2017</v>
      </c>
      <c r="B1255" s="124" t="s">
        <v>38</v>
      </c>
      <c r="C1255" s="124" t="s">
        <v>59</v>
      </c>
      <c r="D1255" s="124" t="s">
        <v>105</v>
      </c>
      <c r="E1255" s="124" t="s">
        <v>238</v>
      </c>
      <c r="F1255" s="124" t="s">
        <v>351</v>
      </c>
      <c r="G1255" s="124" t="s">
        <v>351</v>
      </c>
      <c r="H1255" s="124" t="s">
        <v>351</v>
      </c>
      <c r="I1255" s="175" t="s">
        <v>1139</v>
      </c>
      <c r="J1255" s="175" t="s">
        <v>1140</v>
      </c>
      <c r="K1255" s="124" t="s">
        <v>1140</v>
      </c>
      <c r="L1255" s="124" t="s">
        <v>351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5"/>
        <v>0</v>
      </c>
      <c r="U1255" s="204">
        <f t="shared" si="306"/>
        <v>20000</v>
      </c>
      <c r="V1255" s="204">
        <v>19417.48</v>
      </c>
      <c r="W1255" s="204">
        <f t="shared" si="307"/>
        <v>582.52000000000044</v>
      </c>
      <c r="X1255" s="204">
        <f t="shared" si="308"/>
        <v>582.52000000000044</v>
      </c>
      <c r="Y1255" s="204">
        <f t="shared" si="309"/>
        <v>0</v>
      </c>
      <c r="Z1255" s="204">
        <v>20000</v>
      </c>
      <c r="AA1255" s="204">
        <f t="shared" si="318"/>
        <v>-582.52000000000044</v>
      </c>
      <c r="AB1255" s="208">
        <f t="shared" si="303"/>
        <v>20000</v>
      </c>
      <c r="AC1255" s="209">
        <f t="shared" si="304"/>
        <v>0</v>
      </c>
      <c r="AD1255" s="204">
        <v>19417.48</v>
      </c>
      <c r="AE1255" s="184">
        <v>0</v>
      </c>
      <c r="AF1255" s="205">
        <f t="shared" si="312"/>
        <v>0</v>
      </c>
      <c r="AG1255" s="204">
        <f t="shared" si="317"/>
        <v>0</v>
      </c>
      <c r="AH1255" s="204"/>
      <c r="AI1255" s="204"/>
      <c r="AJ1255" s="124" t="s">
        <v>119</v>
      </c>
    </row>
    <row r="1256" spans="1:36" s="124" customFormat="1" ht="14.25" hidden="1" x14ac:dyDescent="0.3">
      <c r="A1256" s="124">
        <v>2017</v>
      </c>
      <c r="B1256" s="124" t="s">
        <v>38</v>
      </c>
      <c r="C1256" s="124" t="s">
        <v>59</v>
      </c>
      <c r="D1256" s="124" t="s">
        <v>105</v>
      </c>
      <c r="E1256" s="124" t="s">
        <v>238</v>
      </c>
      <c r="F1256" s="124" t="s">
        <v>351</v>
      </c>
      <c r="G1256" s="124" t="s">
        <v>351</v>
      </c>
      <c r="H1256" s="124" t="s">
        <v>351</v>
      </c>
      <c r="I1256" s="175" t="s">
        <v>1139</v>
      </c>
      <c r="J1256" s="175" t="s">
        <v>1140</v>
      </c>
      <c r="K1256" s="124" t="s">
        <v>1140</v>
      </c>
      <c r="L1256" s="124" t="s">
        <v>351</v>
      </c>
      <c r="M1256" s="204" t="s">
        <v>159</v>
      </c>
      <c r="N1256" s="184">
        <v>0</v>
      </c>
      <c r="O1256" s="184" t="s">
        <v>240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5"/>
        <v>0</v>
      </c>
      <c r="U1256" s="204">
        <f t="shared" si="306"/>
        <v>562000</v>
      </c>
      <c r="V1256" s="204">
        <v>562000</v>
      </c>
      <c r="W1256" s="204">
        <f t="shared" si="307"/>
        <v>0</v>
      </c>
      <c r="X1256" s="204">
        <f t="shared" si="308"/>
        <v>0</v>
      </c>
      <c r="Y1256" s="204">
        <f t="shared" si="309"/>
        <v>0</v>
      </c>
      <c r="Z1256" s="204">
        <v>562000</v>
      </c>
      <c r="AA1256" s="204">
        <f t="shared" si="318"/>
        <v>0</v>
      </c>
      <c r="AB1256" s="208">
        <f t="shared" si="303"/>
        <v>562000</v>
      </c>
      <c r="AC1256" s="209">
        <f t="shared" si="304"/>
        <v>0</v>
      </c>
      <c r="AD1256" s="210">
        <v>562000</v>
      </c>
      <c r="AE1256" s="184">
        <v>0.1</v>
      </c>
      <c r="AF1256" s="205">
        <f t="shared" si="312"/>
        <v>56200</v>
      </c>
      <c r="AG1256" s="204">
        <f t="shared" si="317"/>
        <v>56200</v>
      </c>
      <c r="AH1256" s="204"/>
      <c r="AI1256" s="204"/>
      <c r="AJ1256" s="124" t="s">
        <v>240</v>
      </c>
    </row>
    <row r="1257" spans="1:36" s="124" customFormat="1" ht="14.25" hidden="1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224</v>
      </c>
      <c r="F1257" s="124" t="s">
        <v>158</v>
      </c>
      <c r="G1257" s="124" t="s">
        <v>158</v>
      </c>
      <c r="H1257" s="124" t="s">
        <v>158</v>
      </c>
      <c r="I1257" s="175" t="s">
        <v>1139</v>
      </c>
      <c r="J1257" s="175" t="s">
        <v>1140</v>
      </c>
      <c r="K1257" s="124" t="s">
        <v>1140</v>
      </c>
      <c r="L1257" s="124" t="s">
        <v>158</v>
      </c>
      <c r="M1257" s="204" t="s">
        <v>46</v>
      </c>
      <c r="N1257" s="184">
        <v>0</v>
      </c>
      <c r="O1257" s="184" t="s">
        <v>1119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5"/>
        <v>0</v>
      </c>
      <c r="U1257" s="204">
        <f t="shared" si="306"/>
        <v>5000</v>
      </c>
      <c r="V1257" s="204">
        <v>4854.37</v>
      </c>
      <c r="W1257" s="204">
        <f t="shared" si="307"/>
        <v>145.63000000000011</v>
      </c>
      <c r="X1257" s="204">
        <f t="shared" si="308"/>
        <v>145.63000000000011</v>
      </c>
      <c r="Y1257" s="204">
        <f t="shared" si="309"/>
        <v>0</v>
      </c>
      <c r="Z1257" s="204">
        <v>5000</v>
      </c>
      <c r="AA1257" s="204">
        <f t="shared" si="318"/>
        <v>-145.63000000000011</v>
      </c>
      <c r="AB1257" s="208">
        <f t="shared" si="303"/>
        <v>5000</v>
      </c>
      <c r="AC1257" s="209">
        <f t="shared" si="304"/>
        <v>0</v>
      </c>
      <c r="AD1257" s="204">
        <v>4854.37</v>
      </c>
      <c r="AE1257" s="184">
        <v>0</v>
      </c>
      <c r="AF1257" s="205">
        <f t="shared" si="312"/>
        <v>0</v>
      </c>
      <c r="AG1257" s="204">
        <f t="shared" si="317"/>
        <v>0</v>
      </c>
      <c r="AH1257" s="204"/>
      <c r="AI1257" s="204"/>
      <c r="AJ1257" s="124" t="s">
        <v>1119</v>
      </c>
    </row>
    <row r="1258" spans="1:36" s="124" customFormat="1" ht="14.25" hidden="1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224</v>
      </c>
      <c r="F1258" s="124" t="s">
        <v>158</v>
      </c>
      <c r="G1258" s="124" t="s">
        <v>158</v>
      </c>
      <c r="H1258" s="124" t="s">
        <v>158</v>
      </c>
      <c r="I1258" s="175" t="s">
        <v>1139</v>
      </c>
      <c r="J1258" s="175" t="s">
        <v>1140</v>
      </c>
      <c r="K1258" s="124" t="s">
        <v>1140</v>
      </c>
      <c r="L1258" s="124" t="s">
        <v>158</v>
      </c>
      <c r="M1258" s="204" t="s">
        <v>159</v>
      </c>
      <c r="N1258" s="184">
        <v>0</v>
      </c>
      <c r="O1258" s="184" t="s">
        <v>1141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5"/>
        <v>0</v>
      </c>
      <c r="U1258" s="204">
        <f t="shared" si="306"/>
        <v>3107000</v>
      </c>
      <c r="V1258" s="204">
        <v>3107000</v>
      </c>
      <c r="W1258" s="204">
        <f t="shared" si="307"/>
        <v>0</v>
      </c>
      <c r="X1258" s="204">
        <f t="shared" si="308"/>
        <v>0</v>
      </c>
      <c r="Y1258" s="204">
        <f t="shared" si="309"/>
        <v>0</v>
      </c>
      <c r="Z1258" s="204">
        <v>3107000</v>
      </c>
      <c r="AA1258" s="204">
        <f t="shared" si="318"/>
        <v>0</v>
      </c>
      <c r="AB1258" s="208">
        <f t="shared" si="303"/>
        <v>3107000</v>
      </c>
      <c r="AC1258" s="209">
        <f t="shared" si="304"/>
        <v>0</v>
      </c>
      <c r="AD1258" s="210">
        <v>3107000</v>
      </c>
      <c r="AE1258" s="184">
        <v>0.1</v>
      </c>
      <c r="AF1258" s="205">
        <f t="shared" si="312"/>
        <v>310700</v>
      </c>
      <c r="AG1258" s="204">
        <f t="shared" si="317"/>
        <v>310700</v>
      </c>
      <c r="AH1258" s="204"/>
      <c r="AI1258" s="204"/>
      <c r="AJ1258" s="124" t="s">
        <v>1141</v>
      </c>
    </row>
    <row r="1259" spans="1:36" s="124" customFormat="1" ht="14.25" hidden="1" x14ac:dyDescent="0.3">
      <c r="A1259" s="124">
        <v>2017</v>
      </c>
      <c r="B1259" s="124" t="s">
        <v>38</v>
      </c>
      <c r="C1259" s="124" t="s">
        <v>54</v>
      </c>
      <c r="D1259" s="124" t="s">
        <v>101</v>
      </c>
      <c r="E1259" s="124" t="s">
        <v>186</v>
      </c>
      <c r="F1259" s="124" t="s">
        <v>1144</v>
      </c>
      <c r="G1259" s="124" t="s">
        <v>1144</v>
      </c>
      <c r="H1259" s="124" t="s">
        <v>1144</v>
      </c>
      <c r="I1259" s="175" t="s">
        <v>1139</v>
      </c>
      <c r="J1259" s="175" t="s">
        <v>1140</v>
      </c>
      <c r="K1259" s="124" t="s">
        <v>1140</v>
      </c>
      <c r="L1259" s="124" t="s">
        <v>1145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5"/>
        <v>0</v>
      </c>
      <c r="U1259" s="204">
        <f t="shared" si="306"/>
        <v>50000</v>
      </c>
      <c r="V1259" s="204">
        <v>49126.21</v>
      </c>
      <c r="W1259" s="204">
        <f t="shared" si="307"/>
        <v>873.79000000000087</v>
      </c>
      <c r="X1259" s="204">
        <f t="shared" si="308"/>
        <v>873.79000000000087</v>
      </c>
      <c r="Y1259" s="204">
        <f t="shared" si="309"/>
        <v>0</v>
      </c>
      <c r="Z1259" s="204">
        <v>50000</v>
      </c>
      <c r="AA1259" s="204">
        <f t="shared" si="318"/>
        <v>-873.79000000000087</v>
      </c>
      <c r="AB1259" s="208">
        <f t="shared" si="303"/>
        <v>50000</v>
      </c>
      <c r="AC1259" s="209">
        <f t="shared" si="304"/>
        <v>0</v>
      </c>
      <c r="AD1259" s="204">
        <v>49126.21</v>
      </c>
      <c r="AE1259" s="184">
        <v>0</v>
      </c>
      <c r="AF1259" s="205">
        <f t="shared" si="312"/>
        <v>0</v>
      </c>
      <c r="AG1259" s="204">
        <f t="shared" si="317"/>
        <v>0</v>
      </c>
      <c r="AH1259" s="204"/>
      <c r="AI1259" s="204"/>
      <c r="AJ1259" s="124" t="s">
        <v>47</v>
      </c>
    </row>
    <row r="1260" spans="1:36" s="124" customFormat="1" ht="14.25" hidden="1" x14ac:dyDescent="0.3">
      <c r="A1260" s="124">
        <v>2017</v>
      </c>
      <c r="B1260" s="124" t="s">
        <v>251</v>
      </c>
      <c r="C1260" s="124" t="s">
        <v>109</v>
      </c>
      <c r="D1260" s="124" t="s">
        <v>110</v>
      </c>
      <c r="E1260" s="124" t="s">
        <v>111</v>
      </c>
      <c r="F1260" s="124" t="s">
        <v>1093</v>
      </c>
      <c r="G1260" s="124" t="s">
        <v>1094</v>
      </c>
      <c r="H1260" s="124" t="s">
        <v>1094</v>
      </c>
      <c r="I1260" s="175" t="s">
        <v>1139</v>
      </c>
      <c r="J1260" s="175" t="s">
        <v>1140</v>
      </c>
      <c r="K1260" s="124" t="s">
        <v>1140</v>
      </c>
      <c r="L1260" s="124" t="s">
        <v>1093</v>
      </c>
      <c r="M1260" s="204" t="s">
        <v>159</v>
      </c>
      <c r="N1260" s="184">
        <v>0</v>
      </c>
      <c r="O1260" s="184" t="s">
        <v>1137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5"/>
        <v>0</v>
      </c>
      <c r="U1260" s="204">
        <f t="shared" si="306"/>
        <v>175000</v>
      </c>
      <c r="V1260" s="204">
        <v>175000</v>
      </c>
      <c r="W1260" s="204">
        <f t="shared" si="307"/>
        <v>0</v>
      </c>
      <c r="X1260" s="204">
        <f t="shared" si="308"/>
        <v>0</v>
      </c>
      <c r="Y1260" s="204">
        <f t="shared" si="309"/>
        <v>0</v>
      </c>
      <c r="Z1260" s="204">
        <v>175000</v>
      </c>
      <c r="AA1260" s="204">
        <f t="shared" si="318"/>
        <v>0</v>
      </c>
      <c r="AB1260" s="208">
        <f t="shared" si="303"/>
        <v>175000</v>
      </c>
      <c r="AC1260" s="209">
        <f t="shared" si="304"/>
        <v>0</v>
      </c>
      <c r="AD1260" s="204">
        <v>175000</v>
      </c>
      <c r="AE1260" s="184">
        <v>0.1</v>
      </c>
      <c r="AF1260" s="205">
        <f t="shared" si="312"/>
        <v>17500</v>
      </c>
      <c r="AG1260" s="204">
        <f t="shared" si="317"/>
        <v>17500</v>
      </c>
      <c r="AH1260" s="204"/>
      <c r="AI1260" s="204"/>
      <c r="AJ1260" s="124" t="s">
        <v>1137</v>
      </c>
    </row>
    <row r="1261" spans="1:36" s="124" customFormat="1" ht="14.25" hidden="1" x14ac:dyDescent="0.3">
      <c r="A1261" s="124">
        <v>2017</v>
      </c>
      <c r="B1261" s="124" t="s">
        <v>38</v>
      </c>
      <c r="C1261" s="124" t="s">
        <v>88</v>
      </c>
      <c r="D1261" s="124" t="s">
        <v>127</v>
      </c>
      <c r="E1261" s="124" t="s">
        <v>123</v>
      </c>
      <c r="F1261" s="124" t="s">
        <v>168</v>
      </c>
      <c r="G1261" s="124" t="s">
        <v>168</v>
      </c>
      <c r="H1261" s="124" t="s">
        <v>168</v>
      </c>
      <c r="I1261" s="175" t="s">
        <v>1139</v>
      </c>
      <c r="J1261" s="175" t="s">
        <v>1140</v>
      </c>
      <c r="K1261" s="124" t="s">
        <v>1140</v>
      </c>
      <c r="L1261" s="124" t="s">
        <v>168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5"/>
        <v>0</v>
      </c>
      <c r="U1261" s="204">
        <f t="shared" si="306"/>
        <v>0</v>
      </c>
      <c r="V1261" s="204">
        <v>0</v>
      </c>
      <c r="W1261" s="204">
        <f t="shared" si="307"/>
        <v>0</v>
      </c>
      <c r="X1261" s="204">
        <f t="shared" si="308"/>
        <v>0</v>
      </c>
      <c r="Y1261" s="204">
        <f t="shared" si="309"/>
        <v>0</v>
      </c>
      <c r="Z1261" s="204">
        <v>0</v>
      </c>
      <c r="AA1261" s="204">
        <f t="shared" si="318"/>
        <v>0</v>
      </c>
      <c r="AB1261" s="208">
        <f t="shared" si="303"/>
        <v>0</v>
      </c>
      <c r="AC1261" s="209">
        <f t="shared" si="304"/>
        <v>0</v>
      </c>
      <c r="AD1261" s="204">
        <v>0</v>
      </c>
      <c r="AE1261" s="184">
        <v>0</v>
      </c>
      <c r="AF1261" s="205">
        <f t="shared" si="312"/>
        <v>0</v>
      </c>
      <c r="AG1261" s="204">
        <f t="shared" si="317"/>
        <v>0</v>
      </c>
      <c r="AH1261" s="204"/>
      <c r="AI1261" s="204"/>
      <c r="AJ1261" s="124" t="s">
        <v>47</v>
      </c>
    </row>
    <row r="1262" spans="1:36" s="124" customFormat="1" ht="14.25" hidden="1" x14ac:dyDescent="0.3">
      <c r="A1262" s="124">
        <v>2017</v>
      </c>
      <c r="B1262" s="124" t="s">
        <v>38</v>
      </c>
      <c r="C1262" s="124" t="s">
        <v>88</v>
      </c>
      <c r="D1262" s="124" t="s">
        <v>127</v>
      </c>
      <c r="E1262" s="124" t="s">
        <v>193</v>
      </c>
      <c r="F1262" s="124" t="s">
        <v>168</v>
      </c>
      <c r="G1262" s="124" t="s">
        <v>168</v>
      </c>
      <c r="H1262" s="124" t="s">
        <v>168</v>
      </c>
      <c r="I1262" s="175" t="s">
        <v>1139</v>
      </c>
      <c r="J1262" s="175" t="s">
        <v>1140</v>
      </c>
      <c r="K1262" s="124" t="s">
        <v>1140</v>
      </c>
      <c r="L1262" s="124" t="s">
        <v>168</v>
      </c>
      <c r="M1262" s="204" t="s">
        <v>159</v>
      </c>
      <c r="N1262" s="183">
        <v>0</v>
      </c>
      <c r="O1262" s="184" t="s">
        <v>521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5"/>
        <v>0</v>
      </c>
      <c r="U1262" s="204">
        <f t="shared" si="306"/>
        <v>271800</v>
      </c>
      <c r="V1262" s="204">
        <v>226500</v>
      </c>
      <c r="W1262" s="204">
        <f t="shared" si="307"/>
        <v>45300</v>
      </c>
      <c r="X1262" s="204">
        <f t="shared" si="308"/>
        <v>45300</v>
      </c>
      <c r="Y1262" s="204">
        <f t="shared" si="309"/>
        <v>0</v>
      </c>
      <c r="Z1262" s="204">
        <v>271800</v>
      </c>
      <c r="AA1262" s="204">
        <f t="shared" si="318"/>
        <v>-45300</v>
      </c>
      <c r="AB1262" s="208">
        <f t="shared" si="303"/>
        <v>271800</v>
      </c>
      <c r="AC1262" s="209">
        <f t="shared" si="304"/>
        <v>0</v>
      </c>
      <c r="AD1262" s="204">
        <v>226500</v>
      </c>
      <c r="AE1262" s="184">
        <v>0.1</v>
      </c>
      <c r="AF1262" s="205">
        <f t="shared" si="312"/>
        <v>22650</v>
      </c>
      <c r="AG1262" s="204">
        <f t="shared" si="317"/>
        <v>22650</v>
      </c>
      <c r="AH1262" s="204"/>
      <c r="AI1262" s="204"/>
      <c r="AJ1262" s="124" t="s">
        <v>521</v>
      </c>
    </row>
    <row r="1263" spans="1:36" s="124" customFormat="1" ht="14.25" hidden="1" x14ac:dyDescent="0.3">
      <c r="A1263" s="124">
        <v>2017</v>
      </c>
      <c r="B1263" s="124" t="s">
        <v>38</v>
      </c>
      <c r="C1263" s="124" t="s">
        <v>59</v>
      </c>
      <c r="D1263" s="124" t="s">
        <v>209</v>
      </c>
      <c r="E1263" s="124" t="s">
        <v>238</v>
      </c>
      <c r="F1263" s="124" t="s">
        <v>762</v>
      </c>
      <c r="G1263" s="124" t="s">
        <v>762</v>
      </c>
      <c r="H1263" s="124" t="s">
        <v>762</v>
      </c>
      <c r="I1263" s="175" t="s">
        <v>1139</v>
      </c>
      <c r="J1263" s="175" t="s">
        <v>1140</v>
      </c>
      <c r="K1263" s="124" t="s">
        <v>1140</v>
      </c>
      <c r="L1263" s="124" t="s">
        <v>762</v>
      </c>
      <c r="M1263" s="204" t="s">
        <v>159</v>
      </c>
      <c r="N1263" s="184">
        <v>0</v>
      </c>
      <c r="O1263" s="184" t="s">
        <v>240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5"/>
        <v>0</v>
      </c>
      <c r="U1263" s="204">
        <f t="shared" si="306"/>
        <v>633786</v>
      </c>
      <c r="V1263" s="204">
        <v>590929</v>
      </c>
      <c r="W1263" s="204">
        <f t="shared" si="307"/>
        <v>42857</v>
      </c>
      <c r="X1263" s="204">
        <f t="shared" si="308"/>
        <v>42857</v>
      </c>
      <c r="Y1263" s="204">
        <f t="shared" si="309"/>
        <v>0</v>
      </c>
      <c r="Z1263" s="204">
        <v>633786</v>
      </c>
      <c r="AA1263" s="204">
        <f t="shared" si="318"/>
        <v>-42857</v>
      </c>
      <c r="AB1263" s="208">
        <f t="shared" si="303"/>
        <v>633786</v>
      </c>
      <c r="AC1263" s="209">
        <f t="shared" si="304"/>
        <v>0</v>
      </c>
      <c r="AD1263" s="210">
        <v>590929</v>
      </c>
      <c r="AE1263" s="184">
        <v>0.1</v>
      </c>
      <c r="AF1263" s="205">
        <f t="shared" si="312"/>
        <v>59092.9</v>
      </c>
      <c r="AG1263" s="204">
        <f t="shared" si="317"/>
        <v>59092.9</v>
      </c>
      <c r="AH1263" s="204"/>
      <c r="AI1263" s="204"/>
      <c r="AJ1263" s="124" t="s">
        <v>240</v>
      </c>
    </row>
    <row r="1264" spans="1:36" s="124" customFormat="1" ht="14.25" hidden="1" x14ac:dyDescent="0.3">
      <c r="A1264" s="124">
        <v>2017</v>
      </c>
      <c r="B1264" s="124" t="s">
        <v>38</v>
      </c>
      <c r="C1264" s="124" t="s">
        <v>59</v>
      </c>
      <c r="D1264" s="124" t="s">
        <v>209</v>
      </c>
      <c r="E1264" s="124" t="s">
        <v>238</v>
      </c>
      <c r="F1264" s="124" t="s">
        <v>762</v>
      </c>
      <c r="G1264" s="124" t="s">
        <v>762</v>
      </c>
      <c r="H1264" s="124" t="s">
        <v>762</v>
      </c>
      <c r="I1264" s="175" t="s">
        <v>1139</v>
      </c>
      <c r="J1264" s="175" t="s">
        <v>1140</v>
      </c>
      <c r="K1264" s="124" t="s">
        <v>1140</v>
      </c>
      <c r="L1264" s="124" t="s">
        <v>762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5"/>
        <v>0</v>
      </c>
      <c r="U1264" s="204">
        <f t="shared" si="306"/>
        <v>10000</v>
      </c>
      <c r="V1264" s="204">
        <v>9708.74</v>
      </c>
      <c r="W1264" s="204">
        <f t="shared" si="307"/>
        <v>291.26000000000022</v>
      </c>
      <c r="X1264" s="204">
        <f t="shared" si="308"/>
        <v>291.26000000000022</v>
      </c>
      <c r="Y1264" s="204">
        <f t="shared" si="309"/>
        <v>0</v>
      </c>
      <c r="Z1264" s="204">
        <f>10000-2911</f>
        <v>7089</v>
      </c>
      <c r="AA1264" s="204">
        <f t="shared" si="318"/>
        <v>2619.7399999999998</v>
      </c>
      <c r="AB1264" s="208">
        <f t="shared" si="303"/>
        <v>7089</v>
      </c>
      <c r="AC1264" s="209">
        <f t="shared" si="304"/>
        <v>0</v>
      </c>
      <c r="AD1264" s="204">
        <v>6797.74</v>
      </c>
      <c r="AE1264" s="184">
        <v>0</v>
      </c>
      <c r="AF1264" s="205">
        <f t="shared" si="312"/>
        <v>0</v>
      </c>
      <c r="AG1264" s="204">
        <f t="shared" si="317"/>
        <v>0</v>
      </c>
      <c r="AH1264" s="204"/>
      <c r="AI1264" s="204"/>
      <c r="AJ1264" s="124" t="s">
        <v>47</v>
      </c>
    </row>
    <row r="1265" spans="1:36" s="124" customFormat="1" ht="14.25" hidden="1" x14ac:dyDescent="0.3">
      <c r="A1265" s="124">
        <v>2017</v>
      </c>
      <c r="B1265" s="124" t="s">
        <v>38</v>
      </c>
      <c r="C1265" s="124" t="s">
        <v>59</v>
      </c>
      <c r="D1265" s="124" t="s">
        <v>105</v>
      </c>
      <c r="E1265" s="124" t="s">
        <v>130</v>
      </c>
      <c r="F1265" s="124" t="s">
        <v>131</v>
      </c>
      <c r="G1265" s="124" t="s">
        <v>131</v>
      </c>
      <c r="H1265" s="124" t="s">
        <v>131</v>
      </c>
      <c r="I1265" s="175" t="s">
        <v>1139</v>
      </c>
      <c r="J1265" s="175" t="s">
        <v>1140</v>
      </c>
      <c r="K1265" s="124" t="s">
        <v>1140</v>
      </c>
      <c r="L1265" s="124" t="s">
        <v>131</v>
      </c>
      <c r="M1265" s="204" t="s">
        <v>159</v>
      </c>
      <c r="N1265" s="184">
        <v>0</v>
      </c>
      <c r="O1265" s="184" t="s">
        <v>1141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5"/>
        <v>0</v>
      </c>
      <c r="U1265" s="204">
        <f t="shared" si="306"/>
        <v>16000</v>
      </c>
      <c r="V1265" s="204">
        <v>16000</v>
      </c>
      <c r="W1265" s="204">
        <f t="shared" si="307"/>
        <v>0</v>
      </c>
      <c r="X1265" s="204">
        <f t="shared" si="308"/>
        <v>0</v>
      </c>
      <c r="Y1265" s="204">
        <f t="shared" si="309"/>
        <v>0</v>
      </c>
      <c r="Z1265" s="204">
        <v>16000</v>
      </c>
      <c r="AA1265" s="204">
        <f t="shared" si="318"/>
        <v>0</v>
      </c>
      <c r="AB1265" s="208">
        <f t="shared" si="303"/>
        <v>16000</v>
      </c>
      <c r="AC1265" s="209">
        <f t="shared" si="304"/>
        <v>0</v>
      </c>
      <c r="AD1265" s="210">
        <v>16000</v>
      </c>
      <c r="AE1265" s="184">
        <v>0.1</v>
      </c>
      <c r="AF1265" s="205">
        <f t="shared" si="312"/>
        <v>1600</v>
      </c>
      <c r="AG1265" s="204">
        <f t="shared" si="317"/>
        <v>1600</v>
      </c>
      <c r="AH1265" s="204"/>
      <c r="AI1265" s="204"/>
      <c r="AJ1265" s="124" t="s">
        <v>1141</v>
      </c>
    </row>
    <row r="1266" spans="1:36" s="124" customFormat="1" ht="14.25" hidden="1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646</v>
      </c>
      <c r="F1266" s="124" t="s">
        <v>442</v>
      </c>
      <c r="G1266" s="124" t="s">
        <v>442</v>
      </c>
      <c r="H1266" s="124" t="s">
        <v>442</v>
      </c>
      <c r="I1266" s="175" t="s">
        <v>1139</v>
      </c>
      <c r="J1266" s="175" t="s">
        <v>1140</v>
      </c>
      <c r="K1266" s="124" t="s">
        <v>1140</v>
      </c>
      <c r="L1266" s="124" t="s">
        <v>442</v>
      </c>
      <c r="M1266" s="204" t="s">
        <v>159</v>
      </c>
      <c r="N1266" s="183">
        <v>0</v>
      </c>
      <c r="O1266" s="184" t="s">
        <v>1146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5"/>
        <v>0</v>
      </c>
      <c r="U1266" s="204">
        <f t="shared" si="306"/>
        <v>375600</v>
      </c>
      <c r="V1266" s="204">
        <v>313000</v>
      </c>
      <c r="W1266" s="204">
        <f t="shared" si="307"/>
        <v>62600</v>
      </c>
      <c r="X1266" s="204">
        <f t="shared" si="308"/>
        <v>62600</v>
      </c>
      <c r="Y1266" s="204">
        <f t="shared" si="309"/>
        <v>0</v>
      </c>
      <c r="Z1266" s="204">
        <v>375600</v>
      </c>
      <c r="AA1266" s="204">
        <f t="shared" si="318"/>
        <v>-62600</v>
      </c>
      <c r="AB1266" s="208">
        <f t="shared" si="303"/>
        <v>375600</v>
      </c>
      <c r="AC1266" s="209">
        <f t="shared" si="304"/>
        <v>0</v>
      </c>
      <c r="AD1266" s="210">
        <v>313000</v>
      </c>
      <c r="AE1266" s="184">
        <v>0.1</v>
      </c>
      <c r="AF1266" s="205">
        <f t="shared" si="312"/>
        <v>31300</v>
      </c>
      <c r="AG1266" s="204">
        <f t="shared" si="317"/>
        <v>31300</v>
      </c>
      <c r="AH1266" s="204"/>
      <c r="AI1266" s="204"/>
      <c r="AJ1266" s="124" t="s">
        <v>1146</v>
      </c>
    </row>
    <row r="1267" spans="1:36" s="124" customFormat="1" ht="14.25" hidden="1" x14ac:dyDescent="0.3">
      <c r="A1267" s="124">
        <v>2017</v>
      </c>
      <c r="B1267" s="124" t="s">
        <v>198</v>
      </c>
      <c r="C1267" s="124" t="s">
        <v>54</v>
      </c>
      <c r="D1267" s="124" t="s">
        <v>101</v>
      </c>
      <c r="E1267" s="124" t="s">
        <v>102</v>
      </c>
      <c r="F1267" s="124" t="s">
        <v>388</v>
      </c>
      <c r="G1267" s="124" t="s">
        <v>389</v>
      </c>
      <c r="H1267" s="176" t="s">
        <v>390</v>
      </c>
      <c r="I1267" s="175" t="s">
        <v>1139</v>
      </c>
      <c r="J1267" s="175" t="s">
        <v>1140</v>
      </c>
      <c r="K1267" s="124" t="s">
        <v>1140</v>
      </c>
      <c r="L1267" s="124" t="s">
        <v>391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5"/>
        <v>0</v>
      </c>
      <c r="U1267" s="204">
        <f t="shared" si="306"/>
        <v>10000</v>
      </c>
      <c r="V1267" s="204">
        <v>9708.7378640776697</v>
      </c>
      <c r="W1267" s="204">
        <f t="shared" si="307"/>
        <v>291.26213592233034</v>
      </c>
      <c r="X1267" s="204">
        <f t="shared" si="308"/>
        <v>291.26213592233034</v>
      </c>
      <c r="Y1267" s="204">
        <f t="shared" si="309"/>
        <v>0</v>
      </c>
      <c r="Z1267" s="204">
        <v>10000</v>
      </c>
      <c r="AA1267" s="204">
        <f t="shared" si="318"/>
        <v>-291.26213592233034</v>
      </c>
      <c r="AB1267" s="208">
        <f t="shared" si="303"/>
        <v>10000</v>
      </c>
      <c r="AC1267" s="209">
        <f t="shared" si="304"/>
        <v>0</v>
      </c>
      <c r="AD1267" s="204">
        <v>9708.7378640776697</v>
      </c>
      <c r="AE1267" s="184">
        <v>0</v>
      </c>
      <c r="AF1267" s="205">
        <f t="shared" si="312"/>
        <v>0</v>
      </c>
      <c r="AG1267" s="204">
        <f t="shared" si="317"/>
        <v>0</v>
      </c>
      <c r="AH1267" s="204"/>
      <c r="AI1267" s="204"/>
      <c r="AJ1267" s="124" t="s">
        <v>47</v>
      </c>
    </row>
    <row r="1268" spans="1:36" s="124" customFormat="1" ht="14.25" hidden="1" x14ac:dyDescent="0.3">
      <c r="A1268" s="124">
        <v>2017</v>
      </c>
      <c r="B1268" s="124" t="s">
        <v>251</v>
      </c>
      <c r="C1268" s="124" t="s">
        <v>75</v>
      </c>
      <c r="D1268" s="124" t="s">
        <v>255</v>
      </c>
      <c r="E1268" s="124" t="s">
        <v>256</v>
      </c>
      <c r="F1268" s="124" t="s">
        <v>1147</v>
      </c>
      <c r="G1268" s="175" t="s">
        <v>1148</v>
      </c>
      <c r="H1268" s="175" t="s">
        <v>1149</v>
      </c>
      <c r="I1268" s="175" t="s">
        <v>1139</v>
      </c>
      <c r="J1268" s="175" t="s">
        <v>1150</v>
      </c>
      <c r="K1268" s="124" t="s">
        <v>1150</v>
      </c>
      <c r="L1268" s="124" t="s">
        <v>1147</v>
      </c>
      <c r="M1268" s="204" t="s">
        <v>159</v>
      </c>
      <c r="N1268" s="184">
        <v>0</v>
      </c>
      <c r="O1268" s="184" t="s">
        <v>1141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5"/>
        <v>0</v>
      </c>
      <c r="U1268" s="204">
        <f t="shared" si="306"/>
        <v>456573</v>
      </c>
      <c r="V1268" s="204">
        <v>456573</v>
      </c>
      <c r="W1268" s="204">
        <f t="shared" si="307"/>
        <v>0</v>
      </c>
      <c r="X1268" s="204">
        <f t="shared" si="308"/>
        <v>0</v>
      </c>
      <c r="Y1268" s="204">
        <f t="shared" si="309"/>
        <v>0</v>
      </c>
      <c r="Z1268" s="204">
        <v>456573</v>
      </c>
      <c r="AA1268" s="204">
        <f t="shared" si="318"/>
        <v>0</v>
      </c>
      <c r="AB1268" s="208">
        <f t="shared" si="303"/>
        <v>456573</v>
      </c>
      <c r="AC1268" s="209">
        <f t="shared" si="304"/>
        <v>0</v>
      </c>
      <c r="AD1268" s="210">
        <v>456573</v>
      </c>
      <c r="AE1268" s="184">
        <v>0</v>
      </c>
      <c r="AF1268" s="205">
        <f t="shared" si="312"/>
        <v>0</v>
      </c>
      <c r="AG1268" s="204">
        <f t="shared" si="317"/>
        <v>0</v>
      </c>
      <c r="AH1268" s="204"/>
      <c r="AI1268" s="204"/>
      <c r="AJ1268" s="124" t="s">
        <v>1141</v>
      </c>
    </row>
    <row r="1269" spans="1:36" s="124" customFormat="1" ht="14.25" hidden="1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256</v>
      </c>
      <c r="F1269" s="124" t="s">
        <v>229</v>
      </c>
      <c r="G1269" s="124" t="s">
        <v>229</v>
      </c>
      <c r="H1269" s="124" t="s">
        <v>229</v>
      </c>
      <c r="I1269" s="175" t="s">
        <v>1139</v>
      </c>
      <c r="J1269" s="175" t="s">
        <v>1150</v>
      </c>
      <c r="K1269" s="124" t="s">
        <v>1150</v>
      </c>
      <c r="L1269" s="124" t="s">
        <v>229</v>
      </c>
      <c r="M1269" s="204" t="s">
        <v>159</v>
      </c>
      <c r="N1269" s="184">
        <v>0</v>
      </c>
      <c r="O1269" s="184" t="s">
        <v>1141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5"/>
        <v>0</v>
      </c>
      <c r="U1269" s="204">
        <f t="shared" si="306"/>
        <v>50500</v>
      </c>
      <c r="V1269" s="204">
        <v>50500</v>
      </c>
      <c r="W1269" s="204">
        <f t="shared" si="307"/>
        <v>0</v>
      </c>
      <c r="X1269" s="204">
        <f t="shared" si="308"/>
        <v>0</v>
      </c>
      <c r="Y1269" s="204">
        <f t="shared" si="309"/>
        <v>0</v>
      </c>
      <c r="Z1269" s="204">
        <v>50500</v>
      </c>
      <c r="AA1269" s="204">
        <f t="shared" si="318"/>
        <v>0</v>
      </c>
      <c r="AB1269" s="208">
        <f t="shared" si="303"/>
        <v>50500</v>
      </c>
      <c r="AC1269" s="209">
        <f t="shared" si="304"/>
        <v>0</v>
      </c>
      <c r="AD1269" s="210">
        <v>50500</v>
      </c>
      <c r="AE1269" s="184">
        <v>0</v>
      </c>
      <c r="AF1269" s="205">
        <f t="shared" si="312"/>
        <v>0</v>
      </c>
      <c r="AG1269" s="204">
        <f t="shared" si="317"/>
        <v>0</v>
      </c>
      <c r="AH1269" s="204"/>
      <c r="AI1269" s="204"/>
      <c r="AJ1269" s="124" t="s">
        <v>1141</v>
      </c>
    </row>
    <row r="1270" spans="1:36" s="124" customFormat="1" ht="14.25" hidden="1" x14ac:dyDescent="0.3">
      <c r="A1270" s="124">
        <v>2017</v>
      </c>
      <c r="B1270" s="124" t="s">
        <v>198</v>
      </c>
      <c r="C1270" s="124" t="s">
        <v>39</v>
      </c>
      <c r="D1270" s="124" t="s">
        <v>81</v>
      </c>
      <c r="E1270" s="124" t="s">
        <v>82</v>
      </c>
      <c r="F1270" s="124" t="s">
        <v>1151</v>
      </c>
      <c r="G1270" s="124" t="s">
        <v>1152</v>
      </c>
      <c r="H1270" s="124" t="s">
        <v>1153</v>
      </c>
      <c r="I1270" s="175" t="s">
        <v>1139</v>
      </c>
      <c r="J1270" s="175" t="s">
        <v>1150</v>
      </c>
      <c r="K1270" s="124" t="s">
        <v>1150</v>
      </c>
      <c r="L1270" s="124" t="s">
        <v>1151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5"/>
        <v>0</v>
      </c>
      <c r="U1270" s="204">
        <f t="shared" si="306"/>
        <v>70000</v>
      </c>
      <c r="V1270" s="204">
        <v>66666.67</v>
      </c>
      <c r="W1270" s="204">
        <f t="shared" si="307"/>
        <v>3333.3300000000017</v>
      </c>
      <c r="X1270" s="204">
        <f t="shared" si="308"/>
        <v>3333.3300000000017</v>
      </c>
      <c r="Y1270" s="204">
        <f t="shared" si="309"/>
        <v>0</v>
      </c>
      <c r="Z1270" s="204">
        <v>70000</v>
      </c>
      <c r="AA1270" s="204">
        <f t="shared" si="318"/>
        <v>-3333.3300000000017</v>
      </c>
      <c r="AB1270" s="208">
        <f t="shared" si="303"/>
        <v>70000</v>
      </c>
      <c r="AC1270" s="209">
        <f t="shared" si="304"/>
        <v>0</v>
      </c>
      <c r="AD1270" s="210">
        <v>66666.67</v>
      </c>
      <c r="AE1270" s="184">
        <v>0</v>
      </c>
      <c r="AF1270" s="205">
        <f t="shared" si="312"/>
        <v>0</v>
      </c>
      <c r="AG1270" s="204">
        <f t="shared" si="317"/>
        <v>0</v>
      </c>
      <c r="AH1270" s="204"/>
      <c r="AI1270" s="204"/>
      <c r="AJ1270" s="124" t="s">
        <v>47</v>
      </c>
    </row>
    <row r="1271" spans="1:36" s="124" customFormat="1" ht="14.25" hidden="1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224</v>
      </c>
      <c r="F1271" s="124" t="s">
        <v>250</v>
      </c>
      <c r="G1271" s="124" t="s">
        <v>250</v>
      </c>
      <c r="H1271" s="124" t="s">
        <v>250</v>
      </c>
      <c r="I1271" s="175" t="s">
        <v>1139</v>
      </c>
      <c r="J1271" s="175" t="s">
        <v>1150</v>
      </c>
      <c r="K1271" s="124" t="s">
        <v>1150</v>
      </c>
      <c r="L1271" s="124" t="s">
        <v>229</v>
      </c>
      <c r="M1271" s="204" t="s">
        <v>159</v>
      </c>
      <c r="N1271" s="184">
        <v>0</v>
      </c>
      <c r="O1271" s="184" t="s">
        <v>1141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5"/>
        <v>0</v>
      </c>
      <c r="U1271" s="204">
        <f t="shared" si="306"/>
        <v>934000</v>
      </c>
      <c r="V1271" s="204">
        <v>934000</v>
      </c>
      <c r="W1271" s="204">
        <f t="shared" si="307"/>
        <v>0</v>
      </c>
      <c r="X1271" s="204">
        <f t="shared" si="308"/>
        <v>0</v>
      </c>
      <c r="Y1271" s="204">
        <f t="shared" si="309"/>
        <v>0</v>
      </c>
      <c r="Z1271" s="204">
        <v>934000</v>
      </c>
      <c r="AA1271" s="204">
        <f t="shared" si="318"/>
        <v>0</v>
      </c>
      <c r="AB1271" s="208">
        <f t="shared" si="303"/>
        <v>934000</v>
      </c>
      <c r="AC1271" s="209">
        <f t="shared" si="304"/>
        <v>0</v>
      </c>
      <c r="AD1271" s="210">
        <v>934000</v>
      </c>
      <c r="AE1271" s="184">
        <v>0</v>
      </c>
      <c r="AF1271" s="205">
        <f t="shared" si="312"/>
        <v>0</v>
      </c>
      <c r="AG1271" s="204">
        <f t="shared" si="317"/>
        <v>0</v>
      </c>
      <c r="AH1271" s="204"/>
      <c r="AI1271" s="204"/>
      <c r="AJ1271" s="124" t="s">
        <v>1141</v>
      </c>
    </row>
    <row r="1272" spans="1:36" s="124" customFormat="1" ht="14.25" hidden="1" x14ac:dyDescent="0.3">
      <c r="A1272" s="124">
        <v>2017</v>
      </c>
      <c r="B1272" s="124" t="s">
        <v>38</v>
      </c>
      <c r="C1272" s="124" t="s">
        <v>54</v>
      </c>
      <c r="D1272" s="124" t="s">
        <v>101</v>
      </c>
      <c r="E1272" s="124" t="s">
        <v>114</v>
      </c>
      <c r="F1272" s="124" t="s">
        <v>337</v>
      </c>
      <c r="G1272" s="124" t="s">
        <v>337</v>
      </c>
      <c r="H1272" s="124" t="s">
        <v>337</v>
      </c>
      <c r="I1272" s="175" t="s">
        <v>1139</v>
      </c>
      <c r="J1272" s="175" t="s">
        <v>1150</v>
      </c>
      <c r="K1272" s="124" t="s">
        <v>1150</v>
      </c>
      <c r="L1272" s="124" t="s">
        <v>337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5"/>
        <v>0</v>
      </c>
      <c r="U1272" s="204">
        <f t="shared" si="306"/>
        <v>18000</v>
      </c>
      <c r="V1272" s="204">
        <v>17142.86</v>
      </c>
      <c r="W1272" s="204">
        <f t="shared" si="307"/>
        <v>857.13999999999942</v>
      </c>
      <c r="X1272" s="204">
        <f t="shared" si="308"/>
        <v>857.13999999999942</v>
      </c>
      <c r="Y1272" s="204">
        <f t="shared" si="309"/>
        <v>0</v>
      </c>
      <c r="Z1272" s="204">
        <v>18000</v>
      </c>
      <c r="AA1272" s="204">
        <f t="shared" si="318"/>
        <v>-857.13999999999942</v>
      </c>
      <c r="AB1272" s="208">
        <f t="shared" si="303"/>
        <v>18000</v>
      </c>
      <c r="AC1272" s="209">
        <f t="shared" si="304"/>
        <v>0</v>
      </c>
      <c r="AD1272" s="204">
        <v>17142.86</v>
      </c>
      <c r="AE1272" s="184">
        <v>0</v>
      </c>
      <c r="AF1272" s="205">
        <f t="shared" si="312"/>
        <v>0</v>
      </c>
      <c r="AG1272" s="204">
        <f t="shared" si="317"/>
        <v>0</v>
      </c>
      <c r="AH1272" s="204"/>
      <c r="AI1272" s="204"/>
      <c r="AJ1272" s="124" t="s">
        <v>47</v>
      </c>
    </row>
    <row r="1273" spans="1:36" s="124" customFormat="1" ht="14.25" hidden="1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1154</v>
      </c>
      <c r="J1273" s="175" t="s">
        <v>1155</v>
      </c>
      <c r="K1273" s="124" t="s">
        <v>1155</v>
      </c>
      <c r="L1273" s="124" t="s">
        <v>57</v>
      </c>
      <c r="M1273" s="124" t="s">
        <v>46</v>
      </c>
      <c r="N1273" s="184">
        <v>0.02</v>
      </c>
      <c r="O1273" s="184" t="s">
        <v>172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3"/>
        <v>19607.843137254902</v>
      </c>
      <c r="AC1273" s="209">
        <f t="shared" si="304"/>
        <v>392.1568627450979</v>
      </c>
      <c r="AD1273" s="204">
        <v>16540</v>
      </c>
      <c r="AE1273" s="184">
        <v>0</v>
      </c>
      <c r="AF1273" s="205">
        <f t="shared" si="312"/>
        <v>0</v>
      </c>
      <c r="AG1273" s="204">
        <v>-392.15686274509801</v>
      </c>
      <c r="AH1273" s="204"/>
      <c r="AI1273" s="204"/>
      <c r="AJ1273" s="124" t="s">
        <v>172</v>
      </c>
    </row>
    <row r="1274" spans="1:36" s="124" customFormat="1" ht="14.25" hidden="1" x14ac:dyDescent="0.3">
      <c r="A1274" s="124">
        <v>2017</v>
      </c>
      <c r="B1274" s="124" t="s">
        <v>198</v>
      </c>
      <c r="C1274" s="124" t="s">
        <v>59</v>
      </c>
      <c r="D1274" s="124" t="s">
        <v>180</v>
      </c>
      <c r="E1274" s="124" t="s">
        <v>130</v>
      </c>
      <c r="F1274" s="124" t="s">
        <v>1156</v>
      </c>
      <c r="G1274" s="124" t="s">
        <v>1157</v>
      </c>
      <c r="H1274" s="124" t="s">
        <v>1157</v>
      </c>
      <c r="I1274" s="175" t="s">
        <v>1154</v>
      </c>
      <c r="J1274" s="175" t="s">
        <v>1155</v>
      </c>
      <c r="K1274" s="124" t="s">
        <v>1155</v>
      </c>
      <c r="L1274" s="124" t="s">
        <v>1156</v>
      </c>
      <c r="M1274" s="124" t="s">
        <v>46</v>
      </c>
      <c r="N1274" s="184">
        <v>0</v>
      </c>
      <c r="O1274" s="184" t="s">
        <v>1137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3"/>
        <v>85000</v>
      </c>
      <c r="AC1274" s="209">
        <f t="shared" si="304"/>
        <v>0</v>
      </c>
      <c r="AD1274" s="204">
        <v>70295</v>
      </c>
      <c r="AE1274" s="184">
        <v>0</v>
      </c>
      <c r="AF1274" s="205">
        <f t="shared" si="312"/>
        <v>0</v>
      </c>
      <c r="AG1274" s="204">
        <v>0</v>
      </c>
      <c r="AH1274" s="204"/>
      <c r="AI1274" s="204"/>
      <c r="AJ1274" s="124" t="s">
        <v>1137</v>
      </c>
    </row>
    <row r="1275" spans="1:36" s="124" customFormat="1" ht="14.25" hidden="1" x14ac:dyDescent="0.3">
      <c r="A1275" s="124">
        <v>2017</v>
      </c>
      <c r="B1275" s="124" t="s">
        <v>38</v>
      </c>
      <c r="C1275" s="124" t="s">
        <v>54</v>
      </c>
      <c r="D1275" s="124" t="s">
        <v>101</v>
      </c>
      <c r="E1275" s="124" t="s">
        <v>114</v>
      </c>
      <c r="F1275" s="124" t="s">
        <v>378</v>
      </c>
      <c r="G1275" s="124" t="s">
        <v>378</v>
      </c>
      <c r="H1275" s="124" t="s">
        <v>378</v>
      </c>
      <c r="I1275" s="175" t="s">
        <v>1154</v>
      </c>
      <c r="J1275" s="175" t="s">
        <v>1158</v>
      </c>
      <c r="K1275" s="124" t="s">
        <v>1158</v>
      </c>
      <c r="L1275" s="124" t="s">
        <v>378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3"/>
        <v>20000</v>
      </c>
      <c r="AC1275" s="209">
        <f t="shared" si="304"/>
        <v>0</v>
      </c>
      <c r="AD1275" s="204">
        <v>16540</v>
      </c>
      <c r="AE1275" s="184">
        <v>0</v>
      </c>
      <c r="AF1275" s="205">
        <f t="shared" si="312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hidden="1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149</v>
      </c>
      <c r="F1276" s="175" t="s">
        <v>150</v>
      </c>
      <c r="G1276" s="175" t="s">
        <v>150</v>
      </c>
      <c r="H1276" s="175" t="s">
        <v>150</v>
      </c>
      <c r="I1276" s="175" t="s">
        <v>1154</v>
      </c>
      <c r="J1276" s="175" t="s">
        <v>1158</v>
      </c>
      <c r="K1276" s="124" t="s">
        <v>1158</v>
      </c>
      <c r="L1276" s="124" t="s">
        <v>150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4"/>
        <v>0</v>
      </c>
      <c r="AD1276" s="204">
        <v>347340</v>
      </c>
      <c r="AE1276" s="184">
        <v>0</v>
      </c>
      <c r="AF1276" s="205">
        <f t="shared" si="312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hidden="1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533</v>
      </c>
      <c r="G1277" s="124" t="s">
        <v>533</v>
      </c>
      <c r="H1277" s="124" t="s">
        <v>533</v>
      </c>
      <c r="I1277" s="175" t="s">
        <v>1154</v>
      </c>
      <c r="J1277" s="175" t="s">
        <v>1159</v>
      </c>
      <c r="K1277" s="124" t="s">
        <v>1159</v>
      </c>
      <c r="L1277" s="124" t="s">
        <v>533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3"/>
        <v>10000</v>
      </c>
      <c r="AC1277" s="209">
        <f t="shared" si="304"/>
        <v>0</v>
      </c>
      <c r="AD1277" s="204">
        <v>8270</v>
      </c>
      <c r="AE1277" s="184">
        <v>0</v>
      </c>
      <c r="AF1277" s="205">
        <f t="shared" si="312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hidden="1" x14ac:dyDescent="0.3">
      <c r="A1278" s="124">
        <v>2017</v>
      </c>
      <c r="B1278" s="124" t="s">
        <v>198</v>
      </c>
      <c r="C1278" s="124" t="s">
        <v>59</v>
      </c>
      <c r="D1278" s="124" t="s">
        <v>105</v>
      </c>
      <c r="E1278" s="124" t="s">
        <v>238</v>
      </c>
      <c r="F1278" s="124" t="s">
        <v>475</v>
      </c>
      <c r="G1278" s="124" t="s">
        <v>1160</v>
      </c>
      <c r="H1278" s="124" t="s">
        <v>1160</v>
      </c>
      <c r="I1278" s="175" t="s">
        <v>1154</v>
      </c>
      <c r="J1278" s="175" t="s">
        <v>1159</v>
      </c>
      <c r="K1278" s="124" t="s">
        <v>1159</v>
      </c>
      <c r="L1278" s="124" t="s">
        <v>475</v>
      </c>
      <c r="M1278" s="204" t="s">
        <v>159</v>
      </c>
      <c r="N1278" s="184">
        <v>0.02</v>
      </c>
      <c r="O1278" s="184" t="s">
        <v>1089</v>
      </c>
      <c r="P1278" s="184" t="s">
        <v>494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3"/>
        <v>3200437.5</v>
      </c>
      <c r="AC1278" s="209">
        <f t="shared" si="304"/>
        <v>64008.75</v>
      </c>
      <c r="AD1278" s="204">
        <v>2646761.8125</v>
      </c>
      <c r="AE1278" s="184">
        <v>0</v>
      </c>
      <c r="AF1278" s="205">
        <f t="shared" si="312"/>
        <v>0</v>
      </c>
      <c r="AG1278" s="204">
        <v>97268.198529411602</v>
      </c>
      <c r="AH1278" s="204"/>
      <c r="AI1278" s="204"/>
      <c r="AJ1278" s="124" t="s">
        <v>1089</v>
      </c>
    </row>
    <row r="1279" spans="1:36" s="124" customFormat="1" ht="14.25" hidden="1" x14ac:dyDescent="0.3">
      <c r="A1279" s="124">
        <v>2017</v>
      </c>
      <c r="B1279" s="124" t="s">
        <v>198</v>
      </c>
      <c r="C1279" s="124" t="s">
        <v>59</v>
      </c>
      <c r="D1279" s="124" t="s">
        <v>105</v>
      </c>
      <c r="E1279" s="124" t="s">
        <v>238</v>
      </c>
      <c r="F1279" s="124" t="s">
        <v>475</v>
      </c>
      <c r="G1279" s="124" t="s">
        <v>1161</v>
      </c>
      <c r="H1279" s="124" t="s">
        <v>1161</v>
      </c>
      <c r="I1279" s="175" t="s">
        <v>1154</v>
      </c>
      <c r="J1279" s="175" t="s">
        <v>1159</v>
      </c>
      <c r="K1279" s="124" t="s">
        <v>1159</v>
      </c>
      <c r="L1279" s="124" t="s">
        <v>475</v>
      </c>
      <c r="M1279" s="204" t="s">
        <v>184</v>
      </c>
      <c r="N1279" s="184">
        <v>0.02</v>
      </c>
      <c r="O1279" s="184" t="s">
        <v>1089</v>
      </c>
      <c r="P1279" s="184" t="s">
        <v>494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3"/>
        <v>768759.84</v>
      </c>
      <c r="AC1279" s="209">
        <f t="shared" si="304"/>
        <v>15375.1968</v>
      </c>
      <c r="AD1279" s="204">
        <v>635764.38768000004</v>
      </c>
      <c r="AE1279" s="184">
        <v>0</v>
      </c>
      <c r="AF1279" s="205">
        <f t="shared" si="312"/>
        <v>0</v>
      </c>
      <c r="AG1279" s="204">
        <v>61802.261647058796</v>
      </c>
      <c r="AH1279" s="204"/>
      <c r="AI1279" s="204"/>
      <c r="AJ1279" s="124" t="s">
        <v>1089</v>
      </c>
    </row>
    <row r="1280" spans="1:36" s="124" customFormat="1" ht="14.25" hidden="1" x14ac:dyDescent="0.3">
      <c r="A1280" s="124">
        <v>2017</v>
      </c>
      <c r="B1280" s="124" t="s">
        <v>198</v>
      </c>
      <c r="C1280" s="124" t="s">
        <v>59</v>
      </c>
      <c r="D1280" s="124" t="s">
        <v>105</v>
      </c>
      <c r="E1280" s="124" t="s">
        <v>238</v>
      </c>
      <c r="F1280" s="124" t="s">
        <v>475</v>
      </c>
      <c r="G1280" s="124" t="s">
        <v>1161</v>
      </c>
      <c r="H1280" s="124" t="s">
        <v>1161</v>
      </c>
      <c r="I1280" s="175" t="s">
        <v>1154</v>
      </c>
      <c r="J1280" s="175" t="s">
        <v>1159</v>
      </c>
      <c r="K1280" s="124" t="s">
        <v>1159</v>
      </c>
      <c r="L1280" s="124" t="s">
        <v>475</v>
      </c>
      <c r="M1280" s="204" t="s">
        <v>159</v>
      </c>
      <c r="N1280" s="184">
        <v>0.02</v>
      </c>
      <c r="O1280" s="184" t="s">
        <v>1089</v>
      </c>
      <c r="P1280" s="184" t="s">
        <v>494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9">IF(P1280="返货",Z1280/(1+N1280),IF(P1280="返现",Z1280,IF(P1280="折扣",Z1280*N1280,IF(P1280="无",Z1280))))</f>
        <v>2273.4</v>
      </c>
      <c r="AC1280" s="209">
        <f t="shared" ref="AC1280:AC1343" si="320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2"/>
        <v>0</v>
      </c>
      <c r="AG1280" s="204">
        <v>69.093529411764806</v>
      </c>
      <c r="AH1280" s="204"/>
      <c r="AI1280" s="204"/>
      <c r="AJ1280" s="124" t="s">
        <v>1089</v>
      </c>
    </row>
    <row r="1281" spans="1:36" s="124" customFormat="1" ht="14.25" hidden="1" x14ac:dyDescent="0.3">
      <c r="A1281" s="124">
        <v>2017</v>
      </c>
      <c r="B1281" s="124" t="s">
        <v>198</v>
      </c>
      <c r="C1281" s="124" t="s">
        <v>59</v>
      </c>
      <c r="D1281" s="124" t="s">
        <v>105</v>
      </c>
      <c r="E1281" s="124" t="s">
        <v>238</v>
      </c>
      <c r="F1281" s="124" t="s">
        <v>475</v>
      </c>
      <c r="G1281" s="124" t="s">
        <v>1161</v>
      </c>
      <c r="H1281" s="124" t="s">
        <v>1161</v>
      </c>
      <c r="I1281" s="175" t="s">
        <v>1154</v>
      </c>
      <c r="J1281" s="175" t="s">
        <v>1159</v>
      </c>
      <c r="K1281" s="124" t="s">
        <v>1159</v>
      </c>
      <c r="L1281" s="124" t="s">
        <v>475</v>
      </c>
      <c r="M1281" s="204" t="s">
        <v>182</v>
      </c>
      <c r="N1281" s="184">
        <v>0.02</v>
      </c>
      <c r="O1281" s="184" t="s">
        <v>1089</v>
      </c>
      <c r="P1281" s="184" t="s">
        <v>494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9"/>
        <v>1596000</v>
      </c>
      <c r="AC1281" s="209">
        <f t="shared" si="320"/>
        <v>31920</v>
      </c>
      <c r="AD1281" s="204">
        <v>1319892</v>
      </c>
      <c r="AE1281" s="184">
        <v>0</v>
      </c>
      <c r="AF1281" s="205">
        <f t="shared" si="312"/>
        <v>0</v>
      </c>
      <c r="AG1281" s="204">
        <v>208105.882352941</v>
      </c>
      <c r="AH1281" s="204"/>
      <c r="AI1281" s="204"/>
      <c r="AJ1281" s="124" t="s">
        <v>1089</v>
      </c>
    </row>
    <row r="1282" spans="1:36" s="124" customFormat="1" ht="14.25" hidden="1" x14ac:dyDescent="0.3">
      <c r="A1282" s="124">
        <v>2017</v>
      </c>
      <c r="B1282" s="124" t="s">
        <v>38</v>
      </c>
      <c r="C1282" s="124" t="s">
        <v>136</v>
      </c>
      <c r="D1282" s="124" t="s">
        <v>269</v>
      </c>
      <c r="E1282" s="124" t="s">
        <v>269</v>
      </c>
      <c r="F1282" s="124" t="s">
        <v>1158</v>
      </c>
      <c r="G1282" s="124" t="s">
        <v>1162</v>
      </c>
      <c r="H1282" s="124" t="s">
        <v>1162</v>
      </c>
      <c r="I1282" s="175" t="s">
        <v>1154</v>
      </c>
      <c r="J1282" s="175" t="s">
        <v>1159</v>
      </c>
      <c r="K1282" s="124" t="s">
        <v>1159</v>
      </c>
      <c r="L1282" s="124" t="s">
        <v>1158</v>
      </c>
      <c r="M1282" s="204" t="s">
        <v>159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9"/>
        <v>1593676.1904761903</v>
      </c>
      <c r="AC1282" s="209">
        <f t="shared" si="320"/>
        <v>79683.809523809701</v>
      </c>
      <c r="AD1282" s="204">
        <v>1383868.72</v>
      </c>
      <c r="AE1282" s="184">
        <v>0</v>
      </c>
      <c r="AF1282" s="205">
        <f t="shared" si="312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hidden="1" x14ac:dyDescent="0.3">
      <c r="A1283" s="175">
        <v>2017</v>
      </c>
      <c r="B1283" s="175" t="s">
        <v>38</v>
      </c>
      <c r="C1283" s="175" t="s">
        <v>109</v>
      </c>
      <c r="D1283" s="175" t="s">
        <v>110</v>
      </c>
      <c r="E1283" s="175" t="s">
        <v>280</v>
      </c>
      <c r="F1283" s="175" t="s">
        <v>894</v>
      </c>
      <c r="G1283" s="175" t="s">
        <v>894</v>
      </c>
      <c r="H1283" s="175" t="s">
        <v>894</v>
      </c>
      <c r="I1283" s="175" t="s">
        <v>1154</v>
      </c>
      <c r="J1283" s="175" t="s">
        <v>1159</v>
      </c>
      <c r="K1283" s="175" t="s">
        <v>1159</v>
      </c>
      <c r="L1283" s="175" t="s">
        <v>894</v>
      </c>
      <c r="M1283" s="192" t="s">
        <v>46</v>
      </c>
      <c r="N1283" s="184">
        <v>0.03</v>
      </c>
      <c r="O1283" s="184" t="s">
        <v>188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0"/>
        <v>1455</v>
      </c>
      <c r="AD1283" s="204">
        <v>41350</v>
      </c>
      <c r="AE1283" s="184">
        <v>0</v>
      </c>
      <c r="AF1283" s="205">
        <f t="shared" si="312"/>
        <v>0</v>
      </c>
      <c r="AG1283" s="204">
        <v>3543.6893203883401</v>
      </c>
      <c r="AH1283" s="204"/>
      <c r="AI1283" s="204"/>
      <c r="AJ1283" s="124" t="s">
        <v>188</v>
      </c>
    </row>
    <row r="1284" spans="1:36" s="124" customFormat="1" ht="14.25" hidden="1" x14ac:dyDescent="0.3">
      <c r="A1284" s="124">
        <v>2017</v>
      </c>
      <c r="B1284" s="124" t="s">
        <v>38</v>
      </c>
      <c r="C1284" s="124" t="s">
        <v>109</v>
      </c>
      <c r="D1284" s="124" t="s">
        <v>279</v>
      </c>
      <c r="E1284" s="124" t="s">
        <v>252</v>
      </c>
      <c r="F1284" s="124" t="s">
        <v>282</v>
      </c>
      <c r="G1284" s="124" t="s">
        <v>282</v>
      </c>
      <c r="H1284" s="124" t="s">
        <v>282</v>
      </c>
      <c r="I1284" s="175" t="s">
        <v>1154</v>
      </c>
      <c r="J1284" s="175" t="s">
        <v>1159</v>
      </c>
      <c r="K1284" s="124" t="s">
        <v>1159</v>
      </c>
      <c r="L1284" s="124" t="s">
        <v>282</v>
      </c>
      <c r="M1284" s="204" t="s">
        <v>184</v>
      </c>
      <c r="N1284" s="184">
        <v>0.02</v>
      </c>
      <c r="O1284" s="184" t="s">
        <v>172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9"/>
        <v>45840.196078431371</v>
      </c>
      <c r="AC1284" s="209">
        <f t="shared" si="320"/>
        <v>916.80392156862945</v>
      </c>
      <c r="AD1284" s="204">
        <v>38668.038999999997</v>
      </c>
      <c r="AE1284" s="184">
        <v>0</v>
      </c>
      <c r="AF1284" s="205">
        <f t="shared" si="312"/>
        <v>0</v>
      </c>
      <c r="AG1284" s="204">
        <v>3758.8960784313699</v>
      </c>
      <c r="AH1284" s="204"/>
      <c r="AI1284" s="204"/>
      <c r="AJ1284" s="124" t="s">
        <v>172</v>
      </c>
    </row>
    <row r="1285" spans="1:36" s="124" customFormat="1" ht="14.25" hidden="1" x14ac:dyDescent="0.3">
      <c r="A1285" s="124">
        <v>2017</v>
      </c>
      <c r="B1285" s="124" t="s">
        <v>38</v>
      </c>
      <c r="C1285" s="124" t="s">
        <v>109</v>
      </c>
      <c r="D1285" s="124" t="s">
        <v>279</v>
      </c>
      <c r="E1285" s="124" t="s">
        <v>252</v>
      </c>
      <c r="F1285" s="124" t="s">
        <v>282</v>
      </c>
      <c r="G1285" s="124" t="s">
        <v>282</v>
      </c>
      <c r="H1285" s="124" t="s">
        <v>282</v>
      </c>
      <c r="I1285" s="175" t="s">
        <v>1154</v>
      </c>
      <c r="J1285" s="175" t="s">
        <v>1159</v>
      </c>
      <c r="K1285" s="124" t="s">
        <v>1159</v>
      </c>
      <c r="L1285" s="124" t="s">
        <v>282</v>
      </c>
      <c r="M1285" s="204" t="s">
        <v>159</v>
      </c>
      <c r="N1285" s="184">
        <v>0.02</v>
      </c>
      <c r="O1285" s="184" t="s">
        <v>172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9"/>
        <v>1761876.9607843137</v>
      </c>
      <c r="AC1285" s="209">
        <f t="shared" si="320"/>
        <v>35237.539215686265</v>
      </c>
      <c r="AD1285" s="204">
        <v>1486213.6915</v>
      </c>
      <c r="AE1285" s="184">
        <v>0</v>
      </c>
      <c r="AF1285" s="205">
        <f t="shared" si="312"/>
        <v>0</v>
      </c>
      <c r="AG1285" s="204">
        <v>54618.185784313697</v>
      </c>
      <c r="AH1285" s="204"/>
      <c r="AI1285" s="204"/>
      <c r="AJ1285" s="124" t="s">
        <v>172</v>
      </c>
    </row>
    <row r="1286" spans="1:36" s="124" customFormat="1" ht="14.25" hidden="1" x14ac:dyDescent="0.3">
      <c r="A1286" s="124">
        <v>2017</v>
      </c>
      <c r="B1286" s="124" t="s">
        <v>251</v>
      </c>
      <c r="C1286" s="124" t="s">
        <v>54</v>
      </c>
      <c r="D1286" s="124" t="s">
        <v>55</v>
      </c>
      <c r="E1286" s="124" t="s">
        <v>367</v>
      </c>
      <c r="F1286" s="124" t="s">
        <v>1163</v>
      </c>
      <c r="G1286" s="124" t="s">
        <v>1164</v>
      </c>
      <c r="H1286" s="124" t="s">
        <v>1164</v>
      </c>
      <c r="I1286" s="175" t="s">
        <v>1154</v>
      </c>
      <c r="J1286" s="175" t="s">
        <v>1159</v>
      </c>
      <c r="K1286" s="124" t="s">
        <v>1159</v>
      </c>
      <c r="L1286" s="124" t="s">
        <v>1163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9"/>
        <v>5000</v>
      </c>
      <c r="AC1286" s="209">
        <f t="shared" si="320"/>
        <v>0</v>
      </c>
      <c r="AD1286" s="204">
        <v>4135</v>
      </c>
      <c r="AE1286" s="184">
        <v>0</v>
      </c>
      <c r="AF1286" s="205">
        <f t="shared" si="312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hidden="1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367</v>
      </c>
      <c r="F1287" s="124" t="s">
        <v>488</v>
      </c>
      <c r="G1287" s="124" t="s">
        <v>488</v>
      </c>
      <c r="H1287" s="124" t="s">
        <v>488</v>
      </c>
      <c r="I1287" s="175" t="s">
        <v>1154</v>
      </c>
      <c r="J1287" s="175" t="s">
        <v>1159</v>
      </c>
      <c r="K1287" s="124" t="s">
        <v>1159</v>
      </c>
      <c r="L1287" s="124" t="s">
        <v>488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9"/>
        <v>36363.63636363636</v>
      </c>
      <c r="AC1287" s="209">
        <f t="shared" si="320"/>
        <v>3636.3636363636397</v>
      </c>
      <c r="AD1287" s="204">
        <v>33080</v>
      </c>
      <c r="AE1287" s="184">
        <v>0</v>
      </c>
      <c r="AF1287" s="205">
        <f t="shared" si="312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hidden="1" x14ac:dyDescent="0.3">
      <c r="A1288" s="124">
        <v>2017</v>
      </c>
      <c r="B1288" s="124" t="s">
        <v>38</v>
      </c>
      <c r="C1288" s="124" t="s">
        <v>109</v>
      </c>
      <c r="D1288" s="124" t="s">
        <v>110</v>
      </c>
      <c r="E1288" s="124" t="s">
        <v>111</v>
      </c>
      <c r="F1288" s="124" t="s">
        <v>112</v>
      </c>
      <c r="G1288" s="124" t="s">
        <v>112</v>
      </c>
      <c r="H1288" s="124" t="s">
        <v>112</v>
      </c>
      <c r="I1288" s="175" t="s">
        <v>1154</v>
      </c>
      <c r="J1288" s="175" t="s">
        <v>1159</v>
      </c>
      <c r="K1288" s="124" t="s">
        <v>1159</v>
      </c>
      <c r="L1288" s="124" t="s">
        <v>247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9"/>
        <v>10000</v>
      </c>
      <c r="AC1288" s="209">
        <f t="shared" si="320"/>
        <v>0</v>
      </c>
      <c r="AD1288" s="204">
        <v>8270</v>
      </c>
      <c r="AE1288" s="184">
        <v>0</v>
      </c>
      <c r="AF1288" s="205">
        <f t="shared" ref="AF1288:AF1351" si="321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hidden="1" x14ac:dyDescent="0.3">
      <c r="A1289" s="124">
        <v>2017</v>
      </c>
      <c r="B1289" s="124" t="s">
        <v>198</v>
      </c>
      <c r="C1289" s="124" t="s">
        <v>75</v>
      </c>
      <c r="D1289" s="124" t="s">
        <v>76</v>
      </c>
      <c r="E1289" s="124" t="s">
        <v>314</v>
      </c>
      <c r="F1289" s="124" t="s">
        <v>546</v>
      </c>
      <c r="G1289" s="175" t="s">
        <v>547</v>
      </c>
      <c r="H1289" s="176" t="s">
        <v>548</v>
      </c>
      <c r="I1289" s="175" t="s">
        <v>1154</v>
      </c>
      <c r="J1289" s="175" t="s">
        <v>1159</v>
      </c>
      <c r="K1289" s="124" t="s">
        <v>1159</v>
      </c>
      <c r="L1289" s="124" t="s">
        <v>546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9"/>
        <v>100359</v>
      </c>
      <c r="AC1289" s="209">
        <f t="shared" si="320"/>
        <v>0</v>
      </c>
      <c r="AD1289" s="204">
        <v>82996.892999999996</v>
      </c>
      <c r="AE1289" s="184">
        <v>0</v>
      </c>
      <c r="AF1289" s="205">
        <f t="shared" si="321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hidden="1" x14ac:dyDescent="0.3">
      <c r="A1290" s="124">
        <v>2017</v>
      </c>
      <c r="B1290" s="124" t="s">
        <v>38</v>
      </c>
      <c r="C1290" s="124" t="s">
        <v>59</v>
      </c>
      <c r="D1290" s="124" t="s">
        <v>153</v>
      </c>
      <c r="E1290" s="124" t="s">
        <v>191</v>
      </c>
      <c r="F1290" s="124" t="s">
        <v>337</v>
      </c>
      <c r="G1290" s="124" t="s">
        <v>338</v>
      </c>
      <c r="H1290" s="124" t="s">
        <v>338</v>
      </c>
      <c r="I1290" s="175" t="s">
        <v>1154</v>
      </c>
      <c r="J1290" s="175" t="s">
        <v>1159</v>
      </c>
      <c r="K1290" s="124" t="s">
        <v>1159</v>
      </c>
      <c r="L1290" s="124" t="s">
        <v>337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9"/>
        <v>35000</v>
      </c>
      <c r="AC1290" s="209">
        <f t="shared" si="320"/>
        <v>0</v>
      </c>
      <c r="AD1290" s="204">
        <v>28945</v>
      </c>
      <c r="AE1290" s="184">
        <v>0</v>
      </c>
      <c r="AF1290" s="205">
        <f t="shared" si="321"/>
        <v>0</v>
      </c>
      <c r="AG1290" s="204">
        <v>3500</v>
      </c>
      <c r="AH1290" s="204"/>
      <c r="AI1290" s="204"/>
      <c r="AJ1290" s="124" t="s">
        <v>119</v>
      </c>
    </row>
    <row r="1291" spans="1:36" s="124" customFormat="1" ht="14.25" hidden="1" x14ac:dyDescent="0.3">
      <c r="A1291" s="124">
        <v>2017</v>
      </c>
      <c r="B1291" s="124" t="s">
        <v>198</v>
      </c>
      <c r="C1291" s="124" t="s">
        <v>199</v>
      </c>
      <c r="D1291" s="124" t="s">
        <v>200</v>
      </c>
      <c r="E1291" s="124" t="s">
        <v>811</v>
      </c>
      <c r="F1291" s="124" t="s">
        <v>201</v>
      </c>
      <c r="G1291" s="124" t="s">
        <v>202</v>
      </c>
      <c r="H1291" s="124" t="s">
        <v>202</v>
      </c>
      <c r="I1291" s="175" t="s">
        <v>1154</v>
      </c>
      <c r="J1291" s="175" t="s">
        <v>1159</v>
      </c>
      <c r="K1291" s="124" t="s">
        <v>1159</v>
      </c>
      <c r="L1291" s="124" t="s">
        <v>201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9"/>
        <v>238095.23809523808</v>
      </c>
      <c r="AC1291" s="209">
        <f t="shared" si="320"/>
        <v>11904.761904761923</v>
      </c>
      <c r="AD1291" s="204">
        <v>206750</v>
      </c>
      <c r="AE1291" s="184">
        <v>0</v>
      </c>
      <c r="AF1291" s="205">
        <f t="shared" si="321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hidden="1" x14ac:dyDescent="0.3">
      <c r="A1292" s="124">
        <v>2017</v>
      </c>
      <c r="B1292" s="124" t="s">
        <v>251</v>
      </c>
      <c r="C1292" s="124" t="s">
        <v>54</v>
      </c>
      <c r="D1292" s="124" t="s">
        <v>55</v>
      </c>
      <c r="E1292" s="124" t="s">
        <v>369</v>
      </c>
      <c r="F1292" s="124" t="s">
        <v>241</v>
      </c>
      <c r="G1292" s="175" t="s">
        <v>370</v>
      </c>
      <c r="H1292" s="176" t="s">
        <v>371</v>
      </c>
      <c r="I1292" s="175" t="s">
        <v>1154</v>
      </c>
      <c r="J1292" s="175" t="s">
        <v>1159</v>
      </c>
      <c r="K1292" s="124" t="s">
        <v>1159</v>
      </c>
      <c r="L1292" s="124" t="s">
        <v>1165</v>
      </c>
      <c r="M1292" s="204" t="s">
        <v>159</v>
      </c>
      <c r="N1292" s="214">
        <v>0.78400000000000003</v>
      </c>
      <c r="O1292" s="184" t="s">
        <v>1166</v>
      </c>
      <c r="P1292" s="184" t="s">
        <v>258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9"/>
        <v>1351844.1440000001</v>
      </c>
      <c r="AC1292" s="209">
        <f t="shared" si="320"/>
        <v>372446.85599999991</v>
      </c>
      <c r="AD1292" s="204">
        <v>1425988.6569999999</v>
      </c>
      <c r="AE1292" s="184">
        <v>0</v>
      </c>
      <c r="AF1292" s="205">
        <f t="shared" si="321"/>
        <v>0</v>
      </c>
      <c r="AG1292" s="204">
        <v>83943.35</v>
      </c>
      <c r="AH1292" s="204"/>
      <c r="AI1292" s="204"/>
      <c r="AJ1292" s="124" t="s">
        <v>1166</v>
      </c>
    </row>
    <row r="1293" spans="1:36" s="124" customFormat="1" ht="14.25" hidden="1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367</v>
      </c>
      <c r="F1293" s="124" t="s">
        <v>1167</v>
      </c>
      <c r="G1293" s="124" t="s">
        <v>1167</v>
      </c>
      <c r="H1293" s="124" t="s">
        <v>1167</v>
      </c>
      <c r="I1293" s="175" t="s">
        <v>1154</v>
      </c>
      <c r="J1293" s="175" t="s">
        <v>1159</v>
      </c>
      <c r="K1293" s="124" t="s">
        <v>1159</v>
      </c>
      <c r="L1293" s="124" t="s">
        <v>1167</v>
      </c>
      <c r="M1293" s="204" t="s">
        <v>46</v>
      </c>
      <c r="N1293" s="184">
        <v>0.02</v>
      </c>
      <c r="O1293" s="184" t="s">
        <v>172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9"/>
        <v>9803.9215686274511</v>
      </c>
      <c r="AC1293" s="209">
        <f t="shared" si="320"/>
        <v>196.07843137254895</v>
      </c>
      <c r="AD1293" s="204">
        <v>8270</v>
      </c>
      <c r="AE1293" s="184">
        <v>0</v>
      </c>
      <c r="AF1293" s="205">
        <f t="shared" si="321"/>
        <v>0</v>
      </c>
      <c r="AG1293" s="204">
        <v>803.92156862745105</v>
      </c>
      <c r="AH1293" s="204"/>
      <c r="AI1293" s="204"/>
      <c r="AJ1293" s="124" t="s">
        <v>172</v>
      </c>
    </row>
    <row r="1294" spans="1:36" s="124" customFormat="1" ht="14.25" hidden="1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367</v>
      </c>
      <c r="F1294" s="124" t="s">
        <v>1168</v>
      </c>
      <c r="G1294" s="124" t="s">
        <v>1168</v>
      </c>
      <c r="H1294" s="124" t="s">
        <v>1168</v>
      </c>
      <c r="I1294" s="175" t="s">
        <v>1154</v>
      </c>
      <c r="J1294" s="175" t="s">
        <v>1159</v>
      </c>
      <c r="K1294" s="124" t="s">
        <v>1159</v>
      </c>
      <c r="L1294" s="124" t="s">
        <v>1168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9"/>
        <v>20000</v>
      </c>
      <c r="AC1294" s="209">
        <f t="shared" si="320"/>
        <v>0</v>
      </c>
      <c r="AD1294" s="204">
        <v>16540</v>
      </c>
      <c r="AE1294" s="184">
        <v>0</v>
      </c>
      <c r="AF1294" s="205">
        <f t="shared" si="321"/>
        <v>0</v>
      </c>
      <c r="AG1294" s="204">
        <v>2000</v>
      </c>
      <c r="AH1294" s="204"/>
      <c r="AI1294" s="204"/>
      <c r="AJ1294" s="124" t="s">
        <v>119</v>
      </c>
    </row>
    <row r="1295" spans="1:36" s="124" customFormat="1" ht="14.25" hidden="1" x14ac:dyDescent="0.3">
      <c r="A1295" s="124">
        <v>2017</v>
      </c>
      <c r="B1295" s="124" t="s">
        <v>251</v>
      </c>
      <c r="C1295" s="124" t="s">
        <v>109</v>
      </c>
      <c r="D1295" s="124" t="s">
        <v>110</v>
      </c>
      <c r="E1295" s="124" t="s">
        <v>111</v>
      </c>
      <c r="F1295" s="124" t="s">
        <v>283</v>
      </c>
      <c r="G1295" s="124" t="s">
        <v>284</v>
      </c>
      <c r="H1295" s="124" t="s">
        <v>284</v>
      </c>
      <c r="I1295" s="175" t="s">
        <v>1154</v>
      </c>
      <c r="J1295" s="175" t="s">
        <v>1159</v>
      </c>
      <c r="K1295" s="124" t="s">
        <v>1159</v>
      </c>
      <c r="L1295" s="124" t="s">
        <v>283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9"/>
        <v>120000</v>
      </c>
      <c r="AC1295" s="209">
        <f t="shared" si="320"/>
        <v>0</v>
      </c>
      <c r="AD1295" s="204">
        <v>99240</v>
      </c>
      <c r="AE1295" s="184">
        <v>0</v>
      </c>
      <c r="AF1295" s="205">
        <f t="shared" si="321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hidden="1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367</v>
      </c>
      <c r="F1296" s="124" t="s">
        <v>429</v>
      </c>
      <c r="G1296" s="124" t="s">
        <v>429</v>
      </c>
      <c r="H1296" s="124" t="s">
        <v>429</v>
      </c>
      <c r="I1296" s="175" t="s">
        <v>1154</v>
      </c>
      <c r="J1296" s="175" t="s">
        <v>1159</v>
      </c>
      <c r="K1296" s="124" t="s">
        <v>1159</v>
      </c>
      <c r="L1296" s="124" t="s">
        <v>429</v>
      </c>
      <c r="M1296" s="204" t="s">
        <v>46</v>
      </c>
      <c r="N1296" s="184">
        <v>0.02</v>
      </c>
      <c r="O1296" s="184" t="s">
        <v>172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0"/>
        <v>0</v>
      </c>
      <c r="AD1296" s="204">
        <v>4135</v>
      </c>
      <c r="AE1296" s="184">
        <v>0</v>
      </c>
      <c r="AF1296" s="205">
        <f t="shared" si="321"/>
        <v>0</v>
      </c>
      <c r="AG1296" s="204">
        <v>401.96078431372598</v>
      </c>
      <c r="AH1296" s="204"/>
      <c r="AI1296" s="204"/>
      <c r="AJ1296" s="124" t="s">
        <v>172</v>
      </c>
    </row>
    <row r="1297" spans="1:38" s="124" customFormat="1" ht="14.25" hidden="1" x14ac:dyDescent="0.3">
      <c r="A1297" s="124">
        <v>2017</v>
      </c>
      <c r="B1297" s="124" t="s">
        <v>198</v>
      </c>
      <c r="C1297" s="124" t="s">
        <v>59</v>
      </c>
      <c r="D1297" s="124" t="s">
        <v>105</v>
      </c>
      <c r="E1297" s="124" t="s">
        <v>238</v>
      </c>
      <c r="F1297" s="124" t="s">
        <v>1169</v>
      </c>
      <c r="G1297" s="124" t="s">
        <v>1170</v>
      </c>
      <c r="H1297" s="124" t="s">
        <v>1170</v>
      </c>
      <c r="I1297" s="175" t="s">
        <v>1154</v>
      </c>
      <c r="J1297" s="175" t="s">
        <v>1159</v>
      </c>
      <c r="K1297" s="124" t="s">
        <v>1159</v>
      </c>
      <c r="L1297" s="124" t="s">
        <v>1169</v>
      </c>
      <c r="M1297" s="204" t="s">
        <v>46</v>
      </c>
      <c r="N1297" s="184">
        <v>0.02</v>
      </c>
      <c r="O1297" s="184" t="s">
        <v>1089</v>
      </c>
      <c r="P1297" s="184" t="s">
        <v>494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9"/>
        <v>200000</v>
      </c>
      <c r="AC1297" s="209">
        <f t="shared" si="320"/>
        <v>4000</v>
      </c>
      <c r="AD1297" s="204">
        <v>165400</v>
      </c>
      <c r="AE1297" s="184">
        <v>0</v>
      </c>
      <c r="AF1297" s="205">
        <f t="shared" si="321"/>
        <v>0</v>
      </c>
      <c r="AG1297" s="204">
        <v>16078.431372548999</v>
      </c>
      <c r="AH1297" s="204"/>
      <c r="AI1297" s="204"/>
      <c r="AJ1297" s="124" t="s">
        <v>1089</v>
      </c>
    </row>
    <row r="1298" spans="1:38" s="124" customFormat="1" ht="14.25" hidden="1" x14ac:dyDescent="0.3">
      <c r="A1298" s="124">
        <v>2017</v>
      </c>
      <c r="B1298" s="124" t="s">
        <v>198</v>
      </c>
      <c r="C1298" s="124" t="s">
        <v>59</v>
      </c>
      <c r="D1298" s="124" t="s">
        <v>105</v>
      </c>
      <c r="E1298" s="124" t="s">
        <v>238</v>
      </c>
      <c r="F1298" s="124" t="s">
        <v>1169</v>
      </c>
      <c r="G1298" s="124" t="s">
        <v>1170</v>
      </c>
      <c r="H1298" s="124" t="s">
        <v>1170</v>
      </c>
      <c r="I1298" s="175" t="s">
        <v>1154</v>
      </c>
      <c r="J1298" s="175" t="s">
        <v>1159</v>
      </c>
      <c r="K1298" s="124" t="s">
        <v>1159</v>
      </c>
      <c r="L1298" s="124" t="s">
        <v>1169</v>
      </c>
      <c r="M1298" s="204" t="s">
        <v>159</v>
      </c>
      <c r="N1298" s="184">
        <v>0.02</v>
      </c>
      <c r="O1298" s="184" t="s">
        <v>1089</v>
      </c>
      <c r="P1298" s="184" t="s">
        <v>494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9"/>
        <v>9000</v>
      </c>
      <c r="AC1298" s="209">
        <f t="shared" si="320"/>
        <v>180</v>
      </c>
      <c r="AD1298" s="204">
        <v>7443</v>
      </c>
      <c r="AE1298" s="184">
        <v>0</v>
      </c>
      <c r="AF1298" s="205">
        <f t="shared" si="321"/>
        <v>0</v>
      </c>
      <c r="AG1298" s="204">
        <v>273.52941176470603</v>
      </c>
      <c r="AH1298" s="204"/>
      <c r="AI1298" s="204"/>
      <c r="AJ1298" s="124" t="s">
        <v>1089</v>
      </c>
    </row>
    <row r="1299" spans="1:38" s="125" customFormat="1" ht="14.25" hidden="1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467</v>
      </c>
      <c r="F1299" s="124" t="s">
        <v>1171</v>
      </c>
      <c r="G1299" s="124" t="s">
        <v>1171</v>
      </c>
      <c r="H1299" s="124" t="s">
        <v>1171</v>
      </c>
      <c r="I1299" s="175" t="s">
        <v>1172</v>
      </c>
      <c r="J1299" s="176" t="s">
        <v>44</v>
      </c>
      <c r="K1299" s="124" t="s">
        <v>1173</v>
      </c>
      <c r="L1299" s="124" t="s">
        <v>1174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9"/>
        <v>10000</v>
      </c>
      <c r="AC1299" s="209">
        <f t="shared" si="320"/>
        <v>0</v>
      </c>
      <c r="AD1299" s="216">
        <v>10000</v>
      </c>
      <c r="AE1299" s="217">
        <v>0</v>
      </c>
      <c r="AF1299" s="204">
        <f t="shared" si="321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1172</v>
      </c>
      <c r="J1300" s="176" t="s">
        <v>44</v>
      </c>
      <c r="K1300" s="124" t="s">
        <v>1173</v>
      </c>
      <c r="L1300" s="124" t="s">
        <v>1175</v>
      </c>
      <c r="M1300" s="124" t="s">
        <v>184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9"/>
        <v>20000</v>
      </c>
      <c r="AC1300" s="209">
        <f t="shared" si="320"/>
        <v>0</v>
      </c>
      <c r="AD1300" s="216">
        <v>20000</v>
      </c>
      <c r="AE1300" s="217">
        <v>0</v>
      </c>
      <c r="AF1300" s="204">
        <f t="shared" si="321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1176</v>
      </c>
      <c r="G1301" s="212" t="s">
        <v>1176</v>
      </c>
      <c r="H1301" s="212" t="s">
        <v>1176</v>
      </c>
      <c r="I1301" s="175" t="s">
        <v>1172</v>
      </c>
      <c r="J1301" s="176" t="s">
        <v>44</v>
      </c>
      <c r="K1301" s="212" t="s">
        <v>1173</v>
      </c>
      <c r="L1301" s="212" t="s">
        <v>1177</v>
      </c>
      <c r="M1301" s="212" t="s">
        <v>46</v>
      </c>
      <c r="N1301" s="184">
        <v>0</v>
      </c>
      <c r="O1301" s="184" t="s">
        <v>172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9"/>
        <v>7252.2</v>
      </c>
      <c r="AC1301" s="209">
        <f t="shared" si="320"/>
        <v>0</v>
      </c>
      <c r="AD1301" s="218">
        <v>7110</v>
      </c>
      <c r="AE1301" s="217">
        <v>0</v>
      </c>
      <c r="AF1301" s="204">
        <f t="shared" si="321"/>
        <v>0</v>
      </c>
      <c r="AG1301" s="204"/>
      <c r="AH1301" s="210"/>
      <c r="AI1301" s="210"/>
      <c r="AJ1301" s="221" t="s">
        <v>172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38</v>
      </c>
      <c r="C1302" s="124" t="s">
        <v>59</v>
      </c>
      <c r="D1302" s="124" t="s">
        <v>153</v>
      </c>
      <c r="E1302" s="124" t="s">
        <v>106</v>
      </c>
      <c r="F1302" s="124" t="s">
        <v>1178</v>
      </c>
      <c r="G1302" s="124" t="s">
        <v>1178</v>
      </c>
      <c r="H1302" s="124" t="s">
        <v>1178</v>
      </c>
      <c r="I1302" s="175" t="s">
        <v>1172</v>
      </c>
      <c r="J1302" s="176" t="s">
        <v>44</v>
      </c>
      <c r="K1302" s="124" t="s">
        <v>1173</v>
      </c>
      <c r="L1302" s="124" t="s">
        <v>1179</v>
      </c>
      <c r="M1302" s="124" t="s">
        <v>46</v>
      </c>
      <c r="N1302" s="184">
        <v>0.02</v>
      </c>
      <c r="O1302" s="184" t="s">
        <v>172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9"/>
        <v>38525.490196078434</v>
      </c>
      <c r="AC1302" s="209">
        <f t="shared" si="320"/>
        <v>770.50980392156634</v>
      </c>
      <c r="AD1302" s="216">
        <v>38525.490196078397</v>
      </c>
      <c r="AE1302" s="217">
        <v>0</v>
      </c>
      <c r="AF1302" s="204">
        <f t="shared" si="321"/>
        <v>0</v>
      </c>
      <c r="AG1302" s="204"/>
      <c r="AH1302" s="204"/>
      <c r="AI1302" s="204"/>
      <c r="AJ1302" s="220" t="s">
        <v>172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38</v>
      </c>
      <c r="C1303" s="124" t="s">
        <v>59</v>
      </c>
      <c r="D1303" s="124" t="s">
        <v>153</v>
      </c>
      <c r="E1303" s="124" t="s">
        <v>106</v>
      </c>
      <c r="F1303" s="124" t="s">
        <v>1178</v>
      </c>
      <c r="G1303" s="124" t="s">
        <v>1178</v>
      </c>
      <c r="H1303" s="124" t="s">
        <v>1178</v>
      </c>
      <c r="I1303" s="175" t="s">
        <v>1172</v>
      </c>
      <c r="J1303" s="176" t="s">
        <v>44</v>
      </c>
      <c r="K1303" s="124" t="s">
        <v>1173</v>
      </c>
      <c r="L1303" s="124" t="s">
        <v>1179</v>
      </c>
      <c r="M1303" s="124" t="s">
        <v>184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9"/>
        <v>1446.1538461538462</v>
      </c>
      <c r="AC1303" s="209">
        <f t="shared" si="320"/>
        <v>57.846153846153811</v>
      </c>
      <c r="AD1303" s="216">
        <v>1446.1538461538501</v>
      </c>
      <c r="AE1303" s="217">
        <v>0</v>
      </c>
      <c r="AF1303" s="204">
        <f t="shared" si="321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106</v>
      </c>
      <c r="F1304" s="124" t="s">
        <v>980</v>
      </c>
      <c r="G1304" s="124" t="s">
        <v>980</v>
      </c>
      <c r="H1304" s="124" t="s">
        <v>980</v>
      </c>
      <c r="I1304" s="175" t="s">
        <v>1172</v>
      </c>
      <c r="J1304" s="176" t="s">
        <v>44</v>
      </c>
      <c r="K1304" s="124" t="s">
        <v>1173</v>
      </c>
      <c r="L1304" s="124" t="s">
        <v>1180</v>
      </c>
      <c r="M1304" s="124" t="s">
        <v>184</v>
      </c>
      <c r="N1304" s="184">
        <v>0.04</v>
      </c>
      <c r="O1304" s="184" t="s">
        <v>185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9"/>
        <v>10761.125</v>
      </c>
      <c r="AC1304" s="209">
        <f t="shared" si="320"/>
        <v>430.44499999999971</v>
      </c>
      <c r="AD1304" s="216">
        <v>10761.125</v>
      </c>
      <c r="AE1304" s="217">
        <v>0</v>
      </c>
      <c r="AF1304" s="204">
        <f t="shared" si="321"/>
        <v>0</v>
      </c>
      <c r="AG1304" s="204"/>
      <c r="AH1304" s="204"/>
      <c r="AI1304" s="204"/>
      <c r="AJ1304" s="220" t="s">
        <v>185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1172</v>
      </c>
      <c r="J1305" s="176" t="s">
        <v>44</v>
      </c>
      <c r="K1305" s="212" t="s">
        <v>1173</v>
      </c>
      <c r="L1305" s="212" t="s">
        <v>1181</v>
      </c>
      <c r="M1305" s="212" t="s">
        <v>46</v>
      </c>
      <c r="N1305" s="184">
        <v>0.02</v>
      </c>
      <c r="O1305" s="184" t="s">
        <v>172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9"/>
        <v>255507.45098039217</v>
      </c>
      <c r="AC1305" s="209">
        <f t="shared" si="320"/>
        <v>5110.1490196078375</v>
      </c>
      <c r="AD1305" s="218">
        <v>255507.45098039199</v>
      </c>
      <c r="AE1305" s="217">
        <v>0</v>
      </c>
      <c r="AF1305" s="204">
        <f t="shared" si="321"/>
        <v>0</v>
      </c>
      <c r="AG1305" s="204"/>
      <c r="AH1305" s="210"/>
      <c r="AI1305" s="210"/>
      <c r="AJ1305" s="221" t="s">
        <v>172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367</v>
      </c>
      <c r="F1306" s="212" t="s">
        <v>1182</v>
      </c>
      <c r="G1306" s="212" t="s">
        <v>1182</v>
      </c>
      <c r="H1306" s="212" t="s">
        <v>1182</v>
      </c>
      <c r="I1306" s="175" t="s">
        <v>1172</v>
      </c>
      <c r="J1306" s="176" t="s">
        <v>44</v>
      </c>
      <c r="K1306" s="212" t="s">
        <v>1173</v>
      </c>
      <c r="L1306" s="124" t="s">
        <v>1183</v>
      </c>
      <c r="M1306" s="212" t="s">
        <v>46</v>
      </c>
      <c r="N1306" s="184">
        <v>0.06</v>
      </c>
      <c r="O1306" s="184" t="s">
        <v>192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9"/>
        <v>406134.52830188675</v>
      </c>
      <c r="AC1306" s="209">
        <f t="shared" si="320"/>
        <v>24368.071698113228</v>
      </c>
      <c r="AD1306" s="218">
        <v>406134.52830188698</v>
      </c>
      <c r="AE1306" s="217">
        <v>0</v>
      </c>
      <c r="AF1306" s="204">
        <f t="shared" si="321"/>
        <v>0</v>
      </c>
      <c r="AG1306" s="204"/>
      <c r="AH1306" s="210"/>
      <c r="AI1306" s="210"/>
      <c r="AJ1306" s="221" t="s">
        <v>192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38</v>
      </c>
      <c r="C1307" s="124" t="s">
        <v>75</v>
      </c>
      <c r="D1307" s="124" t="s">
        <v>255</v>
      </c>
      <c r="E1307" s="124" t="s">
        <v>256</v>
      </c>
      <c r="F1307" s="124" t="s">
        <v>932</v>
      </c>
      <c r="G1307" s="124" t="s">
        <v>932</v>
      </c>
      <c r="H1307" s="124" t="s">
        <v>932</v>
      </c>
      <c r="I1307" s="175" t="s">
        <v>1172</v>
      </c>
      <c r="J1307" s="176" t="s">
        <v>44</v>
      </c>
      <c r="K1307" s="124" t="s">
        <v>1173</v>
      </c>
      <c r="L1307" s="124" t="s">
        <v>1184</v>
      </c>
      <c r="M1307" s="124" t="s">
        <v>46</v>
      </c>
      <c r="N1307" s="184">
        <v>0.02</v>
      </c>
      <c r="O1307" s="184" t="s">
        <v>172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9"/>
        <v>489532.6470588235</v>
      </c>
      <c r="AC1307" s="209">
        <f t="shared" si="320"/>
        <v>9790.6529411764932</v>
      </c>
      <c r="AD1307" s="216">
        <v>489532.64705882297</v>
      </c>
      <c r="AE1307" s="217">
        <v>0</v>
      </c>
      <c r="AF1307" s="204">
        <f t="shared" si="321"/>
        <v>0</v>
      </c>
      <c r="AG1307" s="204"/>
      <c r="AH1307" s="204"/>
      <c r="AI1307" s="204"/>
      <c r="AJ1307" s="220" t="s">
        <v>172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38</v>
      </c>
      <c r="C1308" s="124" t="s">
        <v>59</v>
      </c>
      <c r="D1308" s="124" t="s">
        <v>180</v>
      </c>
      <c r="E1308" s="124" t="s">
        <v>130</v>
      </c>
      <c r="F1308" s="124" t="s">
        <v>1185</v>
      </c>
      <c r="G1308" s="124" t="s">
        <v>1185</v>
      </c>
      <c r="H1308" s="124" t="s">
        <v>1185</v>
      </c>
      <c r="I1308" s="175" t="s">
        <v>1172</v>
      </c>
      <c r="J1308" s="176" t="s">
        <v>44</v>
      </c>
      <c r="K1308" s="124" t="s">
        <v>1173</v>
      </c>
      <c r="L1308" s="124" t="s">
        <v>1186</v>
      </c>
      <c r="M1308" s="124" t="s">
        <v>46</v>
      </c>
      <c r="N1308" s="184">
        <v>0.04</v>
      </c>
      <c r="O1308" s="184" t="s">
        <v>185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9"/>
        <v>39230.769230769227</v>
      </c>
      <c r="AC1308" s="209">
        <f t="shared" si="320"/>
        <v>1569.2307692307731</v>
      </c>
      <c r="AD1308" s="216">
        <v>39230.769230769198</v>
      </c>
      <c r="AE1308" s="217">
        <v>0</v>
      </c>
      <c r="AF1308" s="204">
        <f t="shared" si="321"/>
        <v>0</v>
      </c>
      <c r="AG1308" s="204"/>
      <c r="AH1308" s="204"/>
      <c r="AI1308" s="204"/>
      <c r="AJ1308" s="220" t="s">
        <v>185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174</v>
      </c>
      <c r="F1309" s="124" t="s">
        <v>176</v>
      </c>
      <c r="G1309" s="124" t="s">
        <v>176</v>
      </c>
      <c r="H1309" s="124" t="s">
        <v>176</v>
      </c>
      <c r="I1309" s="175" t="s">
        <v>1172</v>
      </c>
      <c r="J1309" s="176" t="s">
        <v>44</v>
      </c>
      <c r="K1309" s="124" t="s">
        <v>1173</v>
      </c>
      <c r="L1309" s="124" t="s">
        <v>1187</v>
      </c>
      <c r="M1309" s="124" t="s">
        <v>46</v>
      </c>
      <c r="N1309" s="184">
        <v>0.06</v>
      </c>
      <c r="O1309" s="184" t="s">
        <v>192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9"/>
        <v>5471588.7735849051</v>
      </c>
      <c r="AC1309" s="209">
        <f t="shared" si="320"/>
        <v>328295.32641509455</v>
      </c>
      <c r="AD1309" s="216">
        <v>5471588.7735849097</v>
      </c>
      <c r="AE1309" s="217">
        <v>0</v>
      </c>
      <c r="AF1309" s="204">
        <f t="shared" si="321"/>
        <v>0</v>
      </c>
      <c r="AG1309" s="204"/>
      <c r="AH1309" s="204"/>
      <c r="AI1309" s="204"/>
      <c r="AJ1309" s="220" t="s">
        <v>192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38</v>
      </c>
      <c r="C1310" s="124" t="s">
        <v>109</v>
      </c>
      <c r="D1310" s="124" t="s">
        <v>110</v>
      </c>
      <c r="E1310" s="124" t="s">
        <v>111</v>
      </c>
      <c r="F1310" s="124" t="s">
        <v>1008</v>
      </c>
      <c r="G1310" s="124" t="s">
        <v>1008</v>
      </c>
      <c r="H1310" s="124" t="s">
        <v>1008</v>
      </c>
      <c r="I1310" s="175" t="s">
        <v>1172</v>
      </c>
      <c r="J1310" s="176" t="s">
        <v>44</v>
      </c>
      <c r="K1310" s="124" t="s">
        <v>1173</v>
      </c>
      <c r="L1310" s="124" t="s">
        <v>1188</v>
      </c>
      <c r="M1310" s="124" t="s">
        <v>46</v>
      </c>
      <c r="N1310" s="184">
        <v>0.04</v>
      </c>
      <c r="O1310" s="184" t="s">
        <v>185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9"/>
        <v>670.59615384615381</v>
      </c>
      <c r="AC1310" s="209">
        <f t="shared" si="320"/>
        <v>26.823846153846148</v>
      </c>
      <c r="AD1310" s="216">
        <v>670.59615384615404</v>
      </c>
      <c r="AE1310" s="217">
        <v>0</v>
      </c>
      <c r="AF1310" s="204">
        <f t="shared" si="321"/>
        <v>0</v>
      </c>
      <c r="AG1310" s="204"/>
      <c r="AH1310" s="204"/>
      <c r="AI1310" s="204"/>
      <c r="AJ1310" s="220" t="s">
        <v>185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38</v>
      </c>
      <c r="C1311" s="124" t="s">
        <v>109</v>
      </c>
      <c r="D1311" s="124" t="s">
        <v>110</v>
      </c>
      <c r="E1311" s="124" t="s">
        <v>111</v>
      </c>
      <c r="F1311" s="124" t="s">
        <v>629</v>
      </c>
      <c r="G1311" s="124" t="s">
        <v>629</v>
      </c>
      <c r="H1311" s="124" t="s">
        <v>629</v>
      </c>
      <c r="I1311" s="175" t="s">
        <v>1172</v>
      </c>
      <c r="J1311" s="176" t="s">
        <v>44</v>
      </c>
      <c r="K1311" s="124" t="s">
        <v>1173</v>
      </c>
      <c r="L1311" s="124" t="s">
        <v>1189</v>
      </c>
      <c r="M1311" s="124" t="s">
        <v>46</v>
      </c>
      <c r="N1311" s="184">
        <v>0.04</v>
      </c>
      <c r="O1311" s="184" t="s">
        <v>1190</v>
      </c>
      <c r="P1311" s="184" t="s">
        <v>494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9"/>
        <v>10000</v>
      </c>
      <c r="AC1311" s="209">
        <f t="shared" si="320"/>
        <v>400</v>
      </c>
      <c r="AD1311" s="216">
        <v>10000</v>
      </c>
      <c r="AE1311" s="217">
        <v>0</v>
      </c>
      <c r="AF1311" s="204">
        <f t="shared" si="321"/>
        <v>0</v>
      </c>
      <c r="AG1311" s="204"/>
      <c r="AH1311" s="204"/>
      <c r="AI1311" s="204"/>
      <c r="AJ1311" s="220" t="s">
        <v>1190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38</v>
      </c>
      <c r="C1312" s="124" t="s">
        <v>109</v>
      </c>
      <c r="D1312" s="124" t="s">
        <v>110</v>
      </c>
      <c r="E1312" s="124" t="s">
        <v>252</v>
      </c>
      <c r="F1312" s="124" t="s">
        <v>629</v>
      </c>
      <c r="G1312" s="124" t="s">
        <v>629</v>
      </c>
      <c r="H1312" s="124" t="s">
        <v>629</v>
      </c>
      <c r="I1312" s="175" t="s">
        <v>1172</v>
      </c>
      <c r="J1312" s="176" t="s">
        <v>44</v>
      </c>
      <c r="K1312" s="124" t="s">
        <v>1173</v>
      </c>
      <c r="L1312" s="124" t="s">
        <v>1189</v>
      </c>
      <c r="M1312" s="124" t="s">
        <v>184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9"/>
        <v>0</v>
      </c>
      <c r="AC1312" s="209">
        <f t="shared" si="320"/>
        <v>0</v>
      </c>
      <c r="AD1312" s="216">
        <v>0</v>
      </c>
      <c r="AE1312" s="217">
        <v>0</v>
      </c>
      <c r="AF1312" s="204">
        <f t="shared" si="321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38</v>
      </c>
      <c r="C1313" s="124" t="s">
        <v>432</v>
      </c>
      <c r="D1313" s="124" t="s">
        <v>1191</v>
      </c>
      <c r="E1313" s="124" t="s">
        <v>434</v>
      </c>
      <c r="F1313" s="124" t="s">
        <v>1192</v>
      </c>
      <c r="G1313" s="124" t="s">
        <v>1192</v>
      </c>
      <c r="H1313" s="124" t="s">
        <v>1192</v>
      </c>
      <c r="I1313" s="175" t="s">
        <v>1172</v>
      </c>
      <c r="J1313" s="176" t="s">
        <v>44</v>
      </c>
      <c r="K1313" s="124" t="s">
        <v>1173</v>
      </c>
      <c r="L1313" s="124" t="s">
        <v>1193</v>
      </c>
      <c r="M1313" s="124" t="s">
        <v>184</v>
      </c>
      <c r="N1313" s="184">
        <v>0.12</v>
      </c>
      <c r="O1313" s="184" t="s">
        <v>116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9"/>
        <v>1672.3214285714284</v>
      </c>
      <c r="AC1313" s="209">
        <f t="shared" si="320"/>
        <v>200.67857142857156</v>
      </c>
      <c r="AD1313" s="216">
        <v>1672.32142857143</v>
      </c>
      <c r="AE1313" s="217">
        <v>0</v>
      </c>
      <c r="AF1313" s="204">
        <f t="shared" si="321"/>
        <v>0</v>
      </c>
      <c r="AG1313" s="204"/>
      <c r="AH1313" s="204"/>
      <c r="AI1313" s="204"/>
      <c r="AJ1313" s="220" t="s">
        <v>116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1194</v>
      </c>
      <c r="G1314" s="124" t="s">
        <v>1194</v>
      </c>
      <c r="H1314" s="124" t="s">
        <v>1194</v>
      </c>
      <c r="I1314" s="175" t="s">
        <v>1172</v>
      </c>
      <c r="J1314" s="176" t="s">
        <v>44</v>
      </c>
      <c r="K1314" s="124" t="s">
        <v>1173</v>
      </c>
      <c r="L1314" s="124" t="s">
        <v>1195</v>
      </c>
      <c r="M1314" s="124" t="s">
        <v>184</v>
      </c>
      <c r="N1314" s="184">
        <v>0.11</v>
      </c>
      <c r="O1314" s="184" t="s">
        <v>93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9"/>
        <v>4504.5045045045044</v>
      </c>
      <c r="AC1314" s="209">
        <f t="shared" si="320"/>
        <v>495.49549549549556</v>
      </c>
      <c r="AD1314" s="216">
        <v>4504.5045045044999</v>
      </c>
      <c r="AE1314" s="217">
        <v>0</v>
      </c>
      <c r="AF1314" s="204">
        <f t="shared" si="321"/>
        <v>0</v>
      </c>
      <c r="AG1314" s="204"/>
      <c r="AH1314" s="204"/>
      <c r="AI1314" s="204"/>
      <c r="AJ1314" s="220" t="s">
        <v>93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38</v>
      </c>
      <c r="C1315" s="124" t="s">
        <v>109</v>
      </c>
      <c r="D1315" s="124" t="s">
        <v>279</v>
      </c>
      <c r="E1315" s="124" t="s">
        <v>280</v>
      </c>
      <c r="F1315" s="124" t="s">
        <v>1196</v>
      </c>
      <c r="G1315" s="124" t="s">
        <v>1196</v>
      </c>
      <c r="H1315" s="124" t="s">
        <v>1196</v>
      </c>
      <c r="I1315" s="175" t="s">
        <v>1172</v>
      </c>
      <c r="J1315" s="176" t="s">
        <v>44</v>
      </c>
      <c r="K1315" s="124" t="s">
        <v>1173</v>
      </c>
      <c r="L1315" s="124" t="s">
        <v>1197</v>
      </c>
      <c r="M1315" s="124" t="s">
        <v>184</v>
      </c>
      <c r="N1315" s="184">
        <v>0.13</v>
      </c>
      <c r="O1315" s="184" t="s">
        <v>1198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9"/>
        <v>13947.292035398232</v>
      </c>
      <c r="AC1315" s="209">
        <f t="shared" si="320"/>
        <v>1813.1479646017688</v>
      </c>
      <c r="AD1315" s="216">
        <v>13947.292035398201</v>
      </c>
      <c r="AE1315" s="217">
        <v>0</v>
      </c>
      <c r="AF1315" s="204">
        <f t="shared" si="321"/>
        <v>0</v>
      </c>
      <c r="AG1315" s="204"/>
      <c r="AH1315" s="204"/>
      <c r="AI1315" s="204"/>
      <c r="AJ1315" s="220" t="s">
        <v>1198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1172</v>
      </c>
      <c r="J1316" s="176" t="s">
        <v>44</v>
      </c>
      <c r="K1316" s="124" t="s">
        <v>1173</v>
      </c>
      <c r="L1316" s="124" t="s">
        <v>1199</v>
      </c>
      <c r="M1316" s="124" t="s">
        <v>184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9"/>
        <v>35976.5</v>
      </c>
      <c r="AC1316" s="209">
        <f t="shared" si="320"/>
        <v>2878.1200000000026</v>
      </c>
      <c r="AD1316" s="216">
        <v>35976.5</v>
      </c>
      <c r="AE1316" s="217">
        <v>0</v>
      </c>
      <c r="AF1316" s="204">
        <f t="shared" si="321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38</v>
      </c>
      <c r="C1317" s="124" t="s">
        <v>59</v>
      </c>
      <c r="D1317" s="124" t="s">
        <v>105</v>
      </c>
      <c r="E1317" s="124" t="s">
        <v>1200</v>
      </c>
      <c r="F1317" s="124" t="s">
        <v>1201</v>
      </c>
      <c r="G1317" s="124" t="s">
        <v>1201</v>
      </c>
      <c r="H1317" s="124" t="s">
        <v>1201</v>
      </c>
      <c r="I1317" s="175" t="s">
        <v>1172</v>
      </c>
      <c r="J1317" s="176" t="s">
        <v>44</v>
      </c>
      <c r="K1317" s="124" t="s">
        <v>1173</v>
      </c>
      <c r="L1317" s="124" t="s">
        <v>1202</v>
      </c>
      <c r="M1317" s="124" t="s">
        <v>46</v>
      </c>
      <c r="N1317" s="184">
        <v>0.06</v>
      </c>
      <c r="O1317" s="184" t="s">
        <v>192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9"/>
        <v>17497.169811320753</v>
      </c>
      <c r="AC1317" s="209">
        <f t="shared" si="320"/>
        <v>1049.8301886792469</v>
      </c>
      <c r="AD1317" s="216">
        <v>17497.1698113208</v>
      </c>
      <c r="AE1317" s="217">
        <v>0</v>
      </c>
      <c r="AF1317" s="204">
        <f t="shared" si="321"/>
        <v>0</v>
      </c>
      <c r="AG1317" s="204"/>
      <c r="AH1317" s="204"/>
      <c r="AI1317" s="204"/>
      <c r="AJ1317" s="220" t="s">
        <v>192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276</v>
      </c>
      <c r="F1318" s="124" t="s">
        <v>91</v>
      </c>
      <c r="G1318" s="124" t="s">
        <v>91</v>
      </c>
      <c r="H1318" s="124" t="s">
        <v>91</v>
      </c>
      <c r="I1318" s="175" t="s">
        <v>1172</v>
      </c>
      <c r="J1318" s="176" t="s">
        <v>44</v>
      </c>
      <c r="K1318" s="124" t="s">
        <v>1173</v>
      </c>
      <c r="L1318" s="124" t="s">
        <v>1203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9"/>
        <v>13988.5</v>
      </c>
      <c r="AC1318" s="209">
        <f t="shared" si="320"/>
        <v>0</v>
      </c>
      <c r="AD1318" s="216">
        <v>13988.5</v>
      </c>
      <c r="AE1318" s="217">
        <v>0</v>
      </c>
      <c r="AF1318" s="204">
        <f t="shared" si="321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123</v>
      </c>
      <c r="F1319" s="124" t="s">
        <v>1204</v>
      </c>
      <c r="G1319" s="124" t="s">
        <v>1204</v>
      </c>
      <c r="H1319" s="124" t="s">
        <v>1204</v>
      </c>
      <c r="I1319" s="175" t="s">
        <v>1172</v>
      </c>
      <c r="J1319" s="176" t="s">
        <v>44</v>
      </c>
      <c r="K1319" s="124" t="s">
        <v>1173</v>
      </c>
      <c r="L1319" s="124" t="s">
        <v>1205</v>
      </c>
      <c r="M1319" s="124" t="s">
        <v>46</v>
      </c>
      <c r="N1319" s="184">
        <v>0.04</v>
      </c>
      <c r="O1319" s="184" t="s">
        <v>185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9"/>
        <v>9807.6923076923067</v>
      </c>
      <c r="AC1319" s="209">
        <f t="shared" si="320"/>
        <v>392.30769230769329</v>
      </c>
      <c r="AD1319" s="216">
        <v>9807.6923076923104</v>
      </c>
      <c r="AE1319" s="217">
        <v>0</v>
      </c>
      <c r="AF1319" s="204">
        <f t="shared" si="321"/>
        <v>0</v>
      </c>
      <c r="AG1319" s="204"/>
      <c r="AH1319" s="204"/>
      <c r="AI1319" s="204"/>
      <c r="AJ1319" s="220" t="s">
        <v>185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38</v>
      </c>
      <c r="C1320" s="124" t="s">
        <v>88</v>
      </c>
      <c r="D1320" s="124" t="s">
        <v>94</v>
      </c>
      <c r="E1320" s="124" t="s">
        <v>97</v>
      </c>
      <c r="F1320" s="124" t="s">
        <v>96</v>
      </c>
      <c r="G1320" s="124" t="s">
        <v>96</v>
      </c>
      <c r="H1320" s="124" t="s">
        <v>96</v>
      </c>
      <c r="I1320" s="175" t="s">
        <v>1172</v>
      </c>
      <c r="J1320" s="176" t="s">
        <v>44</v>
      </c>
      <c r="K1320" s="124" t="s">
        <v>1173</v>
      </c>
      <c r="L1320" s="124" t="s">
        <v>1206</v>
      </c>
      <c r="M1320" s="124" t="s">
        <v>46</v>
      </c>
      <c r="N1320" s="184">
        <v>0.02</v>
      </c>
      <c r="O1320" s="184" t="s">
        <v>612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9"/>
        <v>15054.460784313724</v>
      </c>
      <c r="AC1320" s="209">
        <f t="shared" si="320"/>
        <v>301.08921568627557</v>
      </c>
      <c r="AD1320" s="216">
        <v>15054.4607843137</v>
      </c>
      <c r="AE1320" s="217">
        <v>0</v>
      </c>
      <c r="AF1320" s="204">
        <f t="shared" si="321"/>
        <v>0</v>
      </c>
      <c r="AG1320" s="204"/>
      <c r="AH1320" s="204"/>
      <c r="AI1320" s="204"/>
      <c r="AJ1320" s="220" t="s">
        <v>612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38</v>
      </c>
      <c r="C1321" s="124" t="s">
        <v>88</v>
      </c>
      <c r="D1321" s="124" t="s">
        <v>94</v>
      </c>
      <c r="E1321" s="124" t="s">
        <v>97</v>
      </c>
      <c r="F1321" s="124" t="s">
        <v>98</v>
      </c>
      <c r="G1321" s="124" t="s">
        <v>98</v>
      </c>
      <c r="H1321" s="124" t="s">
        <v>98</v>
      </c>
      <c r="I1321" s="175" t="s">
        <v>1172</v>
      </c>
      <c r="J1321" s="176" t="s">
        <v>44</v>
      </c>
      <c r="K1321" s="124" t="s">
        <v>1173</v>
      </c>
      <c r="L1321" s="124" t="s">
        <v>1207</v>
      </c>
      <c r="M1321" s="124" t="s">
        <v>46</v>
      </c>
      <c r="N1321" s="184">
        <v>0.05</v>
      </c>
      <c r="O1321" s="184" t="s">
        <v>1208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9"/>
        <v>231979.90476190473</v>
      </c>
      <c r="AC1321" s="209">
        <f t="shared" si="320"/>
        <v>11598.99523809526</v>
      </c>
      <c r="AD1321" s="216">
        <v>231979.904761905</v>
      </c>
      <c r="AE1321" s="217">
        <v>0</v>
      </c>
      <c r="AF1321" s="204">
        <f t="shared" si="321"/>
        <v>0</v>
      </c>
      <c r="AG1321" s="204"/>
      <c r="AH1321" s="204"/>
      <c r="AI1321" s="204"/>
      <c r="AJ1321" s="220" t="s">
        <v>1208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38</v>
      </c>
      <c r="C1322" s="124" t="s">
        <v>59</v>
      </c>
      <c r="D1322" s="124" t="s">
        <v>153</v>
      </c>
      <c r="E1322" s="124" t="s">
        <v>467</v>
      </c>
      <c r="F1322" s="124" t="s">
        <v>1209</v>
      </c>
      <c r="G1322" s="124" t="s">
        <v>1209</v>
      </c>
      <c r="H1322" s="124" t="s">
        <v>1209</v>
      </c>
      <c r="I1322" s="175" t="s">
        <v>1172</v>
      </c>
      <c r="J1322" s="176" t="s">
        <v>44</v>
      </c>
      <c r="K1322" s="124" t="s">
        <v>1173</v>
      </c>
      <c r="L1322" s="124" t="s">
        <v>1210</v>
      </c>
      <c r="M1322" s="124" t="s">
        <v>46</v>
      </c>
      <c r="N1322" s="184">
        <v>0.02</v>
      </c>
      <c r="O1322" s="184" t="s">
        <v>172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9"/>
        <v>18.235294117647062</v>
      </c>
      <c r="AC1322" s="209">
        <f t="shared" si="320"/>
        <v>0.36470588235293988</v>
      </c>
      <c r="AD1322" s="216">
        <v>18.235294117647101</v>
      </c>
      <c r="AE1322" s="217">
        <v>0</v>
      </c>
      <c r="AF1322" s="204">
        <f t="shared" si="321"/>
        <v>0</v>
      </c>
      <c r="AG1322" s="204"/>
      <c r="AH1322" s="204"/>
      <c r="AI1322" s="204"/>
      <c r="AJ1322" s="220" t="s">
        <v>172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38</v>
      </c>
      <c r="C1323" s="212" t="s">
        <v>54</v>
      </c>
      <c r="D1323" s="212" t="s">
        <v>101</v>
      </c>
      <c r="E1323" s="212" t="s">
        <v>114</v>
      </c>
      <c r="F1323" s="212" t="s">
        <v>501</v>
      </c>
      <c r="G1323" s="212" t="s">
        <v>501</v>
      </c>
      <c r="H1323" s="212" t="s">
        <v>501</v>
      </c>
      <c r="I1323" s="175" t="s">
        <v>1172</v>
      </c>
      <c r="J1323" s="176" t="s">
        <v>44</v>
      </c>
      <c r="K1323" s="212" t="s">
        <v>1173</v>
      </c>
      <c r="L1323" s="212" t="s">
        <v>1211</v>
      </c>
      <c r="M1323" s="212" t="s">
        <v>46</v>
      </c>
      <c r="N1323" s="184">
        <v>0.06</v>
      </c>
      <c r="O1323" s="184" t="s">
        <v>192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9"/>
        <v>11456.415094339622</v>
      </c>
      <c r="AC1323" s="209">
        <f t="shared" si="320"/>
        <v>687.38490566037763</v>
      </c>
      <c r="AD1323" s="218">
        <v>11456.4150943396</v>
      </c>
      <c r="AE1323" s="217">
        <v>0</v>
      </c>
      <c r="AF1323" s="204">
        <f t="shared" si="321"/>
        <v>0</v>
      </c>
      <c r="AG1323" s="204"/>
      <c r="AH1323" s="210"/>
      <c r="AI1323" s="210"/>
      <c r="AJ1323" s="221" t="s">
        <v>192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123</v>
      </c>
      <c r="F1324" s="124" t="s">
        <v>124</v>
      </c>
      <c r="G1324" s="124" t="s">
        <v>124</v>
      </c>
      <c r="H1324" s="124" t="s">
        <v>124</v>
      </c>
      <c r="I1324" s="175" t="s">
        <v>1172</v>
      </c>
      <c r="J1324" s="176" t="s">
        <v>44</v>
      </c>
      <c r="K1324" s="124" t="s">
        <v>1173</v>
      </c>
      <c r="L1324" s="124" t="s">
        <v>1212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9"/>
        <v>5379.8076923076924</v>
      </c>
      <c r="AC1324" s="209">
        <f t="shared" si="320"/>
        <v>215.19230769230762</v>
      </c>
      <c r="AD1324" s="216">
        <v>5379.8076923076896</v>
      </c>
      <c r="AE1324" s="217">
        <v>0</v>
      </c>
      <c r="AF1324" s="204">
        <f t="shared" si="321"/>
        <v>0</v>
      </c>
      <c r="AG1324" s="204"/>
      <c r="AH1324" s="204"/>
      <c r="AI1324" s="204"/>
      <c r="AJ1324" s="220" t="s">
        <v>1213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38</v>
      </c>
      <c r="C1325" s="124" t="s">
        <v>136</v>
      </c>
      <c r="D1325" s="124" t="s">
        <v>137</v>
      </c>
      <c r="E1325" s="124" t="s">
        <v>138</v>
      </c>
      <c r="F1325" s="124" t="s">
        <v>1214</v>
      </c>
      <c r="G1325" s="124" t="s">
        <v>1214</v>
      </c>
      <c r="H1325" s="124" t="s">
        <v>1214</v>
      </c>
      <c r="I1325" s="175" t="s">
        <v>1172</v>
      </c>
      <c r="J1325" s="176" t="s">
        <v>44</v>
      </c>
      <c r="K1325" s="124" t="s">
        <v>1173</v>
      </c>
      <c r="L1325" s="124" t="s">
        <v>1215</v>
      </c>
      <c r="M1325" s="124" t="s">
        <v>46</v>
      </c>
      <c r="N1325" s="184">
        <v>0.04</v>
      </c>
      <c r="O1325" s="184" t="s">
        <v>1216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9"/>
        <v>866817.49999999988</v>
      </c>
      <c r="AC1325" s="209">
        <f t="shared" si="320"/>
        <v>34672.70000000007</v>
      </c>
      <c r="AD1325" s="216">
        <v>866817.5</v>
      </c>
      <c r="AE1325" s="217">
        <v>0</v>
      </c>
      <c r="AF1325" s="204">
        <f t="shared" si="321"/>
        <v>0</v>
      </c>
      <c r="AG1325" s="204"/>
      <c r="AH1325" s="204"/>
      <c r="AI1325" s="204"/>
      <c r="AJ1325" s="220" t="s">
        <v>1216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106</v>
      </c>
      <c r="F1326" s="124" t="s">
        <v>1217</v>
      </c>
      <c r="G1326" s="124" t="s">
        <v>1217</v>
      </c>
      <c r="H1326" s="124" t="s">
        <v>1217</v>
      </c>
      <c r="I1326" s="175" t="s">
        <v>1172</v>
      </c>
      <c r="J1326" s="176" t="s">
        <v>44</v>
      </c>
      <c r="K1326" s="124" t="s">
        <v>1173</v>
      </c>
      <c r="L1326" s="124" t="s">
        <v>1218</v>
      </c>
      <c r="M1326" s="124" t="s">
        <v>184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9"/>
        <v>2156.3703703703704</v>
      </c>
      <c r="AC1326" s="209">
        <f t="shared" si="320"/>
        <v>172.50962962962967</v>
      </c>
      <c r="AD1326" s="216">
        <v>2156.37037037037</v>
      </c>
      <c r="AE1326" s="217">
        <v>0</v>
      </c>
      <c r="AF1326" s="204">
        <f t="shared" si="321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467</v>
      </c>
      <c r="F1327" s="124" t="s">
        <v>1057</v>
      </c>
      <c r="G1327" s="124" t="s">
        <v>1057</v>
      </c>
      <c r="H1327" s="124" t="s">
        <v>1057</v>
      </c>
      <c r="I1327" s="175" t="s">
        <v>1172</v>
      </c>
      <c r="J1327" s="176" t="s">
        <v>44</v>
      </c>
      <c r="K1327" s="124" t="s">
        <v>1173</v>
      </c>
      <c r="L1327" s="124" t="s">
        <v>1219</v>
      </c>
      <c r="M1327" s="124" t="s">
        <v>184</v>
      </c>
      <c r="N1327" s="184">
        <v>0.04</v>
      </c>
      <c r="O1327" s="184" t="s">
        <v>185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9"/>
        <v>0</v>
      </c>
      <c r="AC1327" s="209">
        <f t="shared" si="320"/>
        <v>0</v>
      </c>
      <c r="AD1327" s="216">
        <v>0</v>
      </c>
      <c r="AE1327" s="217">
        <v>0</v>
      </c>
      <c r="AF1327" s="204">
        <f t="shared" si="321"/>
        <v>0</v>
      </c>
      <c r="AG1327" s="204"/>
      <c r="AH1327" s="204"/>
      <c r="AI1327" s="204"/>
      <c r="AJ1327" s="220" t="s">
        <v>185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123</v>
      </c>
      <c r="F1328" s="124" t="s">
        <v>1220</v>
      </c>
      <c r="G1328" s="124" t="s">
        <v>1220</v>
      </c>
      <c r="H1328" s="124" t="s">
        <v>1220</v>
      </c>
      <c r="I1328" s="175" t="s">
        <v>1172</v>
      </c>
      <c r="J1328" s="176" t="s">
        <v>44</v>
      </c>
      <c r="K1328" s="124" t="s">
        <v>1173</v>
      </c>
      <c r="L1328" s="124" t="s">
        <v>1221</v>
      </c>
      <c r="M1328" s="124" t="s">
        <v>46</v>
      </c>
      <c r="N1328" s="184">
        <v>0.02</v>
      </c>
      <c r="O1328" s="184" t="s">
        <v>172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9"/>
        <v>42175.196078431371</v>
      </c>
      <c r="AC1328" s="209">
        <f t="shared" si="320"/>
        <v>843.50392156862654</v>
      </c>
      <c r="AD1328" s="216">
        <v>42175.1960784314</v>
      </c>
      <c r="AE1328" s="217">
        <v>0</v>
      </c>
      <c r="AF1328" s="204">
        <f t="shared" si="321"/>
        <v>0</v>
      </c>
      <c r="AG1328" s="204"/>
      <c r="AH1328" s="204"/>
      <c r="AI1328" s="204"/>
      <c r="AJ1328" s="220" t="s">
        <v>172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38</v>
      </c>
      <c r="C1329" s="124" t="s">
        <v>59</v>
      </c>
      <c r="D1329" s="124" t="s">
        <v>105</v>
      </c>
      <c r="E1329" s="124" t="s">
        <v>130</v>
      </c>
      <c r="F1329" s="124" t="s">
        <v>131</v>
      </c>
      <c r="G1329" s="124" t="s">
        <v>131</v>
      </c>
      <c r="H1329" s="124" t="s">
        <v>131</v>
      </c>
      <c r="I1329" s="175" t="s">
        <v>1172</v>
      </c>
      <c r="J1329" s="176" t="s">
        <v>44</v>
      </c>
      <c r="K1329" s="124" t="s">
        <v>1173</v>
      </c>
      <c r="L1329" s="124" t="s">
        <v>1222</v>
      </c>
      <c r="M1329" s="124" t="s">
        <v>46</v>
      </c>
      <c r="N1329" s="184">
        <v>0.04</v>
      </c>
      <c r="O1329" s="184" t="s">
        <v>185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9"/>
        <v>11975933.855769232</v>
      </c>
      <c r="AC1329" s="209">
        <f t="shared" si="320"/>
        <v>479037.35423076898</v>
      </c>
      <c r="AD1329" s="216">
        <v>11975933.8557692</v>
      </c>
      <c r="AE1329" s="217">
        <v>0</v>
      </c>
      <c r="AF1329" s="204">
        <f t="shared" si="321"/>
        <v>0</v>
      </c>
      <c r="AG1329" s="204"/>
      <c r="AH1329" s="204"/>
      <c r="AI1329" s="204"/>
      <c r="AJ1329" s="220" t="s">
        <v>185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38</v>
      </c>
      <c r="C1330" s="124" t="s">
        <v>88</v>
      </c>
      <c r="D1330" s="124" t="s">
        <v>127</v>
      </c>
      <c r="E1330" s="124" t="s">
        <v>90</v>
      </c>
      <c r="F1330" s="124" t="s">
        <v>275</v>
      </c>
      <c r="G1330" s="124" t="s">
        <v>275</v>
      </c>
      <c r="H1330" s="124" t="s">
        <v>275</v>
      </c>
      <c r="I1330" s="175" t="s">
        <v>1172</v>
      </c>
      <c r="J1330" s="176" t="s">
        <v>44</v>
      </c>
      <c r="K1330" s="124" t="s">
        <v>1173</v>
      </c>
      <c r="L1330" s="124" t="s">
        <v>1223</v>
      </c>
      <c r="M1330" s="124" t="s">
        <v>46</v>
      </c>
      <c r="N1330" s="184">
        <v>0.05</v>
      </c>
      <c r="O1330" s="184" t="s">
        <v>1224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9"/>
        <v>153976.95238095237</v>
      </c>
      <c r="AC1330" s="209">
        <f t="shared" si="320"/>
        <v>7698.8476190476213</v>
      </c>
      <c r="AD1330" s="216">
        <v>153976.95238095199</v>
      </c>
      <c r="AE1330" s="217">
        <v>0</v>
      </c>
      <c r="AF1330" s="204">
        <f t="shared" si="321"/>
        <v>0</v>
      </c>
      <c r="AG1330" s="204"/>
      <c r="AH1330" s="204"/>
      <c r="AI1330" s="204"/>
      <c r="AJ1330" s="220" t="s">
        <v>1224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123</v>
      </c>
      <c r="F1331" s="124" t="s">
        <v>909</v>
      </c>
      <c r="G1331" s="124" t="s">
        <v>909</v>
      </c>
      <c r="H1331" s="124" t="s">
        <v>909</v>
      </c>
      <c r="I1331" s="175" t="s">
        <v>1172</v>
      </c>
      <c r="J1331" s="176" t="s">
        <v>44</v>
      </c>
      <c r="K1331" s="124" t="s">
        <v>1173</v>
      </c>
      <c r="L1331" s="124" t="s">
        <v>1225</v>
      </c>
      <c r="M1331" s="124" t="s">
        <v>46</v>
      </c>
      <c r="N1331" s="184">
        <v>0.02</v>
      </c>
      <c r="O1331" s="184" t="s">
        <v>172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0"/>
        <v>-1595.75</v>
      </c>
      <c r="AD1331" s="216">
        <v>18043.3823529412</v>
      </c>
      <c r="AE1331" s="217">
        <v>0</v>
      </c>
      <c r="AF1331" s="204">
        <f t="shared" si="321"/>
        <v>0</v>
      </c>
      <c r="AG1331" s="204"/>
      <c r="AH1331" s="204"/>
      <c r="AI1331" s="204"/>
      <c r="AJ1331" s="220" t="s">
        <v>172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38</v>
      </c>
      <c r="C1332" s="119" t="s">
        <v>75</v>
      </c>
      <c r="D1332" s="124" t="s">
        <v>137</v>
      </c>
      <c r="E1332" s="124" t="s">
        <v>138</v>
      </c>
      <c r="F1332" s="124" t="s">
        <v>139</v>
      </c>
      <c r="G1332" s="124" t="s">
        <v>140</v>
      </c>
      <c r="H1332" s="124" t="s">
        <v>140</v>
      </c>
      <c r="I1332" s="175" t="s">
        <v>1172</v>
      </c>
      <c r="J1332" s="176" t="s">
        <v>44</v>
      </c>
      <c r="K1332" s="124" t="s">
        <v>1173</v>
      </c>
      <c r="L1332" s="124" t="s">
        <v>1226</v>
      </c>
      <c r="M1332" s="124" t="s">
        <v>184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19"/>
        <v>27189.999999999996</v>
      </c>
      <c r="AC1332" s="209">
        <f t="shared" si="320"/>
        <v>2719.0000000000036</v>
      </c>
      <c r="AD1332" s="216">
        <v>27190</v>
      </c>
      <c r="AE1332" s="217">
        <v>0</v>
      </c>
      <c r="AF1332" s="204">
        <f t="shared" si="321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38</v>
      </c>
      <c r="C1333" s="119" t="s">
        <v>75</v>
      </c>
      <c r="D1333" s="124" t="s">
        <v>137</v>
      </c>
      <c r="E1333" s="124" t="s">
        <v>138</v>
      </c>
      <c r="F1333" s="124" t="s">
        <v>139</v>
      </c>
      <c r="G1333" s="124" t="s">
        <v>140</v>
      </c>
      <c r="H1333" s="124" t="s">
        <v>140</v>
      </c>
      <c r="I1333" s="175" t="s">
        <v>1172</v>
      </c>
      <c r="J1333" s="176" t="s">
        <v>44</v>
      </c>
      <c r="K1333" s="124" t="s">
        <v>1173</v>
      </c>
      <c r="L1333" s="124" t="s">
        <v>1227</v>
      </c>
      <c r="M1333" s="124" t="s">
        <v>46</v>
      </c>
      <c r="N1333" s="184">
        <v>0.06</v>
      </c>
      <c r="O1333" s="184" t="s">
        <v>192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0"/>
        <v>-97227.080000000075</v>
      </c>
      <c r="AD1333" s="216">
        <v>4692133.1132075498</v>
      </c>
      <c r="AE1333" s="217">
        <v>0</v>
      </c>
      <c r="AF1333" s="204">
        <f t="shared" si="321"/>
        <v>0</v>
      </c>
      <c r="AG1333" s="204"/>
      <c r="AH1333" s="204"/>
      <c r="AI1333" s="204"/>
      <c r="AJ1333" s="220" t="s">
        <v>192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38</v>
      </c>
      <c r="C1334" s="124" t="s">
        <v>88</v>
      </c>
      <c r="D1334" s="124" t="s">
        <v>94</v>
      </c>
      <c r="E1334" s="124" t="s">
        <v>193</v>
      </c>
      <c r="F1334" s="124" t="s">
        <v>142</v>
      </c>
      <c r="G1334" s="124" t="s">
        <v>142</v>
      </c>
      <c r="H1334" s="124" t="s">
        <v>142</v>
      </c>
      <c r="I1334" s="175" t="s">
        <v>1172</v>
      </c>
      <c r="J1334" s="176" t="s">
        <v>44</v>
      </c>
      <c r="K1334" s="124" t="s">
        <v>1173</v>
      </c>
      <c r="L1334" s="124" t="s">
        <v>1228</v>
      </c>
      <c r="M1334" s="124" t="s">
        <v>46</v>
      </c>
      <c r="N1334" s="184">
        <v>0.02</v>
      </c>
      <c r="O1334" s="184" t="s">
        <v>887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9"/>
        <v>77789.803921568629</v>
      </c>
      <c r="AC1334" s="209">
        <f t="shared" si="320"/>
        <v>1555.7960784313764</v>
      </c>
      <c r="AD1334" s="216">
        <v>77789.8039215686</v>
      </c>
      <c r="AE1334" s="217">
        <v>0</v>
      </c>
      <c r="AF1334" s="204">
        <f t="shared" si="321"/>
        <v>0</v>
      </c>
      <c r="AG1334" s="204"/>
      <c r="AH1334" s="204"/>
      <c r="AI1334" s="204"/>
      <c r="AJ1334" s="220" t="s">
        <v>887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149</v>
      </c>
      <c r="F1335" s="124" t="s">
        <v>1229</v>
      </c>
      <c r="G1335" s="124" t="s">
        <v>1229</v>
      </c>
      <c r="H1335" s="124" t="s">
        <v>1229</v>
      </c>
      <c r="I1335" s="175" t="s">
        <v>1172</v>
      </c>
      <c r="J1335" s="176" t="s">
        <v>44</v>
      </c>
      <c r="K1335" s="124" t="s">
        <v>1173</v>
      </c>
      <c r="L1335" s="124" t="s">
        <v>1230</v>
      </c>
      <c r="M1335" s="124" t="s">
        <v>184</v>
      </c>
      <c r="N1335" s="184">
        <v>0.12</v>
      </c>
      <c r="O1335" s="184" t="s">
        <v>116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9"/>
        <v>15043.035714285714</v>
      </c>
      <c r="AC1335" s="209">
        <f t="shared" si="320"/>
        <v>1805.164285714287</v>
      </c>
      <c r="AD1335" s="216">
        <v>15043.035714285699</v>
      </c>
      <c r="AE1335" s="217">
        <v>0</v>
      </c>
      <c r="AF1335" s="204">
        <f t="shared" si="321"/>
        <v>0</v>
      </c>
      <c r="AG1335" s="204"/>
      <c r="AH1335" s="204"/>
      <c r="AI1335" s="204"/>
      <c r="AJ1335" s="220" t="s">
        <v>116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38</v>
      </c>
      <c r="C1336" s="124" t="s">
        <v>432</v>
      </c>
      <c r="D1336" s="124" t="s">
        <v>1191</v>
      </c>
      <c r="E1336" s="124" t="s">
        <v>434</v>
      </c>
      <c r="F1336" s="124" t="s">
        <v>1231</v>
      </c>
      <c r="G1336" s="124" t="s">
        <v>1231</v>
      </c>
      <c r="H1336" s="124" t="s">
        <v>1231</v>
      </c>
      <c r="I1336" s="175" t="s">
        <v>1172</v>
      </c>
      <c r="J1336" s="176" t="s">
        <v>44</v>
      </c>
      <c r="K1336" s="124" t="s">
        <v>1173</v>
      </c>
      <c r="L1336" s="124" t="s">
        <v>1232</v>
      </c>
      <c r="M1336" s="124" t="s">
        <v>184</v>
      </c>
      <c r="N1336" s="184">
        <v>0.12</v>
      </c>
      <c r="O1336" s="184" t="s">
        <v>116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9"/>
        <v>3297.8482142857142</v>
      </c>
      <c r="AC1336" s="209">
        <f t="shared" si="320"/>
        <v>395.74178571428592</v>
      </c>
      <c r="AD1336" s="216">
        <v>3297.8482142857101</v>
      </c>
      <c r="AE1336" s="217">
        <v>0</v>
      </c>
      <c r="AF1336" s="204">
        <f t="shared" si="321"/>
        <v>0</v>
      </c>
      <c r="AG1336" s="204"/>
      <c r="AH1336" s="204"/>
      <c r="AI1336" s="204"/>
      <c r="AJ1336" s="220" t="s">
        <v>116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149</v>
      </c>
      <c r="F1337" s="175" t="s">
        <v>150</v>
      </c>
      <c r="G1337" s="175" t="s">
        <v>1233</v>
      </c>
      <c r="H1337" s="175" t="s">
        <v>1233</v>
      </c>
      <c r="I1337" s="175" t="s">
        <v>1172</v>
      </c>
      <c r="J1337" s="176" t="s">
        <v>44</v>
      </c>
      <c r="K1337" s="124" t="s">
        <v>1173</v>
      </c>
      <c r="L1337" s="124" t="s">
        <v>1639</v>
      </c>
      <c r="M1337" s="124" t="s">
        <v>46</v>
      </c>
      <c r="N1337" s="184">
        <v>0</v>
      </c>
      <c r="O1337" s="184" t="s">
        <v>185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9"/>
        <v>334906.09999999998</v>
      </c>
      <c r="AC1337" s="209">
        <f t="shared" si="320"/>
        <v>0</v>
      </c>
      <c r="AD1337" s="216">
        <v>322025.09615384601</v>
      </c>
      <c r="AE1337" s="217">
        <v>0</v>
      </c>
      <c r="AF1337" s="204">
        <f t="shared" si="321"/>
        <v>0</v>
      </c>
      <c r="AG1337" s="204"/>
      <c r="AH1337" s="204"/>
      <c r="AI1337" s="204"/>
      <c r="AJ1337" s="220" t="s">
        <v>185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149</v>
      </c>
      <c r="F1338" s="175" t="s">
        <v>150</v>
      </c>
      <c r="G1338" s="175" t="s">
        <v>150</v>
      </c>
      <c r="H1338" s="175" t="s">
        <v>150</v>
      </c>
      <c r="I1338" s="175" t="s">
        <v>1172</v>
      </c>
      <c r="J1338" s="176" t="s">
        <v>44</v>
      </c>
      <c r="K1338" s="124" t="s">
        <v>1173</v>
      </c>
      <c r="L1338" s="124" t="s">
        <v>1640</v>
      </c>
      <c r="M1338" s="124" t="s">
        <v>46</v>
      </c>
      <c r="N1338" s="184">
        <v>0</v>
      </c>
      <c r="O1338" s="184" t="s">
        <v>192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9"/>
        <v>0</v>
      </c>
      <c r="AC1338" s="209">
        <f t="shared" si="320"/>
        <v>0</v>
      </c>
      <c r="AD1338" s="216">
        <v>0</v>
      </c>
      <c r="AE1338" s="217">
        <v>0</v>
      </c>
      <c r="AF1338" s="204">
        <f t="shared" si="321"/>
        <v>0</v>
      </c>
      <c r="AG1338" s="204"/>
      <c r="AH1338" s="204"/>
      <c r="AI1338" s="204"/>
      <c r="AJ1338" s="220" t="s">
        <v>192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943</v>
      </c>
      <c r="G1339" s="124" t="s">
        <v>943</v>
      </c>
      <c r="H1339" s="124" t="s">
        <v>943</v>
      </c>
      <c r="I1339" s="175" t="s">
        <v>1172</v>
      </c>
      <c r="J1339" s="176" t="s">
        <v>44</v>
      </c>
      <c r="K1339" s="124" t="s">
        <v>1173</v>
      </c>
      <c r="L1339" s="124" t="s">
        <v>1234</v>
      </c>
      <c r="M1339" s="124" t="s">
        <v>46</v>
      </c>
      <c r="N1339" s="184">
        <v>0.04</v>
      </c>
      <c r="O1339" s="184" t="s">
        <v>185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0"/>
        <v>27268.72692307696</v>
      </c>
      <c r="AD1339" s="216">
        <v>360050.67307692301</v>
      </c>
      <c r="AE1339" s="217">
        <v>0</v>
      </c>
      <c r="AF1339" s="204">
        <f t="shared" si="321"/>
        <v>0</v>
      </c>
      <c r="AG1339" s="204"/>
      <c r="AH1339" s="204"/>
      <c r="AI1339" s="204"/>
      <c r="AJ1339" s="220" t="s">
        <v>185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943</v>
      </c>
      <c r="G1340" s="124" t="s">
        <v>943</v>
      </c>
      <c r="H1340" s="124" t="s">
        <v>943</v>
      </c>
      <c r="I1340" s="175" t="s">
        <v>1172</v>
      </c>
      <c r="J1340" s="176" t="s">
        <v>44</v>
      </c>
      <c r="K1340" s="124" t="s">
        <v>1173</v>
      </c>
      <c r="L1340" s="124" t="s">
        <v>1234</v>
      </c>
      <c r="M1340" s="124" t="s">
        <v>184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2">IF(P1340="返货",Z1340/(1+N1340),IF(P1340="返现",Z1340,IF(P1340="折扣",Z1340*N1340,IF(P1340="无",Z1340))))</f>
        <v>203429.40384615381</v>
      </c>
      <c r="AC1340" s="209">
        <f t="shared" si="320"/>
        <v>8137.1761538461724</v>
      </c>
      <c r="AD1340" s="216">
        <v>203429.40384615399</v>
      </c>
      <c r="AE1340" s="217">
        <v>0</v>
      </c>
      <c r="AF1340" s="204">
        <f t="shared" si="321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38</v>
      </c>
      <c r="C1341" s="212" t="s">
        <v>54</v>
      </c>
      <c r="D1341" s="212" t="s">
        <v>101</v>
      </c>
      <c r="E1341" s="212" t="s">
        <v>186</v>
      </c>
      <c r="F1341" s="212" t="s">
        <v>1235</v>
      </c>
      <c r="G1341" s="212" t="s">
        <v>1235</v>
      </c>
      <c r="H1341" s="212" t="s">
        <v>1235</v>
      </c>
      <c r="I1341" s="175" t="s">
        <v>1172</v>
      </c>
      <c r="J1341" s="176" t="s">
        <v>44</v>
      </c>
      <c r="K1341" s="212" t="s">
        <v>1173</v>
      </c>
      <c r="L1341" s="212" t="s">
        <v>1236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2"/>
        <v>5282.5</v>
      </c>
      <c r="AC1341" s="209">
        <f t="shared" si="320"/>
        <v>0</v>
      </c>
      <c r="AD1341" s="218">
        <v>5282.5</v>
      </c>
      <c r="AE1341" s="217">
        <v>0</v>
      </c>
      <c r="AF1341" s="204">
        <f t="shared" si="321"/>
        <v>0</v>
      </c>
      <c r="AG1341" s="204"/>
      <c r="AH1341" s="210"/>
      <c r="AI1341" s="210"/>
      <c r="AJ1341" s="221" t="s">
        <v>47</v>
      </c>
      <c r="AK1341" s="212" t="s">
        <v>1237</v>
      </c>
      <c r="AL1341" s="212"/>
    </row>
    <row r="1342" spans="1:38" s="125" customFormat="1" ht="14.25" hidden="1" x14ac:dyDescent="0.3">
      <c r="A1342" s="124">
        <v>2017</v>
      </c>
      <c r="B1342" s="212" t="s">
        <v>38</v>
      </c>
      <c r="C1342" s="212" t="s">
        <v>54</v>
      </c>
      <c r="D1342" s="212" t="s">
        <v>101</v>
      </c>
      <c r="E1342" s="212" t="s">
        <v>114</v>
      </c>
      <c r="F1342" s="212" t="s">
        <v>1238</v>
      </c>
      <c r="G1342" s="212" t="s">
        <v>1238</v>
      </c>
      <c r="H1342" s="212" t="s">
        <v>1238</v>
      </c>
      <c r="I1342" s="175" t="s">
        <v>1172</v>
      </c>
      <c r="J1342" s="176" t="s">
        <v>44</v>
      </c>
      <c r="K1342" s="212" t="s">
        <v>1173</v>
      </c>
      <c r="L1342" s="124" t="s">
        <v>1239</v>
      </c>
      <c r="M1342" s="212" t="s">
        <v>184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2"/>
        <v>24.818181818181817</v>
      </c>
      <c r="AC1342" s="209">
        <f t="shared" si="320"/>
        <v>2.4818181818181841</v>
      </c>
      <c r="AD1342" s="218">
        <v>24.818181818181799</v>
      </c>
      <c r="AE1342" s="217">
        <v>0</v>
      </c>
      <c r="AF1342" s="204">
        <f t="shared" si="321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38</v>
      </c>
      <c r="C1343" s="124" t="s">
        <v>59</v>
      </c>
      <c r="D1343" s="124" t="s">
        <v>105</v>
      </c>
      <c r="E1343" s="124" t="s">
        <v>106</v>
      </c>
      <c r="F1343" s="124" t="s">
        <v>1240</v>
      </c>
      <c r="G1343" s="124" t="s">
        <v>1240</v>
      </c>
      <c r="H1343" s="124" t="s">
        <v>1240</v>
      </c>
      <c r="I1343" s="175" t="s">
        <v>1172</v>
      </c>
      <c r="J1343" s="176" t="s">
        <v>44</v>
      </c>
      <c r="K1343" s="124" t="s">
        <v>1173</v>
      </c>
      <c r="L1343" s="124" t="s">
        <v>1241</v>
      </c>
      <c r="M1343" s="124" t="s">
        <v>46</v>
      </c>
      <c r="N1343" s="184">
        <v>0.02</v>
      </c>
      <c r="O1343" s="184" t="s">
        <v>172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2"/>
        <v>60000</v>
      </c>
      <c r="AC1343" s="209">
        <f t="shared" si="320"/>
        <v>1200</v>
      </c>
      <c r="AD1343" s="216">
        <v>60000</v>
      </c>
      <c r="AE1343" s="217">
        <v>0</v>
      </c>
      <c r="AF1343" s="204">
        <f t="shared" si="321"/>
        <v>0</v>
      </c>
      <c r="AG1343" s="204"/>
      <c r="AH1343" s="204"/>
      <c r="AI1343" s="204"/>
      <c r="AJ1343" s="220" t="s">
        <v>172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38</v>
      </c>
      <c r="C1344" s="124" t="s">
        <v>88</v>
      </c>
      <c r="D1344" s="124" t="s">
        <v>94</v>
      </c>
      <c r="E1344" s="124" t="s">
        <v>97</v>
      </c>
      <c r="F1344" s="124" t="s">
        <v>1242</v>
      </c>
      <c r="G1344" s="124" t="s">
        <v>1242</v>
      </c>
      <c r="H1344" s="124" t="s">
        <v>1242</v>
      </c>
      <c r="I1344" s="175" t="s">
        <v>1172</v>
      </c>
      <c r="J1344" s="176" t="s">
        <v>44</v>
      </c>
      <c r="K1344" s="124" t="s">
        <v>1173</v>
      </c>
      <c r="L1344" s="124" t="s">
        <v>1243</v>
      </c>
      <c r="M1344" s="124" t="s">
        <v>46</v>
      </c>
      <c r="N1344" s="184">
        <v>0.02</v>
      </c>
      <c r="O1344" s="184" t="s">
        <v>612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2"/>
        <v>31452.009803921566</v>
      </c>
      <c r="AC1344" s="209">
        <f t="shared" ref="AC1344:AC1356" si="323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1"/>
        <v>0</v>
      </c>
      <c r="AG1344" s="204"/>
      <c r="AH1344" s="204"/>
      <c r="AI1344" s="204"/>
      <c r="AJ1344" s="220" t="s">
        <v>612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38</v>
      </c>
      <c r="C1345" s="124" t="s">
        <v>59</v>
      </c>
      <c r="D1345" s="124" t="s">
        <v>180</v>
      </c>
      <c r="E1345" s="124" t="s">
        <v>106</v>
      </c>
      <c r="F1345" s="124" t="s">
        <v>1244</v>
      </c>
      <c r="G1345" s="124" t="s">
        <v>1244</v>
      </c>
      <c r="H1345" s="124" t="s">
        <v>1244</v>
      </c>
      <c r="I1345" s="175" t="s">
        <v>1172</v>
      </c>
      <c r="J1345" s="176" t="s">
        <v>44</v>
      </c>
      <c r="K1345" s="124" t="s">
        <v>1173</v>
      </c>
      <c r="L1345" s="124" t="s">
        <v>1245</v>
      </c>
      <c r="M1345" s="124" t="s">
        <v>46</v>
      </c>
      <c r="N1345" s="184">
        <v>0.04</v>
      </c>
      <c r="O1345" s="184" t="s">
        <v>1246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2"/>
        <v>98076.923076923078</v>
      </c>
      <c r="AC1345" s="209">
        <f t="shared" si="323"/>
        <v>3923.076923076922</v>
      </c>
      <c r="AD1345" s="216">
        <v>98076.923076923107</v>
      </c>
      <c r="AE1345" s="217">
        <v>0</v>
      </c>
      <c r="AF1345" s="204">
        <f t="shared" si="321"/>
        <v>0</v>
      </c>
      <c r="AG1345" s="204"/>
      <c r="AH1345" s="204"/>
      <c r="AI1345" s="204"/>
      <c r="AJ1345" s="220" t="s">
        <v>1246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38</v>
      </c>
      <c r="C1346" s="124" t="s">
        <v>136</v>
      </c>
      <c r="D1346" s="124" t="s">
        <v>137</v>
      </c>
      <c r="E1346" s="124"/>
      <c r="F1346" s="124" t="s">
        <v>1214</v>
      </c>
      <c r="G1346" s="124" t="s">
        <v>1214</v>
      </c>
      <c r="H1346" s="124" t="s">
        <v>1214</v>
      </c>
      <c r="I1346" s="175" t="s">
        <v>1172</v>
      </c>
      <c r="J1346" s="176" t="s">
        <v>44</v>
      </c>
      <c r="K1346" s="124" t="s">
        <v>1173</v>
      </c>
      <c r="L1346" s="124" t="s">
        <v>1215</v>
      </c>
      <c r="M1346" s="124" t="s">
        <v>184</v>
      </c>
      <c r="N1346" s="184">
        <v>0.08</v>
      </c>
      <c r="O1346" s="184" t="s">
        <v>1216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2"/>
        <v>210396.04629629629</v>
      </c>
      <c r="AC1346" s="209">
        <f t="shared" si="323"/>
        <v>16831.683703703718</v>
      </c>
      <c r="AD1346" s="216">
        <v>210396.046296296</v>
      </c>
      <c r="AE1346" s="217">
        <v>0</v>
      </c>
      <c r="AF1346" s="204">
        <f t="shared" si="321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166</v>
      </c>
      <c r="F1347" s="124" t="s">
        <v>215</v>
      </c>
      <c r="G1347" s="124" t="s">
        <v>215</v>
      </c>
      <c r="H1347" s="124" t="s">
        <v>215</v>
      </c>
      <c r="I1347" s="175" t="s">
        <v>1172</v>
      </c>
      <c r="J1347" s="176" t="s">
        <v>44</v>
      </c>
      <c r="K1347" s="124" t="s">
        <v>1247</v>
      </c>
      <c r="L1347" s="124" t="s">
        <v>1248</v>
      </c>
      <c r="M1347" s="124" t="s">
        <v>46</v>
      </c>
      <c r="N1347" s="184">
        <v>0.02</v>
      </c>
      <c r="O1347" s="184" t="s">
        <v>172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2"/>
        <v>467745.06</v>
      </c>
      <c r="AC1347" s="209">
        <f t="shared" si="323"/>
        <v>9354.9012000000221</v>
      </c>
      <c r="AD1347" s="216">
        <v>467745.06</v>
      </c>
      <c r="AE1347" s="217">
        <v>0</v>
      </c>
      <c r="AF1347" s="204">
        <f t="shared" si="321"/>
        <v>0</v>
      </c>
      <c r="AG1347" s="204"/>
      <c r="AH1347" s="204"/>
      <c r="AI1347" s="204"/>
      <c r="AJ1347" s="220" t="s">
        <v>172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1172</v>
      </c>
      <c r="J1348" s="176" t="s">
        <v>44</v>
      </c>
      <c r="K1348" s="124" t="s">
        <v>1247</v>
      </c>
      <c r="L1348" s="124" t="s">
        <v>1249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2"/>
        <v>70000</v>
      </c>
      <c r="AC1348" s="209">
        <f t="shared" si="323"/>
        <v>0</v>
      </c>
      <c r="AD1348" s="216">
        <v>70000</v>
      </c>
      <c r="AE1348" s="217">
        <v>0</v>
      </c>
      <c r="AF1348" s="204">
        <f t="shared" si="321"/>
        <v>0</v>
      </c>
      <c r="AG1348" s="204"/>
      <c r="AH1348" s="204"/>
      <c r="AI1348" s="204"/>
      <c r="AJ1348" s="220" t="s">
        <v>1106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38</v>
      </c>
      <c r="C1349" s="124" t="s">
        <v>88</v>
      </c>
      <c r="D1349" s="124" t="s">
        <v>127</v>
      </c>
      <c r="E1349" s="124" t="s">
        <v>276</v>
      </c>
      <c r="F1349" s="124" t="s">
        <v>598</v>
      </c>
      <c r="G1349" s="124" t="s">
        <v>598</v>
      </c>
      <c r="H1349" s="124" t="s">
        <v>598</v>
      </c>
      <c r="I1349" s="175" t="s">
        <v>1172</v>
      </c>
      <c r="J1349" s="176" t="s">
        <v>44</v>
      </c>
      <c r="K1349" s="124" t="s">
        <v>1247</v>
      </c>
      <c r="L1349" s="124" t="s">
        <v>1250</v>
      </c>
      <c r="M1349" s="124" t="s">
        <v>46</v>
      </c>
      <c r="N1349" s="184">
        <v>0.02</v>
      </c>
      <c r="O1349" s="184" t="s">
        <v>1089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2"/>
        <v>90000</v>
      </c>
      <c r="AC1349" s="209">
        <f t="shared" si="323"/>
        <v>1800</v>
      </c>
      <c r="AD1349" s="216">
        <v>90000</v>
      </c>
      <c r="AE1349" s="217">
        <v>0</v>
      </c>
      <c r="AF1349" s="204">
        <f t="shared" si="321"/>
        <v>0</v>
      </c>
      <c r="AG1349" s="204"/>
      <c r="AH1349" s="204"/>
      <c r="AI1349" s="204"/>
      <c r="AJ1349" s="220" t="s">
        <v>1089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38</v>
      </c>
      <c r="C1350" s="124" t="s">
        <v>109</v>
      </c>
      <c r="D1350" s="124" t="s">
        <v>110</v>
      </c>
      <c r="E1350" s="124" t="s">
        <v>252</v>
      </c>
      <c r="F1350" s="124" t="s">
        <v>629</v>
      </c>
      <c r="G1350" s="124" t="s">
        <v>629</v>
      </c>
      <c r="H1350" s="124" t="s">
        <v>629</v>
      </c>
      <c r="I1350" s="175" t="s">
        <v>1172</v>
      </c>
      <c r="J1350" s="175" t="s">
        <v>1251</v>
      </c>
      <c r="K1350" s="124" t="s">
        <v>1252</v>
      </c>
      <c r="L1350" s="124" t="s">
        <v>1253</v>
      </c>
      <c r="M1350" s="124" t="s">
        <v>46</v>
      </c>
      <c r="N1350" s="184">
        <v>0.04</v>
      </c>
      <c r="O1350" s="184" t="s">
        <v>185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2"/>
        <v>259176.82692307694</v>
      </c>
      <c r="AC1350" s="209">
        <f t="shared" si="323"/>
        <v>10367.073076923087</v>
      </c>
      <c r="AD1350" s="204">
        <v>259176.82692307699</v>
      </c>
      <c r="AE1350" s="195">
        <v>0</v>
      </c>
      <c r="AF1350" s="204">
        <f t="shared" si="321"/>
        <v>0</v>
      </c>
      <c r="AG1350" s="204"/>
      <c r="AH1350" s="204"/>
      <c r="AI1350" s="204"/>
      <c r="AJ1350" s="220" t="s">
        <v>185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1254</v>
      </c>
      <c r="F1351" s="212" t="s">
        <v>997</v>
      </c>
      <c r="G1351" s="212" t="s">
        <v>997</v>
      </c>
      <c r="H1351" s="212" t="s">
        <v>997</v>
      </c>
      <c r="I1351" s="175" t="s">
        <v>1172</v>
      </c>
      <c r="J1351" s="175" t="s">
        <v>1251</v>
      </c>
      <c r="K1351" s="212" t="s">
        <v>1252</v>
      </c>
      <c r="L1351" s="212" t="s">
        <v>1255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2"/>
        <v>10000</v>
      </c>
      <c r="AC1351" s="209">
        <f t="shared" si="323"/>
        <v>0</v>
      </c>
      <c r="AD1351" s="210">
        <v>10000</v>
      </c>
      <c r="AE1351" s="195">
        <v>0</v>
      </c>
      <c r="AF1351" s="204">
        <f t="shared" si="321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38</v>
      </c>
      <c r="C1352" s="212" t="s">
        <v>54</v>
      </c>
      <c r="D1352" s="212" t="s">
        <v>101</v>
      </c>
      <c r="E1352" s="212" t="s">
        <v>504</v>
      </c>
      <c r="F1352" s="212" t="s">
        <v>1256</v>
      </c>
      <c r="G1352" s="212" t="s">
        <v>1256</v>
      </c>
      <c r="H1352" s="212" t="s">
        <v>1256</v>
      </c>
      <c r="I1352" s="175" t="s">
        <v>1172</v>
      </c>
      <c r="J1352" s="175" t="s">
        <v>1251</v>
      </c>
      <c r="K1352" s="212" t="s">
        <v>1252</v>
      </c>
      <c r="L1352" s="212" t="s">
        <v>1257</v>
      </c>
      <c r="M1352" s="212" t="s">
        <v>46</v>
      </c>
      <c r="N1352" s="184">
        <v>0.02</v>
      </c>
      <c r="O1352" s="184" t="s">
        <v>172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2"/>
        <v>255251.86274509804</v>
      </c>
      <c r="AC1352" s="209">
        <f t="shared" si="323"/>
        <v>5105.0372549019521</v>
      </c>
      <c r="AD1352" s="210">
        <v>255251.86274509801</v>
      </c>
      <c r="AE1352" s="195">
        <v>0</v>
      </c>
      <c r="AF1352" s="204">
        <f t="shared" ref="AF1352:AF1358" si="324">AD1352*AE1352</f>
        <v>0</v>
      </c>
      <c r="AG1352" s="204"/>
      <c r="AH1352" s="210"/>
      <c r="AI1352" s="210"/>
      <c r="AJ1352" s="221" t="s">
        <v>172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123</v>
      </c>
      <c r="F1353" s="124" t="s">
        <v>1258</v>
      </c>
      <c r="G1353" s="124" t="s">
        <v>1258</v>
      </c>
      <c r="H1353" s="124" t="s">
        <v>1258</v>
      </c>
      <c r="I1353" s="175" t="s">
        <v>1172</v>
      </c>
      <c r="J1353" s="175" t="s">
        <v>1251</v>
      </c>
      <c r="K1353" s="124" t="s">
        <v>1252</v>
      </c>
      <c r="L1353" s="124" t="s">
        <v>1259</v>
      </c>
      <c r="M1353" s="124" t="s">
        <v>46</v>
      </c>
      <c r="N1353" s="183">
        <v>0.02</v>
      </c>
      <c r="O1353" s="184" t="s">
        <v>172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2"/>
        <v>3690.0980392156862</v>
      </c>
      <c r="AC1353" s="209">
        <f t="shared" si="323"/>
        <v>73.801960784313906</v>
      </c>
      <c r="AD1353" s="204">
        <v>3619.1346153846198</v>
      </c>
      <c r="AE1353" s="195">
        <v>0</v>
      </c>
      <c r="AF1353" s="204">
        <f t="shared" si="324"/>
        <v>0</v>
      </c>
      <c r="AG1353" s="204"/>
      <c r="AH1353" s="204"/>
      <c r="AI1353" s="204"/>
      <c r="AJ1353" s="220" t="s">
        <v>172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38</v>
      </c>
      <c r="C1354" s="124" t="s">
        <v>109</v>
      </c>
      <c r="D1354" s="124" t="s">
        <v>110</v>
      </c>
      <c r="E1354" s="124" t="s">
        <v>111</v>
      </c>
      <c r="F1354" s="124" t="s">
        <v>112</v>
      </c>
      <c r="G1354" s="124" t="s">
        <v>112</v>
      </c>
      <c r="H1354" s="124" t="s">
        <v>112</v>
      </c>
      <c r="I1354" s="175" t="s">
        <v>1172</v>
      </c>
      <c r="J1354" s="175" t="s">
        <v>1251</v>
      </c>
      <c r="K1354" s="124" t="s">
        <v>1252</v>
      </c>
      <c r="L1354" s="124" t="s">
        <v>1260</v>
      </c>
      <c r="M1354" s="124" t="s">
        <v>46</v>
      </c>
      <c r="N1354" s="184">
        <v>0.02</v>
      </c>
      <c r="O1354" s="184" t="s">
        <v>1089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3"/>
        <v>49202.988235294237</v>
      </c>
      <c r="AD1354" s="222">
        <f>(Z1354-Q1354)/1.02</f>
        <v>886684.41176470579</v>
      </c>
      <c r="AE1354" s="195">
        <v>0</v>
      </c>
      <c r="AF1354" s="204">
        <f t="shared" si="324"/>
        <v>0</v>
      </c>
      <c r="AG1354" s="204"/>
      <c r="AH1354" s="204"/>
      <c r="AI1354" s="204"/>
      <c r="AJ1354" s="220" t="s">
        <v>1089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38</v>
      </c>
      <c r="C1355" s="124" t="s">
        <v>109</v>
      </c>
      <c r="D1355" s="124" t="s">
        <v>110</v>
      </c>
      <c r="E1355" s="124" t="s">
        <v>111</v>
      </c>
      <c r="F1355" s="124" t="s">
        <v>112</v>
      </c>
      <c r="G1355" s="124" t="s">
        <v>112</v>
      </c>
      <c r="H1355" s="124" t="s">
        <v>112</v>
      </c>
      <c r="I1355" s="175" t="s">
        <v>1172</v>
      </c>
      <c r="J1355" s="175" t="s">
        <v>1251</v>
      </c>
      <c r="K1355" s="124" t="s">
        <v>1252</v>
      </c>
      <c r="L1355" s="124" t="s">
        <v>1260</v>
      </c>
      <c r="M1355" s="124" t="s">
        <v>184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3"/>
        <v>1940.5923076923063</v>
      </c>
      <c r="AD1355" s="204">
        <v>49466.078431372604</v>
      </c>
      <c r="AE1355" s="195">
        <v>0</v>
      </c>
      <c r="AF1355" s="204">
        <f t="shared" si="324"/>
        <v>0</v>
      </c>
      <c r="AG1355" s="204"/>
      <c r="AH1355" s="204"/>
      <c r="AI1355" s="204"/>
      <c r="AJ1355" s="220"/>
      <c r="AK1355" s="124" t="s">
        <v>1261</v>
      </c>
      <c r="AL1355" s="124"/>
    </row>
    <row r="1356" spans="1:39" s="125" customFormat="1" ht="14.25" hidden="1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123</v>
      </c>
      <c r="F1356" s="124" t="s">
        <v>910</v>
      </c>
      <c r="G1356" s="124" t="s">
        <v>910</v>
      </c>
      <c r="H1356" s="124" t="s">
        <v>910</v>
      </c>
      <c r="I1356" s="175" t="s">
        <v>1172</v>
      </c>
      <c r="J1356" s="175" t="s">
        <v>1251</v>
      </c>
      <c r="K1356" s="124" t="s">
        <v>1252</v>
      </c>
      <c r="L1356" s="124" t="s">
        <v>1262</v>
      </c>
      <c r="M1356" s="124" t="s">
        <v>46</v>
      </c>
      <c r="N1356" s="184">
        <v>0.02</v>
      </c>
      <c r="O1356" s="184" t="s">
        <v>172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3"/>
        <v>200</v>
      </c>
      <c r="AD1356" s="204">
        <v>10000</v>
      </c>
      <c r="AE1356" s="195">
        <v>0</v>
      </c>
      <c r="AF1356" s="204">
        <f t="shared" si="324"/>
        <v>0</v>
      </c>
      <c r="AG1356" s="204"/>
      <c r="AH1356" s="204"/>
      <c r="AI1356" s="204"/>
      <c r="AJ1356" s="220" t="s">
        <v>172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198</v>
      </c>
      <c r="C1357" s="119" t="s">
        <v>75</v>
      </c>
      <c r="D1357" s="119" t="s">
        <v>76</v>
      </c>
      <c r="E1357" s="119" t="s">
        <v>166</v>
      </c>
      <c r="F1357" s="119" t="s">
        <v>634</v>
      </c>
      <c r="G1357" s="119" t="s">
        <v>635</v>
      </c>
      <c r="H1357" s="119" t="s">
        <v>637</v>
      </c>
      <c r="I1357" s="163" t="s">
        <v>203</v>
      </c>
      <c r="J1357" s="119" t="s">
        <v>574</v>
      </c>
      <c r="K1357" s="119" t="s">
        <v>575</v>
      </c>
      <c r="L1357" s="119" t="s">
        <v>636</v>
      </c>
      <c r="M1357" s="119" t="s">
        <v>184</v>
      </c>
      <c r="N1357" s="136">
        <v>0.2354</v>
      </c>
      <c r="O1357" s="135" t="s">
        <v>494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4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hidden="1" customHeight="1" x14ac:dyDescent="0.3">
      <c r="A1358" s="119">
        <v>2017</v>
      </c>
      <c r="B1358" s="119" t="s">
        <v>198</v>
      </c>
      <c r="C1358" s="119" t="s">
        <v>75</v>
      </c>
      <c r="D1358" s="119" t="s">
        <v>76</v>
      </c>
      <c r="E1358" s="119" t="s">
        <v>166</v>
      </c>
      <c r="F1358" s="119" t="s">
        <v>634</v>
      </c>
      <c r="G1358" s="119" t="s">
        <v>635</v>
      </c>
      <c r="H1358" s="119" t="s">
        <v>637</v>
      </c>
      <c r="I1358" s="163" t="s">
        <v>203</v>
      </c>
      <c r="J1358" s="119" t="s">
        <v>574</v>
      </c>
      <c r="K1358" s="119" t="s">
        <v>575</v>
      </c>
      <c r="L1358" s="119" t="s">
        <v>636</v>
      </c>
      <c r="M1358" s="119" t="s">
        <v>46</v>
      </c>
      <c r="N1358" s="136">
        <v>8.7499999999999994E-2</v>
      </c>
      <c r="O1358" s="135" t="s">
        <v>494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4"/>
        <v>350181.99674064416</v>
      </c>
      <c r="AG1358" s="137">
        <v>496604.203635666</v>
      </c>
      <c r="AH1358" s="154"/>
      <c r="AI1358" s="154"/>
      <c r="AJ1358" s="135" t="s">
        <v>172</v>
      </c>
      <c r="AK1358" s="119" t="s">
        <v>172</v>
      </c>
      <c r="AL1358" s="119" t="s">
        <v>610</v>
      </c>
      <c r="AM1358" s="131"/>
    </row>
    <row r="1359" spans="1:39" hidden="1" x14ac:dyDescent="0.15">
      <c r="A1359" s="119">
        <v>2017</v>
      </c>
      <c r="B1359" s="119" t="s">
        <v>38</v>
      </c>
      <c r="C1359" s="119" t="s">
        <v>54</v>
      </c>
      <c r="D1359" s="119" t="s">
        <v>101</v>
      </c>
      <c r="E1359" s="119" t="s">
        <v>186</v>
      </c>
      <c r="F1359" s="119" t="s">
        <v>526</v>
      </c>
      <c r="G1359" s="119" t="s">
        <v>526</v>
      </c>
      <c r="H1359" s="119" t="s">
        <v>526</v>
      </c>
      <c r="I1359" s="131" t="s">
        <v>242</v>
      </c>
      <c r="J1359" s="119" t="s">
        <v>243</v>
      </c>
      <c r="K1359" s="119" t="s">
        <v>244</v>
      </c>
      <c r="L1359" s="119" t="s">
        <v>1645</v>
      </c>
      <c r="M1359" s="119" t="s">
        <v>46</v>
      </c>
      <c r="N1359" s="135">
        <v>0</v>
      </c>
      <c r="O1359" s="135" t="s">
        <v>1644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38</v>
      </c>
      <c r="C1360" s="119" t="s">
        <v>54</v>
      </c>
      <c r="D1360" s="119" t="s">
        <v>101</v>
      </c>
      <c r="E1360" s="119" t="s">
        <v>186</v>
      </c>
      <c r="F1360" s="119" t="s">
        <v>526</v>
      </c>
      <c r="G1360" s="119" t="s">
        <v>526</v>
      </c>
      <c r="H1360" s="119" t="s">
        <v>526</v>
      </c>
      <c r="I1360" s="131" t="s">
        <v>242</v>
      </c>
      <c r="J1360" s="119" t="s">
        <v>243</v>
      </c>
      <c r="K1360" s="119" t="s">
        <v>244</v>
      </c>
      <c r="L1360" s="119" t="s">
        <v>1646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5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38</v>
      </c>
      <c r="C1361" s="119" t="s">
        <v>54</v>
      </c>
      <c r="D1361" s="119" t="s">
        <v>101</v>
      </c>
      <c r="E1361" s="119" t="s">
        <v>186</v>
      </c>
      <c r="F1361" s="119" t="s">
        <v>526</v>
      </c>
      <c r="G1361" s="119" t="s">
        <v>526</v>
      </c>
      <c r="H1361" s="119" t="s">
        <v>526</v>
      </c>
      <c r="I1361" s="131" t="s">
        <v>242</v>
      </c>
      <c r="J1361" s="119" t="s">
        <v>243</v>
      </c>
      <c r="K1361" s="119" t="s">
        <v>244</v>
      </c>
      <c r="L1361" s="119" t="s">
        <v>383</v>
      </c>
      <c r="M1361" s="119" t="s">
        <v>46</v>
      </c>
      <c r="N1361" s="127">
        <v>0.98</v>
      </c>
      <c r="O1361" s="135" t="s">
        <v>258</v>
      </c>
      <c r="Z1361" s="128">
        <v>43430.3</v>
      </c>
      <c r="AB1361" s="146">
        <f t="shared" si="325"/>
        <v>42561.694000000003</v>
      </c>
    </row>
    <row r="1362" spans="1:31" ht="14.25" hidden="1" x14ac:dyDescent="0.3">
      <c r="A1362" s="126">
        <v>2017</v>
      </c>
      <c r="B1362" s="126" t="s">
        <v>1648</v>
      </c>
      <c r="F1362" s="225" t="s">
        <v>1043</v>
      </c>
      <c r="G1362" s="226" t="s">
        <v>1649</v>
      </c>
      <c r="K1362" s="225" t="s">
        <v>1650</v>
      </c>
      <c r="L1362" s="126" t="s">
        <v>1651</v>
      </c>
      <c r="M1362" s="126" t="s">
        <v>1652</v>
      </c>
      <c r="N1362" s="127">
        <v>0.02</v>
      </c>
      <c r="O1362" s="127" t="s">
        <v>1653</v>
      </c>
      <c r="Z1362" s="128">
        <v>19.8</v>
      </c>
      <c r="AB1362" s="146">
        <f t="shared" si="325"/>
        <v>19.411764705882355</v>
      </c>
      <c r="AD1362" s="128">
        <v>19.8</v>
      </c>
      <c r="AE1362" s="127">
        <v>0</v>
      </c>
    </row>
    <row r="1363" spans="1:31" hidden="1" x14ac:dyDescent="0.15">
      <c r="A1363" s="119">
        <v>2017</v>
      </c>
      <c r="B1363" s="119" t="s">
        <v>38</v>
      </c>
      <c r="F1363" s="119" t="s">
        <v>65</v>
      </c>
      <c r="G1363" s="119" t="s">
        <v>66</v>
      </c>
      <c r="K1363" s="119" t="s">
        <v>171</v>
      </c>
      <c r="L1363" s="119" t="s">
        <v>65</v>
      </c>
      <c r="M1363" s="119" t="s">
        <v>46</v>
      </c>
      <c r="N1363" s="136">
        <v>0</v>
      </c>
      <c r="O1363" s="135" t="s">
        <v>1660</v>
      </c>
      <c r="Z1363" s="128">
        <v>255000</v>
      </c>
      <c r="AB1363" s="128">
        <v>255000</v>
      </c>
    </row>
    <row r="1364" spans="1:31" ht="14.25" hidden="1" x14ac:dyDescent="0.15">
      <c r="A1364" s="124">
        <v>2017</v>
      </c>
      <c r="B1364" s="124" t="s">
        <v>38</v>
      </c>
      <c r="C1364" s="119" t="s">
        <v>75</v>
      </c>
      <c r="F1364" s="124" t="s">
        <v>139</v>
      </c>
      <c r="G1364" s="124" t="s">
        <v>140</v>
      </c>
      <c r="K1364" s="124" t="s">
        <v>1173</v>
      </c>
      <c r="L1364" s="124" t="s">
        <v>1663</v>
      </c>
      <c r="M1364" s="124" t="s">
        <v>46</v>
      </c>
      <c r="N1364" s="184">
        <v>0.06</v>
      </c>
      <c r="O1364" s="184" t="s">
        <v>192</v>
      </c>
      <c r="P1364" s="184" t="s">
        <v>51</v>
      </c>
      <c r="Q1364" s="204">
        <v>0</v>
      </c>
      <c r="V1364" s="128">
        <v>137800</v>
      </c>
      <c r="Z1364" s="128">
        <v>102554.3</v>
      </c>
      <c r="AA1364" s="204">
        <f t="shared" ref="AA1364:AA1365" si="326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hidden="1" x14ac:dyDescent="0.15">
      <c r="A1365" s="124">
        <v>2017</v>
      </c>
      <c r="B1365" s="124" t="s">
        <v>38</v>
      </c>
      <c r="C1365" s="119" t="s">
        <v>75</v>
      </c>
      <c r="F1365" s="124" t="s">
        <v>139</v>
      </c>
      <c r="G1365" s="124" t="s">
        <v>140</v>
      </c>
      <c r="K1365" s="124" t="s">
        <v>1173</v>
      </c>
      <c r="L1365" s="124" t="s">
        <v>1664</v>
      </c>
      <c r="M1365" s="124" t="s">
        <v>184</v>
      </c>
      <c r="N1365" s="184">
        <v>0.1</v>
      </c>
      <c r="O1365" s="184" t="s">
        <v>69</v>
      </c>
      <c r="P1365" s="184" t="s">
        <v>51</v>
      </c>
      <c r="Q1365" s="204">
        <v>0</v>
      </c>
      <c r="V1365" s="128">
        <v>77000</v>
      </c>
      <c r="Z1365" s="128">
        <v>24114</v>
      </c>
      <c r="AA1365" s="204">
        <f t="shared" si="326"/>
        <v>52886</v>
      </c>
      <c r="AB1365" s="208">
        <f t="shared" ref="AB1365" si="327">IF(P1365="返货",Z1365/(1+N1365),IF(P1365="返现",Z1365,IF(P1365="折扣",Z1365*N1365,IF(P1365="无",Z1365))))</f>
        <v>21921.81818181818</v>
      </c>
    </row>
    <row r="1366" spans="1:31" hidden="1" x14ac:dyDescent="0.15">
      <c r="AB1366" s="128">
        <f>AB480+AB481</f>
        <v>9199025.0904357303</v>
      </c>
    </row>
    <row r="1381" spans="26:26" ht="14.25" x14ac:dyDescent="0.15">
      <c r="Z1381" s="229"/>
    </row>
    <row r="1384" spans="26:26" ht="14.25" x14ac:dyDescent="0.15">
      <c r="Z1384" s="229"/>
    </row>
  </sheetData>
  <autoFilter ref="A1:AN1366">
    <filterColumn colId="6">
      <filters>
        <filter val="广州虎牙信息科技有限公司"/>
        <filter val="广州上致瑞向广告有限公司-广州虎牙信息科技有限公司"/>
        <filter val="霍尔果斯智媒广告有限公司-广州虎牙信息科技有限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1067</v>
      </c>
    </row>
    <row r="10" spans="1:11" x14ac:dyDescent="0.3">
      <c r="A10" s="2" t="s">
        <v>1597</v>
      </c>
      <c r="B10" s="2"/>
      <c r="C10" s="3" t="s">
        <v>1407</v>
      </c>
      <c r="D10" s="3" t="s">
        <v>1408</v>
      </c>
      <c r="E10" s="3" t="s">
        <v>10</v>
      </c>
      <c r="F10" s="3" t="s">
        <v>1411</v>
      </c>
      <c r="G10" s="3" t="s">
        <v>1414</v>
      </c>
      <c r="H10" s="3" t="s">
        <v>1415</v>
      </c>
      <c r="I10" s="3" t="s">
        <v>1385</v>
      </c>
      <c r="J10" s="3" t="s">
        <v>1384</v>
      </c>
      <c r="K10" s="4"/>
    </row>
    <row r="11" spans="1:11" x14ac:dyDescent="0.3">
      <c r="A11" s="4"/>
      <c r="B11" s="2"/>
      <c r="C11" s="5" t="s">
        <v>1075</v>
      </c>
      <c r="D11" s="5" t="s">
        <v>1067</v>
      </c>
      <c r="E11" s="5" t="s">
        <v>1078</v>
      </c>
      <c r="F11" s="5" t="s">
        <v>75</v>
      </c>
      <c r="G11" s="5" t="s">
        <v>1598</v>
      </c>
      <c r="H11" s="5" t="s">
        <v>1434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1075</v>
      </c>
      <c r="D12" s="5" t="s">
        <v>1067</v>
      </c>
      <c r="E12" s="5" t="s">
        <v>1078</v>
      </c>
      <c r="F12" s="5" t="s">
        <v>75</v>
      </c>
      <c r="G12" s="5" t="s">
        <v>1599</v>
      </c>
      <c r="H12" s="5" t="s">
        <v>1434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1299</v>
      </c>
      <c r="B17" s="3" t="s">
        <v>1408</v>
      </c>
      <c r="C17" s="3" t="s">
        <v>10</v>
      </c>
      <c r="D17" s="3" t="s">
        <v>12</v>
      </c>
      <c r="E17" s="3" t="s">
        <v>1407</v>
      </c>
      <c r="F17" s="3" t="s">
        <v>1411</v>
      </c>
      <c r="G17" s="3" t="s">
        <v>1412</v>
      </c>
      <c r="H17" s="3" t="s">
        <v>1413</v>
      </c>
      <c r="I17" s="3" t="s">
        <v>1414</v>
      </c>
      <c r="J17" s="3" t="s">
        <v>1415</v>
      </c>
      <c r="K17" s="3" t="s">
        <v>1385</v>
      </c>
    </row>
    <row r="18" spans="1:11" x14ac:dyDescent="0.3">
      <c r="A18" s="4"/>
      <c r="B18" s="5" t="s">
        <v>1600</v>
      </c>
      <c r="C18" s="5" t="s">
        <v>1080</v>
      </c>
      <c r="D18" s="5" t="s">
        <v>177</v>
      </c>
      <c r="E18" s="5" t="s">
        <v>250</v>
      </c>
      <c r="F18" s="5" t="s">
        <v>75</v>
      </c>
      <c r="G18" s="5" t="s">
        <v>76</v>
      </c>
      <c r="H18" s="7">
        <v>680000</v>
      </c>
      <c r="I18" s="5" t="s">
        <v>1601</v>
      </c>
      <c r="J18" s="5" t="s">
        <v>1602</v>
      </c>
      <c r="K18" s="7">
        <v>505000</v>
      </c>
    </row>
    <row r="19" spans="1:11" x14ac:dyDescent="0.3">
      <c r="A19" s="4"/>
      <c r="B19" s="5" t="s">
        <v>1600</v>
      </c>
      <c r="C19" s="5" t="s">
        <v>1080</v>
      </c>
      <c r="D19" s="5" t="s">
        <v>177</v>
      </c>
      <c r="E19" s="5" t="s">
        <v>250</v>
      </c>
      <c r="F19" s="5" t="s">
        <v>75</v>
      </c>
      <c r="G19" s="5" t="s">
        <v>76</v>
      </c>
      <c r="H19" s="7">
        <v>680000</v>
      </c>
      <c r="I19" s="5" t="s">
        <v>1603</v>
      </c>
      <c r="J19" s="5" t="s">
        <v>1604</v>
      </c>
      <c r="K19" s="7">
        <v>505000</v>
      </c>
    </row>
    <row r="20" spans="1:11" x14ac:dyDescent="0.3">
      <c r="A20" s="4"/>
      <c r="B20" s="5" t="s">
        <v>1600</v>
      </c>
      <c r="C20" s="5" t="s">
        <v>1080</v>
      </c>
      <c r="D20" s="5" t="s">
        <v>177</v>
      </c>
      <c r="E20" s="5" t="s">
        <v>250</v>
      </c>
      <c r="F20" s="5" t="s">
        <v>75</v>
      </c>
      <c r="G20" s="5" t="s">
        <v>76</v>
      </c>
      <c r="H20" s="7">
        <v>680000</v>
      </c>
      <c r="I20" s="5" t="s">
        <v>1605</v>
      </c>
      <c r="J20" s="5" t="s">
        <v>1606</v>
      </c>
      <c r="K20" s="7">
        <v>505000</v>
      </c>
    </row>
    <row r="21" spans="1:11" x14ac:dyDescent="0.3">
      <c r="A21" s="4"/>
      <c r="B21" s="249"/>
      <c r="C21" s="250"/>
      <c r="D21" s="250"/>
      <c r="E21" s="250"/>
      <c r="F21" s="250"/>
      <c r="G21" s="251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1408</v>
      </c>
      <c r="C22" s="3" t="s">
        <v>10</v>
      </c>
      <c r="D22" s="3" t="s">
        <v>12</v>
      </c>
      <c r="E22" s="3" t="s">
        <v>1407</v>
      </c>
      <c r="F22" s="3" t="s">
        <v>1411</v>
      </c>
      <c r="G22" s="3" t="s">
        <v>1412</v>
      </c>
      <c r="H22" s="3" t="s">
        <v>1413</v>
      </c>
      <c r="I22" s="3" t="s">
        <v>1414</v>
      </c>
      <c r="J22" s="3" t="s">
        <v>1415</v>
      </c>
      <c r="K22" s="3" t="s">
        <v>1385</v>
      </c>
    </row>
    <row r="23" spans="1:11" x14ac:dyDescent="0.3">
      <c r="A23" s="6" t="s">
        <v>1284</v>
      </c>
      <c r="B23" s="5" t="s">
        <v>1600</v>
      </c>
      <c r="C23" s="5" t="s">
        <v>1079</v>
      </c>
      <c r="D23" s="5" t="s">
        <v>177</v>
      </c>
      <c r="E23" s="5" t="s">
        <v>250</v>
      </c>
      <c r="F23" s="5" t="s">
        <v>75</v>
      </c>
      <c r="G23" s="5" t="s">
        <v>76</v>
      </c>
      <c r="H23" s="7">
        <v>680000</v>
      </c>
      <c r="I23" s="5" t="s">
        <v>1607</v>
      </c>
      <c r="J23" s="5" t="s">
        <v>1608</v>
      </c>
      <c r="K23" s="7">
        <v>505000</v>
      </c>
    </row>
    <row r="24" spans="1:11" x14ac:dyDescent="0.3">
      <c r="A24" s="4"/>
      <c r="B24" s="5" t="s">
        <v>1600</v>
      </c>
      <c r="C24" s="5" t="s">
        <v>1079</v>
      </c>
      <c r="D24" s="5" t="s">
        <v>177</v>
      </c>
      <c r="E24" s="5" t="s">
        <v>250</v>
      </c>
      <c r="F24" s="5" t="s">
        <v>75</v>
      </c>
      <c r="G24" s="5" t="s">
        <v>76</v>
      </c>
      <c r="H24" s="7">
        <v>680000</v>
      </c>
      <c r="I24" s="5" t="s">
        <v>1609</v>
      </c>
      <c r="J24" s="5" t="s">
        <v>1505</v>
      </c>
      <c r="K24" s="7">
        <v>505000</v>
      </c>
    </row>
    <row r="25" spans="1:11" x14ac:dyDescent="0.3">
      <c r="A25" s="4"/>
      <c r="B25" s="5" t="s">
        <v>1600</v>
      </c>
      <c r="C25" s="5" t="s">
        <v>1079</v>
      </c>
      <c r="D25" s="5" t="s">
        <v>177</v>
      </c>
      <c r="E25" s="5" t="s">
        <v>250</v>
      </c>
      <c r="F25" s="5" t="s">
        <v>75</v>
      </c>
      <c r="G25" s="5" t="s">
        <v>76</v>
      </c>
      <c r="H25" s="7">
        <v>680000</v>
      </c>
      <c r="I25" s="5" t="s">
        <v>1610</v>
      </c>
      <c r="J25" s="5" t="s">
        <v>1518</v>
      </c>
      <c r="K25" s="7">
        <v>505000</v>
      </c>
    </row>
    <row r="26" spans="1:11" x14ac:dyDescent="0.3">
      <c r="A26" s="4"/>
      <c r="B26" s="5" t="s">
        <v>1600</v>
      </c>
      <c r="C26" s="5" t="s">
        <v>1079</v>
      </c>
      <c r="D26" s="5" t="s">
        <v>177</v>
      </c>
      <c r="E26" s="5" t="s">
        <v>250</v>
      </c>
      <c r="F26" s="5" t="s">
        <v>75</v>
      </c>
      <c r="G26" s="5" t="s">
        <v>76</v>
      </c>
      <c r="H26" s="7">
        <v>680000</v>
      </c>
      <c r="I26" s="5" t="s">
        <v>1611</v>
      </c>
      <c r="J26" s="5" t="s">
        <v>1612</v>
      </c>
      <c r="K26" s="7">
        <v>505000</v>
      </c>
    </row>
    <row r="27" spans="1:11" x14ac:dyDescent="0.3">
      <c r="A27" s="4"/>
      <c r="B27" s="5" t="s">
        <v>1600</v>
      </c>
      <c r="C27" s="5" t="s">
        <v>1079</v>
      </c>
      <c r="D27" s="5" t="s">
        <v>177</v>
      </c>
      <c r="E27" s="5" t="s">
        <v>250</v>
      </c>
      <c r="F27" s="5" t="s">
        <v>75</v>
      </c>
      <c r="G27" s="5" t="s">
        <v>76</v>
      </c>
      <c r="H27" s="7">
        <v>340000</v>
      </c>
      <c r="I27" s="5" t="s">
        <v>1521</v>
      </c>
      <c r="J27" s="5" t="s">
        <v>1522</v>
      </c>
      <c r="K27" s="7">
        <v>252500</v>
      </c>
    </row>
    <row r="28" spans="1:11" x14ac:dyDescent="0.3">
      <c r="A28" s="4"/>
      <c r="B28" s="5" t="s">
        <v>1600</v>
      </c>
      <c r="C28" s="5" t="s">
        <v>1079</v>
      </c>
      <c r="D28" s="5" t="s">
        <v>177</v>
      </c>
      <c r="E28" s="5" t="s">
        <v>250</v>
      </c>
      <c r="F28" s="5" t="s">
        <v>75</v>
      </c>
      <c r="G28" s="5" t="s">
        <v>76</v>
      </c>
      <c r="H28" s="7">
        <v>340000</v>
      </c>
      <c r="I28" s="5" t="s">
        <v>1598</v>
      </c>
      <c r="J28" s="5" t="s">
        <v>1613</v>
      </c>
      <c r="K28" s="7">
        <v>252500</v>
      </c>
    </row>
    <row r="29" spans="1:11" x14ac:dyDescent="0.3">
      <c r="A29" s="4"/>
      <c r="B29" s="5" t="s">
        <v>1600</v>
      </c>
      <c r="C29" s="5" t="s">
        <v>1079</v>
      </c>
      <c r="D29" s="5" t="s">
        <v>177</v>
      </c>
      <c r="E29" s="5" t="s">
        <v>250</v>
      </c>
      <c r="F29" s="5" t="s">
        <v>75</v>
      </c>
      <c r="G29" s="5" t="s">
        <v>76</v>
      </c>
      <c r="H29" s="7">
        <v>340000</v>
      </c>
      <c r="I29" s="5" t="s">
        <v>1614</v>
      </c>
      <c r="J29" s="5" t="s">
        <v>1615</v>
      </c>
      <c r="K29" s="7">
        <v>252500</v>
      </c>
    </row>
    <row r="30" spans="1:11" x14ac:dyDescent="0.3">
      <c r="A30" s="4"/>
      <c r="B30" s="5" t="s">
        <v>1600</v>
      </c>
      <c r="C30" s="5" t="s">
        <v>1079</v>
      </c>
      <c r="D30" s="5" t="s">
        <v>177</v>
      </c>
      <c r="E30" s="5" t="s">
        <v>250</v>
      </c>
      <c r="F30" s="5" t="s">
        <v>75</v>
      </c>
      <c r="G30" s="5" t="s">
        <v>76</v>
      </c>
      <c r="H30" s="7">
        <v>680000</v>
      </c>
      <c r="I30" s="5" t="s">
        <v>1616</v>
      </c>
      <c r="J30" s="5" t="s">
        <v>1529</v>
      </c>
      <c r="K30" s="7">
        <v>505000</v>
      </c>
    </row>
    <row r="31" spans="1:11" x14ac:dyDescent="0.3">
      <c r="A31" s="4"/>
      <c r="B31" s="5" t="s">
        <v>1600</v>
      </c>
      <c r="C31" s="5" t="s">
        <v>1079</v>
      </c>
      <c r="D31" s="5" t="s">
        <v>177</v>
      </c>
      <c r="E31" s="5" t="s">
        <v>250</v>
      </c>
      <c r="F31" s="5" t="s">
        <v>75</v>
      </c>
      <c r="G31" s="5" t="s">
        <v>76</v>
      </c>
      <c r="H31" s="7">
        <v>680000</v>
      </c>
      <c r="I31" s="5" t="s">
        <v>1617</v>
      </c>
      <c r="J31" s="5" t="s">
        <v>1618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1081</v>
      </c>
      <c r="B34" s="4"/>
      <c r="C34" s="3" t="s">
        <v>1407</v>
      </c>
      <c r="D34" s="3" t="s">
        <v>1408</v>
      </c>
      <c r="E34" s="3" t="s">
        <v>10</v>
      </c>
      <c r="F34" s="3" t="s">
        <v>1411</v>
      </c>
      <c r="G34" s="3" t="s">
        <v>1414</v>
      </c>
      <c r="H34" s="3" t="s">
        <v>1415</v>
      </c>
      <c r="I34" s="3" t="s">
        <v>1384</v>
      </c>
      <c r="J34" s="3" t="s">
        <v>1385</v>
      </c>
      <c r="K34" s="4"/>
    </row>
    <row r="35" spans="1:11" x14ac:dyDescent="0.3">
      <c r="A35" s="4"/>
      <c r="B35" s="4"/>
      <c r="C35" s="5" t="s">
        <v>65</v>
      </c>
      <c r="D35" s="5" t="s">
        <v>1619</v>
      </c>
      <c r="E35" s="5" t="s">
        <v>952</v>
      </c>
      <c r="F35" s="5" t="s">
        <v>54</v>
      </c>
      <c r="G35" s="5" t="s">
        <v>1620</v>
      </c>
      <c r="H35" s="5" t="s">
        <v>1620</v>
      </c>
      <c r="I35" s="7">
        <v>8778.2999999999993</v>
      </c>
      <c r="J35" s="7">
        <v>7315.25</v>
      </c>
      <c r="K35" s="4"/>
    </row>
    <row r="38" spans="1:11" x14ac:dyDescent="0.15">
      <c r="A38" s="9" t="s">
        <v>1621</v>
      </c>
    </row>
    <row r="39" spans="1:11" x14ac:dyDescent="0.15">
      <c r="A39" s="9"/>
    </row>
    <row r="42" spans="1:11" x14ac:dyDescent="0.15">
      <c r="A42" s="9" t="s">
        <v>1074</v>
      </c>
    </row>
    <row r="47" spans="1:11" x14ac:dyDescent="0.15">
      <c r="A47" s="9" t="s">
        <v>1622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1623</v>
      </c>
      <c r="C1" t="s">
        <v>1624</v>
      </c>
    </row>
    <row r="2" spans="1:3" x14ac:dyDescent="0.15">
      <c r="A2" t="s">
        <v>1625</v>
      </c>
      <c r="B2">
        <v>3679437.63</v>
      </c>
      <c r="C2">
        <v>3679437.63</v>
      </c>
    </row>
    <row r="3" spans="1:3" x14ac:dyDescent="0.15">
      <c r="A3" t="s">
        <v>1626</v>
      </c>
      <c r="B3">
        <v>308739.5</v>
      </c>
      <c r="C3">
        <v>308739.5</v>
      </c>
    </row>
    <row r="4" spans="1:3" x14ac:dyDescent="0.15">
      <c r="A4" t="s">
        <v>1627</v>
      </c>
      <c r="B4">
        <v>1403420.98</v>
      </c>
      <c r="C4">
        <v>1403420.98</v>
      </c>
    </row>
    <row r="5" spans="1:3" x14ac:dyDescent="0.15">
      <c r="A5" t="s">
        <v>1628</v>
      </c>
      <c r="B5">
        <v>500619047.13</v>
      </c>
      <c r="C5">
        <v>500619047.13</v>
      </c>
    </row>
    <row r="6" spans="1:3" x14ac:dyDescent="0.15">
      <c r="A6" t="s">
        <v>1629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1263</v>
      </c>
      <c r="B1" t="s">
        <v>1264</v>
      </c>
      <c r="C1" t="s">
        <v>1265</v>
      </c>
      <c r="D1" s="116" t="s">
        <v>27</v>
      </c>
      <c r="E1" s="116" t="s">
        <v>1266</v>
      </c>
      <c r="F1" s="116" t="s">
        <v>1267</v>
      </c>
      <c r="G1" s="116" t="s">
        <v>1268</v>
      </c>
      <c r="H1" s="116" t="s">
        <v>1269</v>
      </c>
      <c r="I1" s="116" t="s">
        <v>1270</v>
      </c>
      <c r="J1" s="116" t="s">
        <v>1271</v>
      </c>
    </row>
    <row r="2" spans="1:11" x14ac:dyDescent="0.15">
      <c r="A2" t="s">
        <v>1272</v>
      </c>
      <c r="B2" t="s">
        <v>44</v>
      </c>
      <c r="C2" t="s">
        <v>1273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1274</v>
      </c>
      <c r="B3" t="s">
        <v>44</v>
      </c>
      <c r="C3" t="s">
        <v>1273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1275</v>
      </c>
      <c r="B4" t="s">
        <v>1128</v>
      </c>
      <c r="C4" t="s">
        <v>1273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1276</v>
      </c>
      <c r="B5" t="s">
        <v>602</v>
      </c>
      <c r="C5" t="s">
        <v>1277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1276</v>
      </c>
      <c r="B6" t="s">
        <v>864</v>
      </c>
      <c r="C6" t="s">
        <v>1278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1279</v>
      </c>
      <c r="B7" t="s">
        <v>602</v>
      </c>
      <c r="C7" t="s">
        <v>1280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1279</v>
      </c>
      <c r="B8" t="s">
        <v>572</v>
      </c>
      <c r="C8" t="s">
        <v>1278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1281</v>
      </c>
      <c r="B9" t="s">
        <v>170</v>
      </c>
      <c r="C9" t="s">
        <v>1273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1282</v>
      </c>
      <c r="B10" t="s">
        <v>1078</v>
      </c>
      <c r="C10" t="s">
        <v>1273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1283</v>
      </c>
      <c r="B11" t="s">
        <v>1135</v>
      </c>
      <c r="C11" t="s">
        <v>1273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1284</v>
      </c>
      <c r="B12" t="s">
        <v>1079</v>
      </c>
      <c r="C12" t="s">
        <v>1273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1117</v>
      </c>
      <c r="B13" t="s">
        <v>1118</v>
      </c>
      <c r="C13" t="s">
        <v>1273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157</v>
      </c>
      <c r="B14" t="s">
        <v>158</v>
      </c>
      <c r="C14" t="s">
        <v>1273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1067</v>
      </c>
      <c r="B15" t="s">
        <v>1068</v>
      </c>
      <c r="C15" t="s">
        <v>1273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1139</v>
      </c>
      <c r="B16" t="s">
        <v>1285</v>
      </c>
      <c r="C16" t="s">
        <v>1273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1154</v>
      </c>
      <c r="B17" t="s">
        <v>1155</v>
      </c>
      <c r="C17" t="s">
        <v>1273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1154</v>
      </c>
      <c r="B18" t="s">
        <v>1158</v>
      </c>
      <c r="C18" t="s">
        <v>1273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1154</v>
      </c>
      <c r="B19" t="s">
        <v>1159</v>
      </c>
      <c r="C19" t="s">
        <v>1273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1286</v>
      </c>
      <c r="B20" t="s">
        <v>1128</v>
      </c>
      <c r="C20" t="s">
        <v>1273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242</v>
      </c>
      <c r="B21" t="s">
        <v>243</v>
      </c>
      <c r="C21" t="s">
        <v>1287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1288</v>
      </c>
      <c r="B22" t="s">
        <v>1150</v>
      </c>
      <c r="C22" t="s">
        <v>1273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226</v>
      </c>
      <c r="B23" t="s">
        <v>227</v>
      </c>
      <c r="C23" t="s">
        <v>1273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1289</v>
      </c>
      <c r="B24" t="s">
        <v>204</v>
      </c>
      <c r="C24" t="s">
        <v>1273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1290</v>
      </c>
      <c r="B25" t="s">
        <v>623</v>
      </c>
      <c r="C25" t="s">
        <v>1273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1291</v>
      </c>
      <c r="B26" t="s">
        <v>602</v>
      </c>
      <c r="C26" t="s">
        <v>1277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1290</v>
      </c>
      <c r="B27" t="s">
        <v>1073</v>
      </c>
      <c r="C27" t="s">
        <v>1273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1292</v>
      </c>
      <c r="B28" t="s">
        <v>574</v>
      </c>
      <c r="C28" t="s">
        <v>1273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1293</v>
      </c>
      <c r="B29" t="s">
        <v>718</v>
      </c>
      <c r="C29" t="s">
        <v>1273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1294</v>
      </c>
      <c r="B30" t="s">
        <v>952</v>
      </c>
      <c r="C30" t="s">
        <v>1273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1071</v>
      </c>
      <c r="B31" t="s">
        <v>602</v>
      </c>
      <c r="C31" t="s">
        <v>1277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1071</v>
      </c>
      <c r="B32" t="s">
        <v>331</v>
      </c>
      <c r="C32" t="s">
        <v>1273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1071</v>
      </c>
      <c r="B33" t="s">
        <v>204</v>
      </c>
      <c r="C33" t="s">
        <v>1278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1131</v>
      </c>
      <c r="B34" t="s">
        <v>676</v>
      </c>
      <c r="C34" t="s">
        <v>1273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1295</v>
      </c>
      <c r="B35" s="115" t="s">
        <v>44</v>
      </c>
      <c r="C35" s="115" t="s">
        <v>1273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1296</v>
      </c>
      <c r="B36" t="s">
        <v>44</v>
      </c>
      <c r="C36" t="s">
        <v>1273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1297</v>
      </c>
      <c r="B37" s="115" t="s">
        <v>44</v>
      </c>
      <c r="C37" s="115" t="s">
        <v>1273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1298</v>
      </c>
      <c r="B38" t="s">
        <v>44</v>
      </c>
      <c r="C38" t="s">
        <v>1273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1299</v>
      </c>
      <c r="B39" t="s">
        <v>602</v>
      </c>
      <c r="C39" t="s">
        <v>1273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1650</v>
      </c>
      <c r="C41" t="s">
        <v>1273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1263</v>
      </c>
      <c r="B1" s="64" t="s">
        <v>1264</v>
      </c>
      <c r="C1" s="64" t="s">
        <v>1300</v>
      </c>
      <c r="D1" s="64" t="s">
        <v>1265</v>
      </c>
      <c r="E1" s="64" t="s">
        <v>12</v>
      </c>
      <c r="F1" s="65" t="s">
        <v>29</v>
      </c>
      <c r="G1" s="65" t="s">
        <v>1301</v>
      </c>
      <c r="H1" s="66" t="s">
        <v>1302</v>
      </c>
      <c r="I1" s="94" t="s">
        <v>1303</v>
      </c>
      <c r="J1" s="94" t="s">
        <v>1304</v>
      </c>
      <c r="K1" s="94" t="s">
        <v>1305</v>
      </c>
      <c r="L1" s="64" t="s">
        <v>36</v>
      </c>
    </row>
    <row r="2" spans="1:12" ht="14.25" x14ac:dyDescent="0.3">
      <c r="A2" s="67" t="s">
        <v>1306</v>
      </c>
      <c r="B2" s="68" t="s">
        <v>44</v>
      </c>
      <c r="C2" s="68" t="s">
        <v>1307</v>
      </c>
      <c r="D2" s="69" t="s">
        <v>1273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1308</v>
      </c>
    </row>
    <row r="3" spans="1:12" ht="14.25" x14ac:dyDescent="0.3">
      <c r="A3" s="67" t="s">
        <v>157</v>
      </c>
      <c r="B3" s="68" t="s">
        <v>158</v>
      </c>
      <c r="C3" s="68" t="s">
        <v>158</v>
      </c>
      <c r="D3" s="69" t="s">
        <v>1273</v>
      </c>
      <c r="E3" s="69" t="s">
        <v>159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226</v>
      </c>
      <c r="B4" s="68" t="s">
        <v>227</v>
      </c>
      <c r="C4" s="68" t="s">
        <v>227</v>
      </c>
      <c r="D4" s="69" t="s">
        <v>1273</v>
      </c>
      <c r="E4" s="69" t="s">
        <v>184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226</v>
      </c>
      <c r="B5" s="68" t="s">
        <v>227</v>
      </c>
      <c r="C5" s="68" t="s">
        <v>227</v>
      </c>
      <c r="D5" s="69" t="s">
        <v>1273</v>
      </c>
      <c r="E5" s="69" t="s">
        <v>184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226</v>
      </c>
      <c r="B6" s="68" t="s">
        <v>227</v>
      </c>
      <c r="C6" s="68" t="s">
        <v>227</v>
      </c>
      <c r="D6" s="69" t="s">
        <v>1273</v>
      </c>
      <c r="E6" s="67" t="s">
        <v>1309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226</v>
      </c>
      <c r="B7" s="68" t="s">
        <v>227</v>
      </c>
      <c r="C7" s="68" t="s">
        <v>227</v>
      </c>
      <c r="D7" s="69" t="s">
        <v>1273</v>
      </c>
      <c r="E7" s="67" t="s">
        <v>1309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1067</v>
      </c>
      <c r="B8" s="68" t="s">
        <v>1068</v>
      </c>
      <c r="C8" s="68" t="s">
        <v>1310</v>
      </c>
      <c r="D8" s="69" t="s">
        <v>1273</v>
      </c>
      <c r="E8" s="67" t="s">
        <v>182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1311</v>
      </c>
      <c r="B9" s="68" t="s">
        <v>44</v>
      </c>
      <c r="C9" s="68" t="s">
        <v>1312</v>
      </c>
      <c r="D9" s="69" t="s">
        <v>1273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1313</v>
      </c>
      <c r="B10" s="68" t="s">
        <v>44</v>
      </c>
      <c r="C10" s="67" t="s">
        <v>1314</v>
      </c>
      <c r="D10" s="69" t="s">
        <v>1273</v>
      </c>
      <c r="E10" s="74" t="s">
        <v>184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1313</v>
      </c>
      <c r="B11" s="68" t="s">
        <v>44</v>
      </c>
      <c r="C11" s="67" t="s">
        <v>1314</v>
      </c>
      <c r="D11" s="69" t="s">
        <v>1273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1313</v>
      </c>
      <c r="B12" s="68" t="s">
        <v>44</v>
      </c>
      <c r="C12" s="67" t="s">
        <v>1314</v>
      </c>
      <c r="D12" s="69" t="s">
        <v>1273</v>
      </c>
      <c r="E12" s="76" t="s">
        <v>182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1313</v>
      </c>
      <c r="B13" s="68" t="s">
        <v>44</v>
      </c>
      <c r="C13" s="67" t="s">
        <v>1314</v>
      </c>
      <c r="D13" s="69" t="s">
        <v>1273</v>
      </c>
      <c r="E13" s="76" t="s">
        <v>177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1315</v>
      </c>
      <c r="B14" s="68" t="s">
        <v>574</v>
      </c>
      <c r="C14" s="68" t="s">
        <v>574</v>
      </c>
      <c r="D14" s="69" t="s">
        <v>1273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1316</v>
      </c>
    </row>
    <row r="15" spans="1:12" ht="14.25" x14ac:dyDescent="0.3">
      <c r="A15" s="67" t="s">
        <v>1315</v>
      </c>
      <c r="B15" s="68" t="s">
        <v>574</v>
      </c>
      <c r="C15" s="68" t="s">
        <v>574</v>
      </c>
      <c r="D15" s="69" t="s">
        <v>1273</v>
      </c>
      <c r="E15" s="69" t="s">
        <v>184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1315</v>
      </c>
      <c r="B16" s="68" t="s">
        <v>574</v>
      </c>
      <c r="C16" s="68" t="s">
        <v>574</v>
      </c>
      <c r="D16" s="69" t="s">
        <v>1273</v>
      </c>
      <c r="E16" s="69" t="s">
        <v>159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1315</v>
      </c>
      <c r="B17" s="68" t="s">
        <v>574</v>
      </c>
      <c r="C17" s="68" t="s">
        <v>574</v>
      </c>
      <c r="D17" s="69" t="s">
        <v>1273</v>
      </c>
      <c r="E17" s="69" t="s">
        <v>594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1317</v>
      </c>
      <c r="B18" s="79" t="s">
        <v>1128</v>
      </c>
      <c r="C18" s="79" t="s">
        <v>1128</v>
      </c>
      <c r="D18" s="80" t="s">
        <v>1318</v>
      </c>
      <c r="E18" s="80" t="s">
        <v>1319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1320</v>
      </c>
      <c r="B19" s="68" t="s">
        <v>623</v>
      </c>
      <c r="C19" s="68" t="s">
        <v>1321</v>
      </c>
      <c r="D19" s="69" t="s">
        <v>1273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1322</v>
      </c>
    </row>
    <row r="20" spans="1:12" ht="14.25" x14ac:dyDescent="0.3">
      <c r="A20" s="67" t="s">
        <v>1320</v>
      </c>
      <c r="B20" s="68" t="s">
        <v>623</v>
      </c>
      <c r="C20" s="68" t="s">
        <v>1321</v>
      </c>
      <c r="D20" s="69" t="s">
        <v>1273</v>
      </c>
      <c r="E20" s="69" t="s">
        <v>184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1323</v>
      </c>
    </row>
    <row r="21" spans="1:12" ht="14.25" x14ac:dyDescent="0.3">
      <c r="A21" s="67" t="s">
        <v>1320</v>
      </c>
      <c r="B21" s="68" t="s">
        <v>602</v>
      </c>
      <c r="C21" s="68" t="s">
        <v>1324</v>
      </c>
      <c r="D21" s="69" t="s">
        <v>1277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1320</v>
      </c>
      <c r="B22" s="68" t="s">
        <v>602</v>
      </c>
      <c r="C22" s="68" t="s">
        <v>1324</v>
      </c>
      <c r="D22" s="69" t="s">
        <v>1277</v>
      </c>
      <c r="E22" s="69" t="s">
        <v>184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1320</v>
      </c>
      <c r="B23" s="68" t="s">
        <v>602</v>
      </c>
      <c r="C23" s="68" t="s">
        <v>1325</v>
      </c>
      <c r="D23" s="69" t="s">
        <v>1277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1320</v>
      </c>
      <c r="B24" s="68" t="s">
        <v>602</v>
      </c>
      <c r="C24" s="68" t="s">
        <v>1325</v>
      </c>
      <c r="D24" s="69" t="s">
        <v>1277</v>
      </c>
      <c r="E24" s="69" t="s">
        <v>184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1326</v>
      </c>
      <c r="B25" s="79" t="s">
        <v>1128</v>
      </c>
      <c r="C25" s="79" t="s">
        <v>1128</v>
      </c>
      <c r="D25" s="80" t="s">
        <v>1318</v>
      </c>
      <c r="E25" s="80" t="s">
        <v>1319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1327</v>
      </c>
      <c r="B26" s="68" t="s">
        <v>204</v>
      </c>
      <c r="C26" s="68" t="s">
        <v>1328</v>
      </c>
      <c r="D26" s="69" t="s">
        <v>1273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1327</v>
      </c>
      <c r="B27" s="68" t="s">
        <v>204</v>
      </c>
      <c r="C27" s="68" t="s">
        <v>1328</v>
      </c>
      <c r="D27" s="69" t="s">
        <v>1273</v>
      </c>
      <c r="E27" s="69" t="s">
        <v>184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1327</v>
      </c>
      <c r="B28" s="68" t="s">
        <v>602</v>
      </c>
      <c r="C28" s="68" t="s">
        <v>1329</v>
      </c>
      <c r="D28" s="69" t="s">
        <v>1277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1327</v>
      </c>
      <c r="B29" s="68" t="s">
        <v>602</v>
      </c>
      <c r="C29" s="68" t="s">
        <v>1329</v>
      </c>
      <c r="D29" s="69" t="s">
        <v>1277</v>
      </c>
      <c r="E29" s="69" t="s">
        <v>184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242</v>
      </c>
      <c r="B30" s="68" t="s">
        <v>243</v>
      </c>
      <c r="C30" s="68" t="s">
        <v>1330</v>
      </c>
      <c r="D30" s="69" t="s">
        <v>1331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242</v>
      </c>
      <c r="B31" s="68" t="s">
        <v>243</v>
      </c>
      <c r="C31" s="68" t="s">
        <v>1332</v>
      </c>
      <c r="D31" s="69" t="s">
        <v>1287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1333</v>
      </c>
    </row>
    <row r="32" spans="1:12" ht="14.25" x14ac:dyDescent="0.3">
      <c r="A32" s="67" t="s">
        <v>242</v>
      </c>
      <c r="B32" s="68" t="s">
        <v>243</v>
      </c>
      <c r="C32" s="68" t="s">
        <v>1332</v>
      </c>
      <c r="D32" s="69" t="s">
        <v>1287</v>
      </c>
      <c r="E32" s="69" t="s">
        <v>159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1334</v>
      </c>
    </row>
    <row r="33" spans="1:13" ht="14.25" x14ac:dyDescent="0.3">
      <c r="A33" s="69" t="s">
        <v>1335</v>
      </c>
      <c r="B33" s="68" t="s">
        <v>170</v>
      </c>
      <c r="C33" s="68" t="s">
        <v>170</v>
      </c>
      <c r="D33" s="69" t="s">
        <v>1273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1336</v>
      </c>
      <c r="M33" s="100" t="s">
        <v>1337</v>
      </c>
    </row>
    <row r="34" spans="1:13" ht="14.25" x14ac:dyDescent="0.3">
      <c r="A34" s="69" t="s">
        <v>1335</v>
      </c>
      <c r="B34" s="68" t="s">
        <v>170</v>
      </c>
      <c r="C34" s="68" t="s">
        <v>170</v>
      </c>
      <c r="D34" s="69" t="s">
        <v>1273</v>
      </c>
      <c r="E34" s="69" t="s">
        <v>184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1336</v>
      </c>
      <c r="M34" s="100"/>
    </row>
    <row r="35" spans="1:13" ht="14.25" x14ac:dyDescent="0.3">
      <c r="A35" s="69" t="s">
        <v>1335</v>
      </c>
      <c r="B35" s="68" t="s">
        <v>170</v>
      </c>
      <c r="C35" s="68" t="s">
        <v>170</v>
      </c>
      <c r="D35" s="69" t="s">
        <v>1273</v>
      </c>
      <c r="E35" s="69" t="s">
        <v>159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1336</v>
      </c>
      <c r="M35" s="100">
        <v>5790132.9069999997</v>
      </c>
    </row>
    <row r="36" spans="1:13" s="57" customFormat="1" ht="14.25" x14ac:dyDescent="0.3">
      <c r="A36" s="80" t="s">
        <v>1338</v>
      </c>
      <c r="B36" s="79" t="s">
        <v>1128</v>
      </c>
      <c r="C36" s="79" t="s">
        <v>1128</v>
      </c>
      <c r="D36" s="80" t="s">
        <v>1318</v>
      </c>
      <c r="E36" s="80" t="s">
        <v>1319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1339</v>
      </c>
      <c r="B37" s="68" t="s">
        <v>602</v>
      </c>
      <c r="C37" s="68" t="s">
        <v>1340</v>
      </c>
      <c r="D37" s="69" t="s">
        <v>1341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1339</v>
      </c>
      <c r="B38" s="68" t="s">
        <v>602</v>
      </c>
      <c r="C38" s="68" t="s">
        <v>1342</v>
      </c>
      <c r="D38" s="69" t="s">
        <v>1280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1339</v>
      </c>
      <c r="B39" s="68" t="s">
        <v>602</v>
      </c>
      <c r="C39" s="68" t="s">
        <v>1342</v>
      </c>
      <c r="D39" s="69" t="s">
        <v>1280</v>
      </c>
      <c r="E39" s="69" t="s">
        <v>184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1343</v>
      </c>
      <c r="B40" s="79" t="s">
        <v>1128</v>
      </c>
      <c r="C40" s="79" t="s">
        <v>1128</v>
      </c>
      <c r="D40" s="80" t="s">
        <v>1318</v>
      </c>
      <c r="E40" s="80" t="s">
        <v>1319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1344</v>
      </c>
      <c r="B41" s="68" t="s">
        <v>864</v>
      </c>
      <c r="C41" s="68" t="s">
        <v>864</v>
      </c>
      <c r="D41" s="69" t="s">
        <v>1278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1345</v>
      </c>
    </row>
    <row r="42" spans="1:13" ht="14.25" x14ac:dyDescent="0.3">
      <c r="A42" s="69" t="s">
        <v>1344</v>
      </c>
      <c r="B42" s="68" t="s">
        <v>864</v>
      </c>
      <c r="C42" s="68" t="s">
        <v>864</v>
      </c>
      <c r="D42" s="69" t="s">
        <v>1278</v>
      </c>
      <c r="E42" s="69" t="s">
        <v>184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1344</v>
      </c>
      <c r="B43" s="68" t="s">
        <v>864</v>
      </c>
      <c r="C43" s="68" t="s">
        <v>864</v>
      </c>
      <c r="D43" s="69" t="s">
        <v>1278</v>
      </c>
      <c r="E43" s="69" t="s">
        <v>159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1344</v>
      </c>
      <c r="B44" s="68" t="s">
        <v>602</v>
      </c>
      <c r="C44" s="68" t="s">
        <v>1346</v>
      </c>
      <c r="D44" s="69" t="s">
        <v>1277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1344</v>
      </c>
      <c r="B45" s="68" t="s">
        <v>602</v>
      </c>
      <c r="C45" s="68" t="s">
        <v>1346</v>
      </c>
      <c r="D45" s="69" t="s">
        <v>1277</v>
      </c>
      <c r="E45" s="69" t="s">
        <v>184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1347</v>
      </c>
      <c r="B46" s="79" t="s">
        <v>1128</v>
      </c>
      <c r="C46" s="79" t="s">
        <v>1128</v>
      </c>
      <c r="D46" s="80" t="s">
        <v>1318</v>
      </c>
      <c r="E46" s="80" t="s">
        <v>1319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1071</v>
      </c>
      <c r="B47" s="68" t="s">
        <v>331</v>
      </c>
      <c r="C47" s="68" t="s">
        <v>331</v>
      </c>
      <c r="D47" s="69" t="s">
        <v>1273</v>
      </c>
      <c r="E47" s="69" t="s">
        <v>159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1320</v>
      </c>
      <c r="B48" s="68" t="s">
        <v>1073</v>
      </c>
      <c r="C48" s="68" t="s">
        <v>1073</v>
      </c>
      <c r="D48" s="69" t="s">
        <v>1273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1348</v>
      </c>
      <c r="B49" s="68" t="s">
        <v>718</v>
      </c>
      <c r="C49" s="68" t="s">
        <v>718</v>
      </c>
      <c r="D49" s="69" t="s">
        <v>1273</v>
      </c>
      <c r="E49" s="69" t="s">
        <v>159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1349</v>
      </c>
      <c r="B50" s="83" t="s">
        <v>602</v>
      </c>
      <c r="C50" s="83" t="s">
        <v>1350</v>
      </c>
      <c r="D50" s="84" t="s">
        <v>1273</v>
      </c>
      <c r="E50" s="85" t="s">
        <v>177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1351</v>
      </c>
      <c r="B51" s="83" t="s">
        <v>1079</v>
      </c>
      <c r="C51" s="83" t="s">
        <v>1079</v>
      </c>
      <c r="D51" s="84" t="s">
        <v>1273</v>
      </c>
      <c r="E51" s="85" t="s">
        <v>177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1352</v>
      </c>
      <c r="B52" s="83" t="s">
        <v>952</v>
      </c>
      <c r="C52" s="83" t="s">
        <v>952</v>
      </c>
      <c r="D52" s="84" t="s">
        <v>1273</v>
      </c>
      <c r="E52" s="86" t="s">
        <v>184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1353</v>
      </c>
      <c r="B53" s="88" t="s">
        <v>1078</v>
      </c>
      <c r="C53" s="88" t="s">
        <v>1078</v>
      </c>
      <c r="D53" s="84" t="s">
        <v>1273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1071</v>
      </c>
      <c r="B54" s="68" t="s">
        <v>204</v>
      </c>
      <c r="C54" s="68" t="s">
        <v>1354</v>
      </c>
      <c r="D54" s="69" t="s">
        <v>1278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1323</v>
      </c>
    </row>
    <row r="55" spans="1:12" s="58" customFormat="1" ht="14.25" x14ac:dyDescent="0.3">
      <c r="A55" s="67" t="s">
        <v>1071</v>
      </c>
      <c r="B55" s="68" t="s">
        <v>204</v>
      </c>
      <c r="C55" s="68" t="s">
        <v>1354</v>
      </c>
      <c r="D55" s="69" t="s">
        <v>1278</v>
      </c>
      <c r="E55" s="69" t="s">
        <v>159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1071</v>
      </c>
      <c r="B56" s="68" t="s">
        <v>204</v>
      </c>
      <c r="C56" s="68" t="s">
        <v>1354</v>
      </c>
      <c r="D56" s="69" t="s">
        <v>1278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1355</v>
      </c>
    </row>
    <row r="57" spans="1:12" s="58" customFormat="1" ht="14.25" x14ac:dyDescent="0.3">
      <c r="A57" s="67" t="s">
        <v>1071</v>
      </c>
      <c r="B57" s="68" t="s">
        <v>602</v>
      </c>
      <c r="C57" s="68" t="s">
        <v>1356</v>
      </c>
      <c r="D57" s="69" t="s">
        <v>1277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1071</v>
      </c>
      <c r="B58" s="68" t="s">
        <v>1128</v>
      </c>
      <c r="C58" s="68" t="s">
        <v>1128</v>
      </c>
      <c r="D58" s="69" t="s">
        <v>1318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1117</v>
      </c>
      <c r="B59" s="68" t="s">
        <v>1118</v>
      </c>
      <c r="C59" s="68" t="s">
        <v>1118</v>
      </c>
      <c r="D59" s="69" t="s">
        <v>1273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1296</v>
      </c>
      <c r="B60" s="68" t="s">
        <v>44</v>
      </c>
      <c r="C60" s="68" t="s">
        <v>44</v>
      </c>
      <c r="D60" s="69" t="s">
        <v>1273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1357</v>
      </c>
      <c r="B61" s="68" t="s">
        <v>1128</v>
      </c>
      <c r="C61" s="68" t="s">
        <v>1128</v>
      </c>
      <c r="D61" s="69" t="s">
        <v>1273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1131</v>
      </c>
      <c r="B62" s="68" t="s">
        <v>676</v>
      </c>
      <c r="C62" s="68" t="s">
        <v>676</v>
      </c>
      <c r="D62" s="69" t="s">
        <v>1273</v>
      </c>
      <c r="E62" s="67" t="s">
        <v>177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1358</v>
      </c>
      <c r="B63" s="68" t="s">
        <v>1135</v>
      </c>
      <c r="C63" s="68" t="s">
        <v>1135</v>
      </c>
      <c r="D63" s="69" t="s">
        <v>1273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1139</v>
      </c>
      <c r="B64" s="68" t="s">
        <v>1285</v>
      </c>
      <c r="C64" s="68" t="s">
        <v>1285</v>
      </c>
      <c r="D64" s="69" t="s">
        <v>1273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1139</v>
      </c>
      <c r="B65" s="68" t="s">
        <v>1285</v>
      </c>
      <c r="C65" s="68" t="s">
        <v>1285</v>
      </c>
      <c r="D65" s="69" t="s">
        <v>1273</v>
      </c>
      <c r="E65" s="69" t="s">
        <v>159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1288</v>
      </c>
      <c r="B66" s="68" t="s">
        <v>1150</v>
      </c>
      <c r="C66" s="68" t="s">
        <v>1150</v>
      </c>
      <c r="D66" s="69" t="s">
        <v>1273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1288</v>
      </c>
      <c r="B67" s="68" t="s">
        <v>1150</v>
      </c>
      <c r="C67" s="68" t="s">
        <v>1150</v>
      </c>
      <c r="D67" s="69" t="s">
        <v>1273</v>
      </c>
      <c r="E67" s="69" t="s">
        <v>159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1154</v>
      </c>
      <c r="B68" s="67" t="s">
        <v>1159</v>
      </c>
      <c r="C68" s="67" t="s">
        <v>1159</v>
      </c>
      <c r="D68" s="69" t="s">
        <v>1273</v>
      </c>
      <c r="E68" s="74" t="s">
        <v>184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1359</v>
      </c>
    </row>
    <row r="69" spans="1:12" ht="14.25" x14ac:dyDescent="0.15">
      <c r="A69" s="67" t="s">
        <v>1154</v>
      </c>
      <c r="B69" s="67" t="s">
        <v>1159</v>
      </c>
      <c r="C69" s="67" t="s">
        <v>1159</v>
      </c>
      <c r="D69" s="69" t="s">
        <v>1273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1154</v>
      </c>
      <c r="B70" s="67" t="s">
        <v>1159</v>
      </c>
      <c r="C70" s="67" t="s">
        <v>1159</v>
      </c>
      <c r="D70" s="69" t="s">
        <v>1273</v>
      </c>
      <c r="E70" s="74" t="s">
        <v>159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1154</v>
      </c>
      <c r="B71" s="67" t="s">
        <v>1159</v>
      </c>
      <c r="C71" s="67" t="s">
        <v>1159</v>
      </c>
      <c r="D71" s="69" t="s">
        <v>1273</v>
      </c>
      <c r="E71" s="76" t="s">
        <v>182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1154</v>
      </c>
      <c r="B72" s="67" t="s">
        <v>1155</v>
      </c>
      <c r="C72" s="67" t="s">
        <v>1155</v>
      </c>
      <c r="D72" s="69" t="s">
        <v>1273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1154</v>
      </c>
      <c r="B73" s="67" t="s">
        <v>1158</v>
      </c>
      <c r="C73" s="67" t="s">
        <v>1158</v>
      </c>
      <c r="D73" s="69" t="s">
        <v>1273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1360</v>
      </c>
      <c r="B74" s="104" t="s">
        <v>44</v>
      </c>
      <c r="C74" s="104" t="s">
        <v>1361</v>
      </c>
      <c r="D74" s="98" t="s">
        <v>1273</v>
      </c>
      <c r="E74" s="97" t="s">
        <v>184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1362</v>
      </c>
    </row>
    <row r="75" spans="1:12" s="59" customFormat="1" ht="14.25" x14ac:dyDescent="0.3">
      <c r="A75" s="98" t="s">
        <v>1360</v>
      </c>
      <c r="B75" s="104" t="s">
        <v>44</v>
      </c>
      <c r="C75" s="104" t="s">
        <v>1361</v>
      </c>
      <c r="D75" s="98" t="s">
        <v>1273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1362</v>
      </c>
    </row>
    <row r="76" spans="1:12" s="59" customFormat="1" ht="14.25" x14ac:dyDescent="0.3">
      <c r="A76" s="98" t="s">
        <v>1363</v>
      </c>
      <c r="B76" s="104" t="s">
        <v>44</v>
      </c>
      <c r="C76" s="104" t="s">
        <v>1364</v>
      </c>
      <c r="D76" s="98" t="s">
        <v>1273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1362</v>
      </c>
    </row>
    <row r="77" spans="1:12" s="59" customFormat="1" ht="14.25" x14ac:dyDescent="0.3">
      <c r="A77" s="98" t="s">
        <v>1365</v>
      </c>
      <c r="B77" s="104" t="s">
        <v>1128</v>
      </c>
      <c r="C77" s="104" t="s">
        <v>1366</v>
      </c>
      <c r="D77" s="98" t="s">
        <v>1273</v>
      </c>
      <c r="E77" s="97" t="s">
        <v>184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1367</v>
      </c>
    </row>
    <row r="78" spans="1:12" s="59" customFormat="1" ht="14.25" x14ac:dyDescent="0.3">
      <c r="A78" s="98" t="s">
        <v>1365</v>
      </c>
      <c r="B78" s="104" t="s">
        <v>1128</v>
      </c>
      <c r="C78" s="104" t="s">
        <v>1366</v>
      </c>
      <c r="D78" s="98" t="s">
        <v>1273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1367</v>
      </c>
    </row>
    <row r="79" spans="1:12" s="59" customFormat="1" ht="14.25" x14ac:dyDescent="0.3">
      <c r="A79" s="80" t="s">
        <v>1368</v>
      </c>
      <c r="B79" s="79" t="s">
        <v>1128</v>
      </c>
      <c r="C79" s="79" t="s">
        <v>1128</v>
      </c>
      <c r="D79" s="80" t="s">
        <v>1318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1369</v>
      </c>
      <c r="B80" s="79" t="s">
        <v>1128</v>
      </c>
      <c r="C80" s="79" t="s">
        <v>1128</v>
      </c>
      <c r="D80" s="80" t="s">
        <v>1318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1279</v>
      </c>
      <c r="B81" s="107" t="s">
        <v>572</v>
      </c>
      <c r="C81" s="107" t="s">
        <v>572</v>
      </c>
      <c r="D81" s="107" t="s">
        <v>1278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1370</v>
      </c>
    </row>
    <row r="82" spans="1:13" s="61" customFormat="1" ht="13.5" x14ac:dyDescent="0.3">
      <c r="A82" s="106" t="s">
        <v>1279</v>
      </c>
      <c r="B82" s="107" t="s">
        <v>572</v>
      </c>
      <c r="C82" s="107" t="s">
        <v>572</v>
      </c>
      <c r="D82" s="107" t="s">
        <v>1278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1371</v>
      </c>
      <c r="M82" s="61" t="s">
        <v>1372</v>
      </c>
    </row>
    <row r="83" spans="1:13" s="61" customFormat="1" ht="13.5" x14ac:dyDescent="0.3">
      <c r="A83" s="106" t="s">
        <v>1279</v>
      </c>
      <c r="B83" s="107" t="s">
        <v>572</v>
      </c>
      <c r="C83" s="107" t="s">
        <v>572</v>
      </c>
      <c r="D83" s="107" t="s">
        <v>1278</v>
      </c>
      <c r="E83" s="106" t="s">
        <v>184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1373</v>
      </c>
      <c r="M83" s="61" t="s">
        <v>1374</v>
      </c>
    </row>
    <row r="84" spans="1:13" ht="14.25" x14ac:dyDescent="0.3">
      <c r="C84" s="225" t="s">
        <v>1650</v>
      </c>
      <c r="D84" s="107" t="s">
        <v>1278</v>
      </c>
      <c r="E84" s="56" t="s">
        <v>1652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1375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1376</v>
      </c>
      <c r="B1" s="42" t="s">
        <v>1377</v>
      </c>
      <c r="C1" s="42" t="s">
        <v>1378</v>
      </c>
      <c r="D1" s="42" t="s">
        <v>36</v>
      </c>
    </row>
    <row r="2" spans="1:17" x14ac:dyDescent="0.15">
      <c r="A2" s="42">
        <v>1</v>
      </c>
      <c r="B2" s="42" t="s">
        <v>1379</v>
      </c>
      <c r="C2" s="43">
        <v>560162209.98000002</v>
      </c>
      <c r="D2" s="42"/>
    </row>
    <row r="3" spans="1:17" x14ac:dyDescent="0.15">
      <c r="A3" s="42">
        <v>2</v>
      </c>
      <c r="B3" s="42" t="s">
        <v>1380</v>
      </c>
      <c r="C3" s="43">
        <v>7440362.3899999997</v>
      </c>
      <c r="D3" s="42"/>
    </row>
    <row r="4" spans="1:17" x14ac:dyDescent="0.15">
      <c r="A4" s="42">
        <v>3</v>
      </c>
      <c r="B4" s="42" t="s">
        <v>1381</v>
      </c>
      <c r="C4" s="43">
        <v>714416.38</v>
      </c>
      <c r="D4" s="42"/>
    </row>
    <row r="5" spans="1:17" x14ac:dyDescent="0.15">
      <c r="A5" s="42">
        <v>4</v>
      </c>
      <c r="B5" s="44" t="s">
        <v>1382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1383</v>
      </c>
      <c r="B8" s="42" t="s">
        <v>1300</v>
      </c>
      <c r="C8" s="44" t="s">
        <v>1384</v>
      </c>
      <c r="D8" s="44" t="s">
        <v>1385</v>
      </c>
      <c r="E8" s="42" t="s">
        <v>1386</v>
      </c>
      <c r="F8" s="42" t="s">
        <v>1387</v>
      </c>
      <c r="G8" s="42" t="s">
        <v>1388</v>
      </c>
    </row>
    <row r="9" spans="1:17" x14ac:dyDescent="0.15">
      <c r="A9" s="42" t="s">
        <v>1389</v>
      </c>
      <c r="B9" s="42" t="s">
        <v>214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1390</v>
      </c>
    </row>
    <row r="10" spans="1:17" x14ac:dyDescent="0.15">
      <c r="A10" s="42" t="s">
        <v>1391</v>
      </c>
      <c r="B10" s="42" t="s">
        <v>1391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1390</v>
      </c>
    </row>
    <row r="12" spans="1:17" x14ac:dyDescent="0.15">
      <c r="A12" s="51" t="s">
        <v>1392</v>
      </c>
      <c r="B12" s="52" t="s">
        <v>1393</v>
      </c>
      <c r="C12" s="52" t="s">
        <v>1394</v>
      </c>
      <c r="D12" s="52" t="s">
        <v>1309</v>
      </c>
      <c r="E12" s="52" t="s">
        <v>1395</v>
      </c>
      <c r="F12" s="52" t="s">
        <v>1396</v>
      </c>
      <c r="G12" s="52" t="s">
        <v>1397</v>
      </c>
      <c r="H12" s="51" t="s">
        <v>1</v>
      </c>
      <c r="I12" s="51" t="s">
        <v>1398</v>
      </c>
      <c r="J12" s="51" t="s">
        <v>1399</v>
      </c>
      <c r="K12" s="52" t="s">
        <v>1400</v>
      </c>
      <c r="L12" s="51" t="s">
        <v>1401</v>
      </c>
      <c r="M12" s="51" t="s">
        <v>1399</v>
      </c>
      <c r="N12" s="52" t="s">
        <v>1400</v>
      </c>
      <c r="O12" s="51" t="s">
        <v>1402</v>
      </c>
      <c r="P12" s="51" t="s">
        <v>1399</v>
      </c>
      <c r="Q12" s="52" t="s">
        <v>1400</v>
      </c>
    </row>
    <row r="13" spans="1:17" x14ac:dyDescent="0.15">
      <c r="A13" s="53" t="s">
        <v>176</v>
      </c>
      <c r="B13" s="43"/>
      <c r="C13" s="43"/>
      <c r="D13" s="43"/>
      <c r="E13" s="43">
        <v>219073.79</v>
      </c>
      <c r="F13" s="43"/>
      <c r="G13" s="43"/>
      <c r="H13" s="53" t="s">
        <v>1390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181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1390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108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1390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133</v>
      </c>
      <c r="B16" s="43"/>
      <c r="C16" s="43"/>
      <c r="D16" s="43"/>
      <c r="E16" s="43">
        <v>104000</v>
      </c>
      <c r="F16" s="43"/>
      <c r="G16" s="43"/>
      <c r="H16" s="53" t="s">
        <v>1390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196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1390</v>
      </c>
      <c r="I17" s="53">
        <v>0.1</v>
      </c>
      <c r="J17" s="53">
        <v>0.05</v>
      </c>
      <c r="K17" s="43">
        <f t="shared" si="0"/>
        <v>2628472.56</v>
      </c>
      <c r="L17" s="53" t="s">
        <v>1403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211</v>
      </c>
      <c r="B18" s="43"/>
      <c r="C18" s="43"/>
      <c r="D18" s="43"/>
      <c r="E18" s="43">
        <v>106740</v>
      </c>
      <c r="F18" s="43"/>
      <c r="G18" s="43"/>
      <c r="H18" s="53" t="s">
        <v>1390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212</v>
      </c>
      <c r="B19" s="43"/>
      <c r="C19" s="43"/>
      <c r="D19" s="43"/>
      <c r="E19" s="43">
        <v>223443.13725490199</v>
      </c>
      <c r="F19" s="43"/>
      <c r="G19" s="43"/>
      <c r="H19" s="53" t="s">
        <v>1390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214</v>
      </c>
      <c r="B20" s="43"/>
      <c r="C20" s="43"/>
      <c r="D20" s="43"/>
      <c r="E20" s="43">
        <v>2055683.64</v>
      </c>
      <c r="F20" s="43"/>
      <c r="G20" s="43"/>
      <c r="H20" s="53" t="s">
        <v>1390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1390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167</v>
      </c>
      <c r="B22" s="43">
        <v>25484.21</v>
      </c>
      <c r="C22" s="43"/>
      <c r="D22" s="43"/>
      <c r="E22" s="43"/>
      <c r="F22" s="43"/>
      <c r="G22" s="43"/>
      <c r="H22" s="53" t="s">
        <v>1390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187</v>
      </c>
      <c r="B23" s="43">
        <v>25038.76</v>
      </c>
      <c r="C23" s="43"/>
      <c r="D23" s="43"/>
      <c r="E23" s="43"/>
      <c r="F23" s="43"/>
      <c r="G23" s="43"/>
      <c r="H23" s="53" t="s">
        <v>1390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194</v>
      </c>
      <c r="B24" s="43">
        <v>0</v>
      </c>
      <c r="C24" s="43"/>
      <c r="D24" s="43"/>
      <c r="E24" s="43"/>
      <c r="F24" s="43"/>
      <c r="G24" s="43"/>
      <c r="H24" s="53" t="s">
        <v>1390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208</v>
      </c>
      <c r="B25" s="43">
        <v>176678.35</v>
      </c>
      <c r="C25" s="43"/>
      <c r="D25" s="43"/>
      <c r="E25" s="43"/>
      <c r="F25" s="43"/>
      <c r="G25" s="43"/>
      <c r="H25" s="53" t="s">
        <v>1390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144</v>
      </c>
      <c r="B26" s="43">
        <v>15846.75</v>
      </c>
      <c r="C26" s="43"/>
      <c r="D26" s="43"/>
      <c r="E26" s="43"/>
      <c r="F26" s="43"/>
      <c r="G26" s="43"/>
      <c r="H26" s="53" t="s">
        <v>1390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30" t="s">
        <v>1404</v>
      </c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</row>
    <row r="4" spans="2:16" x14ac:dyDescent="0.15"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</row>
    <row r="5" spans="2:16" x14ac:dyDescent="0.15">
      <c r="B5" s="231"/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</row>
    <row r="6" spans="2:16" x14ac:dyDescent="0.15">
      <c r="B6" s="231"/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</row>
    <row r="7" spans="2:16" x14ac:dyDescent="0.15"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1">
        <v>1238861.44</v>
      </c>
    </row>
    <row r="8" spans="2:16" x14ac:dyDescent="0.15"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31"/>
      <c r="O8" s="231"/>
      <c r="P8" s="1">
        <v>45960.35</v>
      </c>
    </row>
    <row r="9" spans="2:16" x14ac:dyDescent="0.15"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1">
        <v>619837.68999999994</v>
      </c>
    </row>
    <row r="10" spans="2:16" x14ac:dyDescent="0.15">
      <c r="B10" s="231"/>
      <c r="C10" s="231"/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1">
        <v>1584166</v>
      </c>
    </row>
    <row r="11" spans="2:16" x14ac:dyDescent="0.15">
      <c r="B11" s="231"/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1">
        <v>34477</v>
      </c>
    </row>
    <row r="12" spans="2:16" x14ac:dyDescent="0.15">
      <c r="B12" s="231"/>
      <c r="C12" s="231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</row>
    <row r="13" spans="2:16" x14ac:dyDescent="0.15"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1405</v>
      </c>
      <c r="B1" s="39" t="s">
        <v>1406</v>
      </c>
      <c r="C1" s="39" t="s">
        <v>1407</v>
      </c>
      <c r="D1" s="39" t="s">
        <v>1408</v>
      </c>
      <c r="E1" s="39" t="s">
        <v>1409</v>
      </c>
      <c r="F1" s="39" t="s">
        <v>10</v>
      </c>
      <c r="G1" s="39" t="s">
        <v>12</v>
      </c>
      <c r="H1" s="39" t="s">
        <v>1410</v>
      </c>
      <c r="I1" s="39" t="s">
        <v>1411</v>
      </c>
      <c r="J1" s="39" t="s">
        <v>1412</v>
      </c>
      <c r="K1" s="39" t="s">
        <v>1413</v>
      </c>
      <c r="L1" s="39" t="s">
        <v>1414</v>
      </c>
      <c r="M1" s="39" t="s">
        <v>1415</v>
      </c>
      <c r="N1" s="39" t="s">
        <v>1416</v>
      </c>
      <c r="O1" s="39" t="s">
        <v>1417</v>
      </c>
      <c r="P1" s="39" t="s">
        <v>1418</v>
      </c>
      <c r="Q1" s="39" t="s">
        <v>35</v>
      </c>
      <c r="R1" s="39" t="s">
        <v>14</v>
      </c>
      <c r="S1" s="39" t="s">
        <v>1419</v>
      </c>
      <c r="T1" s="39" t="s">
        <v>1420</v>
      </c>
      <c r="U1" s="39" t="s">
        <v>1421</v>
      </c>
      <c r="V1" s="39" t="s">
        <v>1422</v>
      </c>
      <c r="W1" s="39" t="s">
        <v>1385</v>
      </c>
      <c r="X1" s="39" t="s">
        <v>1423</v>
      </c>
      <c r="Y1" s="39" t="s">
        <v>31</v>
      </c>
      <c r="Z1" s="39" t="s">
        <v>1424</v>
      </c>
      <c r="AA1" s="39" t="s">
        <v>1425</v>
      </c>
      <c r="AB1" s="39" t="s">
        <v>1426</v>
      </c>
      <c r="AC1" s="39" t="s">
        <v>1427</v>
      </c>
    </row>
    <row r="2" spans="1:29" ht="11.25" x14ac:dyDescent="0.15">
      <c r="A2" s="40" t="s">
        <v>1428</v>
      </c>
      <c r="B2" s="40" t="s">
        <v>1429</v>
      </c>
      <c r="C2" s="40" t="s">
        <v>163</v>
      </c>
      <c r="D2" s="40" t="s">
        <v>1430</v>
      </c>
      <c r="E2" s="40" t="s">
        <v>1431</v>
      </c>
      <c r="F2" s="40" t="s">
        <v>158</v>
      </c>
      <c r="G2" s="40" t="s">
        <v>159</v>
      </c>
      <c r="H2" s="40" t="s">
        <v>193</v>
      </c>
      <c r="I2" s="40" t="s">
        <v>88</v>
      </c>
      <c r="J2" s="40" t="s">
        <v>1432</v>
      </c>
      <c r="K2" s="41">
        <v>8700</v>
      </c>
      <c r="L2" s="40" t="s">
        <v>1433</v>
      </c>
      <c r="M2" s="40" t="s">
        <v>1434</v>
      </c>
      <c r="N2" s="40" t="s">
        <v>1435</v>
      </c>
      <c r="O2" s="40" t="s">
        <v>1436</v>
      </c>
      <c r="P2" s="40" t="s">
        <v>1437</v>
      </c>
      <c r="Q2" s="40" t="s">
        <v>119</v>
      </c>
      <c r="R2" s="40" t="s">
        <v>47</v>
      </c>
      <c r="S2" s="41">
        <v>0</v>
      </c>
      <c r="T2" s="40" t="s">
        <v>47</v>
      </c>
      <c r="U2" s="40" t="s">
        <v>1438</v>
      </c>
      <c r="V2" s="41">
        <v>0</v>
      </c>
      <c r="W2" s="41">
        <v>7830</v>
      </c>
      <c r="X2" s="40" t="s">
        <v>1439</v>
      </c>
      <c r="Y2" s="41">
        <v>0</v>
      </c>
      <c r="Z2" s="40" t="s">
        <v>1440</v>
      </c>
      <c r="AA2" s="40" t="s">
        <v>1441</v>
      </c>
      <c r="AB2" s="41">
        <v>870</v>
      </c>
      <c r="AC2" s="41">
        <v>10</v>
      </c>
    </row>
    <row r="3" spans="1:29" ht="11.25" x14ac:dyDescent="0.15">
      <c r="A3" s="40" t="s">
        <v>1442</v>
      </c>
      <c r="B3" s="40" t="s">
        <v>1429</v>
      </c>
      <c r="C3" s="40" t="s">
        <v>163</v>
      </c>
      <c r="D3" s="40" t="s">
        <v>1430</v>
      </c>
      <c r="E3" s="40" t="s">
        <v>1431</v>
      </c>
      <c r="F3" s="40" t="s">
        <v>158</v>
      </c>
      <c r="G3" s="40" t="s">
        <v>159</v>
      </c>
      <c r="H3" s="40" t="s">
        <v>193</v>
      </c>
      <c r="I3" s="40" t="s">
        <v>88</v>
      </c>
      <c r="J3" s="40" t="s">
        <v>1432</v>
      </c>
      <c r="K3" s="41">
        <v>8700</v>
      </c>
      <c r="L3" s="40" t="s">
        <v>1433</v>
      </c>
      <c r="M3" s="40" t="s">
        <v>1434</v>
      </c>
      <c r="N3" s="40" t="s">
        <v>1435</v>
      </c>
      <c r="O3" s="40" t="s">
        <v>1436</v>
      </c>
      <c r="P3" s="40" t="s">
        <v>1437</v>
      </c>
      <c r="Q3" s="40" t="s">
        <v>119</v>
      </c>
      <c r="R3" s="40" t="s">
        <v>47</v>
      </c>
      <c r="S3" s="41">
        <v>0</v>
      </c>
      <c r="T3" s="40" t="s">
        <v>47</v>
      </c>
      <c r="U3" s="40" t="s">
        <v>1438</v>
      </c>
      <c r="V3" s="41">
        <v>0</v>
      </c>
      <c r="W3" s="41">
        <v>7830</v>
      </c>
      <c r="X3" s="40" t="s">
        <v>1439</v>
      </c>
      <c r="Y3" s="41">
        <v>0</v>
      </c>
      <c r="Z3" s="40" t="s">
        <v>1440</v>
      </c>
      <c r="AA3" s="40" t="s">
        <v>1443</v>
      </c>
      <c r="AB3" s="41">
        <v>870</v>
      </c>
      <c r="AC3" s="41">
        <v>10</v>
      </c>
    </row>
    <row r="4" spans="1:29" ht="11.25" x14ac:dyDescent="0.15">
      <c r="A4" s="40" t="s">
        <v>1444</v>
      </c>
      <c r="B4" s="40" t="s">
        <v>1429</v>
      </c>
      <c r="C4" s="40" t="s">
        <v>163</v>
      </c>
      <c r="D4" s="40" t="s">
        <v>1430</v>
      </c>
      <c r="E4" s="40" t="s">
        <v>1431</v>
      </c>
      <c r="F4" s="40" t="s">
        <v>158</v>
      </c>
      <c r="G4" s="40" t="s">
        <v>159</v>
      </c>
      <c r="H4" s="40" t="s">
        <v>193</v>
      </c>
      <c r="I4" s="40" t="s">
        <v>88</v>
      </c>
      <c r="J4" s="40" t="s">
        <v>1432</v>
      </c>
      <c r="K4" s="41">
        <v>8700</v>
      </c>
      <c r="L4" s="40" t="s">
        <v>1433</v>
      </c>
      <c r="M4" s="40" t="s">
        <v>1434</v>
      </c>
      <c r="N4" s="40" t="s">
        <v>1435</v>
      </c>
      <c r="O4" s="40" t="s">
        <v>1436</v>
      </c>
      <c r="P4" s="40" t="s">
        <v>1437</v>
      </c>
      <c r="Q4" s="40" t="s">
        <v>119</v>
      </c>
      <c r="R4" s="40" t="s">
        <v>47</v>
      </c>
      <c r="S4" s="41">
        <v>0</v>
      </c>
      <c r="T4" s="40" t="s">
        <v>47</v>
      </c>
      <c r="U4" s="40" t="s">
        <v>1438</v>
      </c>
      <c r="V4" s="41">
        <v>0</v>
      </c>
      <c r="W4" s="41">
        <v>7830</v>
      </c>
      <c r="X4" s="40" t="s">
        <v>1439</v>
      </c>
      <c r="Y4" s="41">
        <v>0</v>
      </c>
      <c r="Z4" s="40" t="s">
        <v>1440</v>
      </c>
      <c r="AA4" s="40" t="s">
        <v>1443</v>
      </c>
      <c r="AB4" s="41">
        <v>870</v>
      </c>
      <c r="AC4" s="41">
        <v>10</v>
      </c>
    </row>
    <row r="5" spans="1:29" ht="11.25" x14ac:dyDescent="0.15">
      <c r="A5" s="40" t="s">
        <v>1445</v>
      </c>
      <c r="B5" s="40" t="s">
        <v>1429</v>
      </c>
      <c r="C5" s="40" t="s">
        <v>163</v>
      </c>
      <c r="D5" s="40" t="s">
        <v>1430</v>
      </c>
      <c r="E5" s="40" t="s">
        <v>1431</v>
      </c>
      <c r="F5" s="40" t="s">
        <v>158</v>
      </c>
      <c r="G5" s="40" t="s">
        <v>159</v>
      </c>
      <c r="H5" s="40" t="s">
        <v>193</v>
      </c>
      <c r="I5" s="40" t="s">
        <v>88</v>
      </c>
      <c r="J5" s="40" t="s">
        <v>1432</v>
      </c>
      <c r="K5" s="41">
        <v>17400</v>
      </c>
      <c r="L5" s="40" t="s">
        <v>1433</v>
      </c>
      <c r="M5" s="40" t="s">
        <v>1434</v>
      </c>
      <c r="N5" s="40" t="s">
        <v>1435</v>
      </c>
      <c r="O5" s="40" t="s">
        <v>1436</v>
      </c>
      <c r="P5" s="40" t="s">
        <v>1437</v>
      </c>
      <c r="Q5" s="40" t="s">
        <v>119</v>
      </c>
      <c r="R5" s="40" t="s">
        <v>47</v>
      </c>
      <c r="S5" s="41">
        <v>0</v>
      </c>
      <c r="T5" s="40" t="s">
        <v>47</v>
      </c>
      <c r="U5" s="40" t="s">
        <v>1438</v>
      </c>
      <c r="V5" s="41">
        <v>0</v>
      </c>
      <c r="W5" s="41">
        <v>15660</v>
      </c>
      <c r="X5" s="40" t="s">
        <v>1439</v>
      </c>
      <c r="Y5" s="41">
        <v>0</v>
      </c>
      <c r="Z5" s="40" t="s">
        <v>1440</v>
      </c>
      <c r="AA5" s="40" t="s">
        <v>1446</v>
      </c>
      <c r="AB5" s="41">
        <v>1740</v>
      </c>
      <c r="AC5" s="41">
        <v>10</v>
      </c>
    </row>
    <row r="6" spans="1:29" ht="11.25" x14ac:dyDescent="0.15">
      <c r="A6" s="40" t="s">
        <v>1447</v>
      </c>
      <c r="B6" s="40" t="s">
        <v>1429</v>
      </c>
      <c r="C6" s="40" t="s">
        <v>163</v>
      </c>
      <c r="D6" s="40" t="s">
        <v>1430</v>
      </c>
      <c r="E6" s="40" t="s">
        <v>1431</v>
      </c>
      <c r="F6" s="40" t="s">
        <v>158</v>
      </c>
      <c r="G6" s="40" t="s">
        <v>159</v>
      </c>
      <c r="H6" s="40" t="s">
        <v>193</v>
      </c>
      <c r="I6" s="40" t="s">
        <v>88</v>
      </c>
      <c r="J6" s="40" t="s">
        <v>1432</v>
      </c>
      <c r="K6" s="41">
        <v>8700</v>
      </c>
      <c r="L6" s="40" t="s">
        <v>1433</v>
      </c>
      <c r="M6" s="40" t="s">
        <v>1434</v>
      </c>
      <c r="N6" s="40" t="s">
        <v>1435</v>
      </c>
      <c r="O6" s="40" t="s">
        <v>1436</v>
      </c>
      <c r="P6" s="40" t="s">
        <v>1437</v>
      </c>
      <c r="Q6" s="40" t="s">
        <v>119</v>
      </c>
      <c r="R6" s="40" t="s">
        <v>47</v>
      </c>
      <c r="S6" s="41">
        <v>0</v>
      </c>
      <c r="T6" s="40" t="s">
        <v>47</v>
      </c>
      <c r="U6" s="40" t="s">
        <v>1438</v>
      </c>
      <c r="V6" s="41">
        <v>0</v>
      </c>
      <c r="W6" s="41">
        <v>7830</v>
      </c>
      <c r="X6" s="40" t="s">
        <v>1439</v>
      </c>
      <c r="Y6" s="41">
        <v>0</v>
      </c>
      <c r="Z6" s="40" t="s">
        <v>1440</v>
      </c>
      <c r="AA6" s="40" t="s">
        <v>1441</v>
      </c>
      <c r="AB6" s="41">
        <v>870</v>
      </c>
      <c r="AC6" s="41">
        <v>10</v>
      </c>
    </row>
    <row r="7" spans="1:29" ht="11.25" x14ac:dyDescent="0.15">
      <c r="A7" s="40" t="s">
        <v>1448</v>
      </c>
      <c r="B7" s="40" t="s">
        <v>1429</v>
      </c>
      <c r="C7" s="40" t="s">
        <v>163</v>
      </c>
      <c r="D7" s="40" t="s">
        <v>1430</v>
      </c>
      <c r="E7" s="40" t="s">
        <v>1431</v>
      </c>
      <c r="F7" s="40" t="s">
        <v>158</v>
      </c>
      <c r="G7" s="40" t="s">
        <v>159</v>
      </c>
      <c r="H7" s="40" t="s">
        <v>193</v>
      </c>
      <c r="I7" s="40" t="s">
        <v>88</v>
      </c>
      <c r="J7" s="40" t="s">
        <v>1432</v>
      </c>
      <c r="K7" s="41">
        <v>34800</v>
      </c>
      <c r="L7" s="40" t="s">
        <v>1433</v>
      </c>
      <c r="M7" s="40" t="s">
        <v>1434</v>
      </c>
      <c r="N7" s="40" t="s">
        <v>1435</v>
      </c>
      <c r="O7" s="40" t="s">
        <v>1436</v>
      </c>
      <c r="P7" s="40" t="s">
        <v>1437</v>
      </c>
      <c r="Q7" s="40" t="s">
        <v>119</v>
      </c>
      <c r="R7" s="40" t="s">
        <v>47</v>
      </c>
      <c r="S7" s="41">
        <v>0</v>
      </c>
      <c r="T7" s="40" t="s">
        <v>47</v>
      </c>
      <c r="U7" s="40" t="s">
        <v>1438</v>
      </c>
      <c r="V7" s="41">
        <v>0</v>
      </c>
      <c r="W7" s="41">
        <v>31320</v>
      </c>
      <c r="X7" s="40" t="s">
        <v>1439</v>
      </c>
      <c r="Y7" s="41">
        <v>0</v>
      </c>
      <c r="Z7" s="40" t="s">
        <v>1440</v>
      </c>
      <c r="AA7" s="40" t="s">
        <v>1441</v>
      </c>
      <c r="AB7" s="41">
        <v>3480</v>
      </c>
      <c r="AC7" s="41">
        <v>10</v>
      </c>
    </row>
    <row r="8" spans="1:29" ht="11.25" x14ac:dyDescent="0.15">
      <c r="A8" s="40" t="s">
        <v>1449</v>
      </c>
      <c r="B8" s="40" t="s">
        <v>1429</v>
      </c>
      <c r="C8" s="40" t="s">
        <v>163</v>
      </c>
      <c r="D8" s="40" t="s">
        <v>1430</v>
      </c>
      <c r="E8" s="40" t="s">
        <v>1431</v>
      </c>
      <c r="F8" s="40" t="s">
        <v>158</v>
      </c>
      <c r="G8" s="40" t="s">
        <v>159</v>
      </c>
      <c r="H8" s="40" t="s">
        <v>193</v>
      </c>
      <c r="I8" s="40" t="s">
        <v>88</v>
      </c>
      <c r="J8" s="40" t="s">
        <v>1432</v>
      </c>
      <c r="K8" s="41">
        <v>8700</v>
      </c>
      <c r="L8" s="40" t="s">
        <v>1433</v>
      </c>
      <c r="M8" s="40" t="s">
        <v>1434</v>
      </c>
      <c r="N8" s="40" t="s">
        <v>1435</v>
      </c>
      <c r="O8" s="40" t="s">
        <v>1436</v>
      </c>
      <c r="P8" s="40" t="s">
        <v>1437</v>
      </c>
      <c r="Q8" s="40" t="s">
        <v>119</v>
      </c>
      <c r="R8" s="40" t="s">
        <v>47</v>
      </c>
      <c r="S8" s="41">
        <v>0</v>
      </c>
      <c r="T8" s="40" t="s">
        <v>47</v>
      </c>
      <c r="U8" s="40" t="s">
        <v>1438</v>
      </c>
      <c r="V8" s="41">
        <v>0</v>
      </c>
      <c r="W8" s="41">
        <v>7830</v>
      </c>
      <c r="X8" s="40" t="s">
        <v>1439</v>
      </c>
      <c r="Y8" s="41">
        <v>0</v>
      </c>
      <c r="Z8" s="40" t="s">
        <v>1440</v>
      </c>
      <c r="AA8" s="40" t="s">
        <v>1450</v>
      </c>
      <c r="AB8" s="41">
        <v>870</v>
      </c>
      <c r="AC8" s="41">
        <v>10</v>
      </c>
    </row>
    <row r="9" spans="1:29" ht="11.25" x14ac:dyDescent="0.15">
      <c r="A9" s="40" t="s">
        <v>1451</v>
      </c>
      <c r="B9" s="40" t="s">
        <v>1429</v>
      </c>
      <c r="C9" s="40" t="s">
        <v>163</v>
      </c>
      <c r="D9" s="40" t="s">
        <v>1430</v>
      </c>
      <c r="E9" s="40" t="s">
        <v>1431</v>
      </c>
      <c r="F9" s="40" t="s">
        <v>158</v>
      </c>
      <c r="G9" s="40" t="s">
        <v>159</v>
      </c>
      <c r="H9" s="40" t="s">
        <v>193</v>
      </c>
      <c r="I9" s="40" t="s">
        <v>88</v>
      </c>
      <c r="J9" s="40" t="s">
        <v>1432</v>
      </c>
      <c r="K9" s="41">
        <v>8700</v>
      </c>
      <c r="L9" s="40" t="s">
        <v>1433</v>
      </c>
      <c r="M9" s="40" t="s">
        <v>1434</v>
      </c>
      <c r="N9" s="40" t="s">
        <v>1435</v>
      </c>
      <c r="O9" s="40" t="s">
        <v>1436</v>
      </c>
      <c r="P9" s="40" t="s">
        <v>1437</v>
      </c>
      <c r="Q9" s="40" t="s">
        <v>119</v>
      </c>
      <c r="R9" s="40" t="s">
        <v>47</v>
      </c>
      <c r="S9" s="41">
        <v>0</v>
      </c>
      <c r="T9" s="40" t="s">
        <v>47</v>
      </c>
      <c r="U9" s="40" t="s">
        <v>1438</v>
      </c>
      <c r="V9" s="41">
        <v>0</v>
      </c>
      <c r="W9" s="41">
        <v>7830</v>
      </c>
      <c r="X9" s="40" t="s">
        <v>1439</v>
      </c>
      <c r="Y9" s="41">
        <v>0</v>
      </c>
      <c r="Z9" s="40" t="s">
        <v>1440</v>
      </c>
      <c r="AA9" s="40" t="s">
        <v>1441</v>
      </c>
      <c r="AB9" s="41">
        <v>870</v>
      </c>
      <c r="AC9" s="41">
        <v>10</v>
      </c>
    </row>
    <row r="10" spans="1:29" ht="11.25" x14ac:dyDescent="0.15">
      <c r="A10" s="40" t="s">
        <v>1452</v>
      </c>
      <c r="B10" s="40" t="s">
        <v>1429</v>
      </c>
      <c r="C10" s="40" t="s">
        <v>163</v>
      </c>
      <c r="D10" s="40" t="s">
        <v>1430</v>
      </c>
      <c r="E10" s="40" t="s">
        <v>1431</v>
      </c>
      <c r="F10" s="40" t="s">
        <v>158</v>
      </c>
      <c r="G10" s="40" t="s">
        <v>159</v>
      </c>
      <c r="H10" s="40" t="s">
        <v>193</v>
      </c>
      <c r="I10" s="40" t="s">
        <v>88</v>
      </c>
      <c r="J10" s="40" t="s">
        <v>1432</v>
      </c>
      <c r="K10" s="41">
        <v>17400</v>
      </c>
      <c r="L10" s="40" t="s">
        <v>1433</v>
      </c>
      <c r="M10" s="40" t="s">
        <v>1434</v>
      </c>
      <c r="N10" s="40" t="s">
        <v>1435</v>
      </c>
      <c r="O10" s="40" t="s">
        <v>1436</v>
      </c>
      <c r="P10" s="40" t="s">
        <v>1437</v>
      </c>
      <c r="Q10" s="40" t="s">
        <v>119</v>
      </c>
      <c r="R10" s="40" t="s">
        <v>47</v>
      </c>
      <c r="S10" s="41">
        <v>0</v>
      </c>
      <c r="T10" s="40" t="s">
        <v>47</v>
      </c>
      <c r="U10" s="40" t="s">
        <v>1438</v>
      </c>
      <c r="V10" s="41">
        <v>0</v>
      </c>
      <c r="W10" s="41">
        <v>15660</v>
      </c>
      <c r="X10" s="40" t="s">
        <v>1439</v>
      </c>
      <c r="Y10" s="41">
        <v>0</v>
      </c>
      <c r="Z10" s="40" t="s">
        <v>1440</v>
      </c>
      <c r="AA10" s="40" t="s">
        <v>1443</v>
      </c>
      <c r="AB10" s="41">
        <v>1740</v>
      </c>
      <c r="AC10" s="41">
        <v>10</v>
      </c>
    </row>
    <row r="11" spans="1:29" ht="11.25" x14ac:dyDescent="0.15">
      <c r="A11" s="40" t="s">
        <v>1453</v>
      </c>
      <c r="B11" s="40" t="s">
        <v>1429</v>
      </c>
      <c r="C11" s="40" t="s">
        <v>163</v>
      </c>
      <c r="D11" s="40" t="s">
        <v>1430</v>
      </c>
      <c r="E11" s="40" t="s">
        <v>1431</v>
      </c>
      <c r="F11" s="40" t="s">
        <v>158</v>
      </c>
      <c r="G11" s="40" t="s">
        <v>159</v>
      </c>
      <c r="H11" s="40" t="s">
        <v>193</v>
      </c>
      <c r="I11" s="40" t="s">
        <v>88</v>
      </c>
      <c r="J11" s="40" t="s">
        <v>1432</v>
      </c>
      <c r="K11" s="41">
        <v>78300</v>
      </c>
      <c r="L11" s="40" t="s">
        <v>1433</v>
      </c>
      <c r="M11" s="40" t="s">
        <v>1434</v>
      </c>
      <c r="N11" s="40" t="s">
        <v>1435</v>
      </c>
      <c r="O11" s="40" t="s">
        <v>1436</v>
      </c>
      <c r="P11" s="40" t="s">
        <v>1437</v>
      </c>
      <c r="Q11" s="40" t="s">
        <v>119</v>
      </c>
      <c r="R11" s="40" t="s">
        <v>47</v>
      </c>
      <c r="S11" s="41">
        <v>0</v>
      </c>
      <c r="T11" s="40" t="s">
        <v>47</v>
      </c>
      <c r="U11" s="40" t="s">
        <v>1438</v>
      </c>
      <c r="V11" s="41">
        <v>0</v>
      </c>
      <c r="W11" s="41">
        <v>70470</v>
      </c>
      <c r="X11" s="40" t="s">
        <v>1439</v>
      </c>
      <c r="Y11" s="41">
        <v>0</v>
      </c>
      <c r="Z11" s="40" t="s">
        <v>1440</v>
      </c>
      <c r="AA11" s="40" t="s">
        <v>1441</v>
      </c>
      <c r="AB11" s="41">
        <v>7830</v>
      </c>
      <c r="AC11" s="41">
        <v>10</v>
      </c>
    </row>
    <row r="12" spans="1:29" ht="11.25" x14ac:dyDescent="0.15">
      <c r="A12" s="40" t="s">
        <v>1454</v>
      </c>
      <c r="B12" s="40" t="s">
        <v>1429</v>
      </c>
      <c r="C12" s="40" t="s">
        <v>163</v>
      </c>
      <c r="D12" s="40" t="s">
        <v>1430</v>
      </c>
      <c r="E12" s="40" t="s">
        <v>1431</v>
      </c>
      <c r="F12" s="40" t="s">
        <v>158</v>
      </c>
      <c r="G12" s="40" t="s">
        <v>159</v>
      </c>
      <c r="H12" s="40" t="s">
        <v>193</v>
      </c>
      <c r="I12" s="40" t="s">
        <v>88</v>
      </c>
      <c r="J12" s="40" t="s">
        <v>1432</v>
      </c>
      <c r="K12" s="41">
        <v>52200</v>
      </c>
      <c r="L12" s="40" t="s">
        <v>1433</v>
      </c>
      <c r="M12" s="40" t="s">
        <v>1434</v>
      </c>
      <c r="N12" s="40" t="s">
        <v>1435</v>
      </c>
      <c r="O12" s="40" t="s">
        <v>1436</v>
      </c>
      <c r="P12" s="40" t="s">
        <v>1437</v>
      </c>
      <c r="Q12" s="40" t="s">
        <v>119</v>
      </c>
      <c r="R12" s="40" t="s">
        <v>47</v>
      </c>
      <c r="S12" s="41">
        <v>0</v>
      </c>
      <c r="T12" s="40" t="s">
        <v>47</v>
      </c>
      <c r="U12" s="40" t="s">
        <v>1438</v>
      </c>
      <c r="V12" s="41">
        <v>0</v>
      </c>
      <c r="W12" s="41">
        <v>46980</v>
      </c>
      <c r="X12" s="40" t="s">
        <v>1439</v>
      </c>
      <c r="Y12" s="41">
        <v>0</v>
      </c>
      <c r="Z12" s="40" t="s">
        <v>1440</v>
      </c>
      <c r="AA12" s="40" t="s">
        <v>1455</v>
      </c>
      <c r="AB12" s="41">
        <v>5220</v>
      </c>
      <c r="AC12" s="41">
        <v>10</v>
      </c>
    </row>
    <row r="13" spans="1:29" ht="11.25" x14ac:dyDescent="0.15">
      <c r="A13" s="40" t="s">
        <v>1456</v>
      </c>
      <c r="B13" s="40" t="s">
        <v>1429</v>
      </c>
      <c r="C13" s="40" t="s">
        <v>163</v>
      </c>
      <c r="D13" s="40" t="s">
        <v>1430</v>
      </c>
      <c r="E13" s="40" t="s">
        <v>1431</v>
      </c>
      <c r="F13" s="40" t="s">
        <v>158</v>
      </c>
      <c r="G13" s="40" t="s">
        <v>159</v>
      </c>
      <c r="H13" s="40" t="s">
        <v>193</v>
      </c>
      <c r="I13" s="40" t="s">
        <v>88</v>
      </c>
      <c r="J13" s="40" t="s">
        <v>1432</v>
      </c>
      <c r="K13" s="41">
        <v>8700</v>
      </c>
      <c r="L13" s="40" t="s">
        <v>1433</v>
      </c>
      <c r="M13" s="40" t="s">
        <v>1434</v>
      </c>
      <c r="N13" s="40" t="s">
        <v>1435</v>
      </c>
      <c r="O13" s="40" t="s">
        <v>1436</v>
      </c>
      <c r="P13" s="40" t="s">
        <v>1437</v>
      </c>
      <c r="Q13" s="40" t="s">
        <v>119</v>
      </c>
      <c r="R13" s="40" t="s">
        <v>47</v>
      </c>
      <c r="S13" s="41">
        <v>0</v>
      </c>
      <c r="T13" s="40" t="s">
        <v>47</v>
      </c>
      <c r="U13" s="40" t="s">
        <v>1438</v>
      </c>
      <c r="V13" s="41">
        <v>0</v>
      </c>
      <c r="W13" s="41">
        <v>7830</v>
      </c>
      <c r="X13" s="40" t="s">
        <v>1439</v>
      </c>
      <c r="Y13" s="41">
        <v>0</v>
      </c>
      <c r="Z13" s="40" t="s">
        <v>1440</v>
      </c>
      <c r="AA13" s="40" t="s">
        <v>1441</v>
      </c>
      <c r="AB13" s="41">
        <v>870</v>
      </c>
      <c r="AC13" s="41">
        <v>10</v>
      </c>
    </row>
    <row r="14" spans="1:29" ht="11.25" x14ac:dyDescent="0.15">
      <c r="A14" s="40" t="s">
        <v>1457</v>
      </c>
      <c r="B14" s="40" t="s">
        <v>1429</v>
      </c>
      <c r="C14" s="40" t="s">
        <v>163</v>
      </c>
      <c r="D14" s="40" t="s">
        <v>1430</v>
      </c>
      <c r="E14" s="40" t="s">
        <v>1431</v>
      </c>
      <c r="F14" s="40" t="s">
        <v>158</v>
      </c>
      <c r="G14" s="40" t="s">
        <v>159</v>
      </c>
      <c r="H14" s="40" t="s">
        <v>193</v>
      </c>
      <c r="I14" s="40" t="s">
        <v>88</v>
      </c>
      <c r="J14" s="40" t="s">
        <v>1432</v>
      </c>
      <c r="K14" s="41">
        <v>43500</v>
      </c>
      <c r="L14" s="40" t="s">
        <v>1433</v>
      </c>
      <c r="M14" s="40" t="s">
        <v>1434</v>
      </c>
      <c r="N14" s="40" t="s">
        <v>1435</v>
      </c>
      <c r="O14" s="40" t="s">
        <v>1436</v>
      </c>
      <c r="P14" s="40" t="s">
        <v>1437</v>
      </c>
      <c r="Q14" s="40" t="s">
        <v>119</v>
      </c>
      <c r="R14" s="40" t="s">
        <v>47</v>
      </c>
      <c r="S14" s="41">
        <v>0</v>
      </c>
      <c r="T14" s="40" t="s">
        <v>47</v>
      </c>
      <c r="U14" s="40" t="s">
        <v>1438</v>
      </c>
      <c r="V14" s="41">
        <v>0</v>
      </c>
      <c r="W14" s="41">
        <v>39150</v>
      </c>
      <c r="X14" s="40" t="s">
        <v>1439</v>
      </c>
      <c r="Y14" s="41">
        <v>0</v>
      </c>
      <c r="Z14" s="40" t="s">
        <v>1440</v>
      </c>
      <c r="AA14" s="40" t="s">
        <v>1443</v>
      </c>
      <c r="AB14" s="41">
        <v>4350</v>
      </c>
      <c r="AC14" s="41">
        <v>10</v>
      </c>
    </row>
    <row r="15" spans="1:29" ht="11.25" x14ac:dyDescent="0.15">
      <c r="A15" s="40" t="s">
        <v>1458</v>
      </c>
      <c r="B15" s="40" t="s">
        <v>1429</v>
      </c>
      <c r="C15" s="40" t="s">
        <v>163</v>
      </c>
      <c r="D15" s="40" t="s">
        <v>1430</v>
      </c>
      <c r="E15" s="40" t="s">
        <v>1431</v>
      </c>
      <c r="F15" s="40" t="s">
        <v>158</v>
      </c>
      <c r="G15" s="40" t="s">
        <v>159</v>
      </c>
      <c r="H15" s="40" t="s">
        <v>193</v>
      </c>
      <c r="I15" s="40" t="s">
        <v>88</v>
      </c>
      <c r="J15" s="40" t="s">
        <v>1432</v>
      </c>
      <c r="K15" s="41">
        <v>26100</v>
      </c>
      <c r="L15" s="40" t="s">
        <v>1433</v>
      </c>
      <c r="M15" s="40" t="s">
        <v>1434</v>
      </c>
      <c r="N15" s="40" t="s">
        <v>1435</v>
      </c>
      <c r="O15" s="40" t="s">
        <v>1436</v>
      </c>
      <c r="P15" s="40" t="s">
        <v>1437</v>
      </c>
      <c r="Q15" s="40" t="s">
        <v>119</v>
      </c>
      <c r="R15" s="40" t="s">
        <v>47</v>
      </c>
      <c r="S15" s="41">
        <v>0</v>
      </c>
      <c r="T15" s="40" t="s">
        <v>47</v>
      </c>
      <c r="U15" s="40" t="s">
        <v>1438</v>
      </c>
      <c r="V15" s="41">
        <v>0</v>
      </c>
      <c r="W15" s="41">
        <v>23490</v>
      </c>
      <c r="X15" s="40" t="s">
        <v>1439</v>
      </c>
      <c r="Y15" s="41">
        <v>0</v>
      </c>
      <c r="Z15" s="40" t="s">
        <v>1440</v>
      </c>
      <c r="AA15" s="40" t="s">
        <v>1455</v>
      </c>
      <c r="AB15" s="41">
        <v>2610</v>
      </c>
      <c r="AC15" s="41">
        <v>10</v>
      </c>
    </row>
    <row r="16" spans="1:29" ht="11.25" x14ac:dyDescent="0.15">
      <c r="A16" s="40" t="s">
        <v>1459</v>
      </c>
      <c r="B16" s="40" t="s">
        <v>1429</v>
      </c>
      <c r="C16" s="40" t="s">
        <v>163</v>
      </c>
      <c r="D16" s="40" t="s">
        <v>1430</v>
      </c>
      <c r="E16" s="40" t="s">
        <v>1431</v>
      </c>
      <c r="F16" s="40" t="s">
        <v>158</v>
      </c>
      <c r="G16" s="40" t="s">
        <v>159</v>
      </c>
      <c r="H16" s="40" t="s">
        <v>193</v>
      </c>
      <c r="I16" s="40" t="s">
        <v>88</v>
      </c>
      <c r="J16" s="40" t="s">
        <v>1432</v>
      </c>
      <c r="K16" s="41">
        <v>26100</v>
      </c>
      <c r="L16" s="40" t="s">
        <v>1433</v>
      </c>
      <c r="M16" s="40" t="s">
        <v>1434</v>
      </c>
      <c r="N16" s="40" t="s">
        <v>1435</v>
      </c>
      <c r="O16" s="40" t="s">
        <v>1436</v>
      </c>
      <c r="P16" s="40" t="s">
        <v>1437</v>
      </c>
      <c r="Q16" s="40" t="s">
        <v>119</v>
      </c>
      <c r="R16" s="40" t="s">
        <v>47</v>
      </c>
      <c r="S16" s="41">
        <v>0</v>
      </c>
      <c r="T16" s="40" t="s">
        <v>47</v>
      </c>
      <c r="U16" s="40" t="s">
        <v>1438</v>
      </c>
      <c r="V16" s="41">
        <v>0</v>
      </c>
      <c r="W16" s="41">
        <v>23490</v>
      </c>
      <c r="X16" s="40" t="s">
        <v>1439</v>
      </c>
      <c r="Y16" s="41">
        <v>0</v>
      </c>
      <c r="Z16" s="40" t="s">
        <v>1440</v>
      </c>
      <c r="AA16" s="40" t="s">
        <v>1441</v>
      </c>
      <c r="AB16" s="41">
        <v>2610</v>
      </c>
      <c r="AC16" s="41">
        <v>10</v>
      </c>
    </row>
    <row r="17" spans="1:29" ht="11.25" x14ac:dyDescent="0.15">
      <c r="A17" s="40" t="s">
        <v>1460</v>
      </c>
      <c r="B17" s="40" t="s">
        <v>1429</v>
      </c>
      <c r="C17" s="40" t="s">
        <v>163</v>
      </c>
      <c r="D17" s="40" t="s">
        <v>1430</v>
      </c>
      <c r="E17" s="40" t="s">
        <v>1431</v>
      </c>
      <c r="F17" s="40" t="s">
        <v>158</v>
      </c>
      <c r="G17" s="40" t="s">
        <v>159</v>
      </c>
      <c r="H17" s="40" t="s">
        <v>193</v>
      </c>
      <c r="I17" s="40" t="s">
        <v>88</v>
      </c>
      <c r="J17" s="40" t="s">
        <v>1432</v>
      </c>
      <c r="K17" s="41">
        <v>34800</v>
      </c>
      <c r="L17" s="40" t="s">
        <v>1433</v>
      </c>
      <c r="M17" s="40" t="s">
        <v>1434</v>
      </c>
      <c r="N17" s="40" t="s">
        <v>1435</v>
      </c>
      <c r="O17" s="40" t="s">
        <v>1436</v>
      </c>
      <c r="P17" s="40" t="s">
        <v>1437</v>
      </c>
      <c r="Q17" s="40" t="s">
        <v>119</v>
      </c>
      <c r="R17" s="40" t="s">
        <v>47</v>
      </c>
      <c r="S17" s="41">
        <v>0</v>
      </c>
      <c r="T17" s="40" t="s">
        <v>47</v>
      </c>
      <c r="U17" s="40" t="s">
        <v>1438</v>
      </c>
      <c r="V17" s="41">
        <v>0</v>
      </c>
      <c r="W17" s="41">
        <v>31320</v>
      </c>
      <c r="X17" s="40" t="s">
        <v>1439</v>
      </c>
      <c r="Y17" s="41">
        <v>0</v>
      </c>
      <c r="Z17" s="40" t="s">
        <v>1440</v>
      </c>
      <c r="AA17" s="40" t="s">
        <v>1443</v>
      </c>
      <c r="AB17" s="41">
        <v>3480</v>
      </c>
      <c r="AC17" s="41">
        <v>10</v>
      </c>
    </row>
    <row r="18" spans="1:29" ht="11.25" x14ac:dyDescent="0.15">
      <c r="A18" s="40" t="s">
        <v>1461</v>
      </c>
      <c r="B18" s="40" t="s">
        <v>1429</v>
      </c>
      <c r="C18" s="40" t="s">
        <v>163</v>
      </c>
      <c r="D18" s="40" t="s">
        <v>1430</v>
      </c>
      <c r="E18" s="40" t="s">
        <v>1431</v>
      </c>
      <c r="F18" s="40" t="s">
        <v>158</v>
      </c>
      <c r="G18" s="40" t="s">
        <v>159</v>
      </c>
      <c r="H18" s="40" t="s">
        <v>193</v>
      </c>
      <c r="I18" s="40" t="s">
        <v>88</v>
      </c>
      <c r="J18" s="40" t="s">
        <v>1432</v>
      </c>
      <c r="K18" s="41">
        <v>26100</v>
      </c>
      <c r="L18" s="40" t="s">
        <v>1433</v>
      </c>
      <c r="M18" s="40" t="s">
        <v>1434</v>
      </c>
      <c r="N18" s="40" t="s">
        <v>1435</v>
      </c>
      <c r="O18" s="40" t="s">
        <v>1436</v>
      </c>
      <c r="P18" s="40" t="s">
        <v>1437</v>
      </c>
      <c r="Q18" s="40" t="s">
        <v>119</v>
      </c>
      <c r="R18" s="40" t="s">
        <v>47</v>
      </c>
      <c r="S18" s="41">
        <v>0</v>
      </c>
      <c r="T18" s="40" t="s">
        <v>47</v>
      </c>
      <c r="U18" s="40" t="s">
        <v>1438</v>
      </c>
      <c r="V18" s="41">
        <v>0</v>
      </c>
      <c r="W18" s="41">
        <v>23490</v>
      </c>
      <c r="X18" s="40" t="s">
        <v>1439</v>
      </c>
      <c r="Y18" s="41">
        <v>0</v>
      </c>
      <c r="Z18" s="40" t="s">
        <v>1440</v>
      </c>
      <c r="AA18" s="40" t="s">
        <v>1433</v>
      </c>
      <c r="AB18" s="41">
        <v>2610</v>
      </c>
      <c r="AC18" s="41">
        <v>10</v>
      </c>
    </row>
    <row r="19" spans="1:29" ht="11.25" x14ac:dyDescent="0.15">
      <c r="A19" s="40" t="s">
        <v>1462</v>
      </c>
      <c r="B19" s="40" t="s">
        <v>1429</v>
      </c>
      <c r="C19" s="40" t="s">
        <v>163</v>
      </c>
      <c r="D19" s="40" t="s">
        <v>1430</v>
      </c>
      <c r="E19" s="40" t="s">
        <v>1431</v>
      </c>
      <c r="F19" s="40" t="s">
        <v>158</v>
      </c>
      <c r="G19" s="40" t="s">
        <v>159</v>
      </c>
      <c r="H19" s="40" t="s">
        <v>193</v>
      </c>
      <c r="I19" s="40" t="s">
        <v>88</v>
      </c>
      <c r="J19" s="40" t="s">
        <v>1432</v>
      </c>
      <c r="K19" s="41">
        <v>34800</v>
      </c>
      <c r="L19" s="40" t="s">
        <v>1433</v>
      </c>
      <c r="M19" s="40" t="s">
        <v>1434</v>
      </c>
      <c r="N19" s="40" t="s">
        <v>1435</v>
      </c>
      <c r="O19" s="40" t="s">
        <v>1436</v>
      </c>
      <c r="P19" s="40" t="s">
        <v>1437</v>
      </c>
      <c r="Q19" s="40" t="s">
        <v>119</v>
      </c>
      <c r="R19" s="40" t="s">
        <v>47</v>
      </c>
      <c r="S19" s="41">
        <v>0</v>
      </c>
      <c r="T19" s="40" t="s">
        <v>47</v>
      </c>
      <c r="U19" s="40" t="s">
        <v>1438</v>
      </c>
      <c r="V19" s="41">
        <v>0</v>
      </c>
      <c r="W19" s="41">
        <v>31320</v>
      </c>
      <c r="X19" s="40" t="s">
        <v>1439</v>
      </c>
      <c r="Y19" s="41">
        <v>0</v>
      </c>
      <c r="Z19" s="40" t="s">
        <v>1440</v>
      </c>
      <c r="AA19" s="40" t="s">
        <v>1455</v>
      </c>
      <c r="AB19" s="41">
        <v>3480</v>
      </c>
      <c r="AC19" s="41">
        <v>10</v>
      </c>
    </row>
    <row r="20" spans="1:29" ht="11.25" x14ac:dyDescent="0.15">
      <c r="A20" s="40" t="s">
        <v>1463</v>
      </c>
      <c r="B20" s="40" t="s">
        <v>1429</v>
      </c>
      <c r="C20" s="40" t="s">
        <v>163</v>
      </c>
      <c r="D20" s="40" t="s">
        <v>1430</v>
      </c>
      <c r="E20" s="40" t="s">
        <v>1431</v>
      </c>
      <c r="F20" s="40" t="s">
        <v>158</v>
      </c>
      <c r="G20" s="40" t="s">
        <v>159</v>
      </c>
      <c r="H20" s="40" t="s">
        <v>193</v>
      </c>
      <c r="I20" s="40" t="s">
        <v>88</v>
      </c>
      <c r="J20" s="40" t="s">
        <v>1432</v>
      </c>
      <c r="K20" s="41">
        <v>34800</v>
      </c>
      <c r="L20" s="40" t="s">
        <v>1433</v>
      </c>
      <c r="M20" s="40" t="s">
        <v>1434</v>
      </c>
      <c r="N20" s="40" t="s">
        <v>1435</v>
      </c>
      <c r="O20" s="40" t="s">
        <v>1436</v>
      </c>
      <c r="P20" s="40" t="s">
        <v>1437</v>
      </c>
      <c r="Q20" s="40" t="s">
        <v>119</v>
      </c>
      <c r="R20" s="40" t="s">
        <v>47</v>
      </c>
      <c r="S20" s="41">
        <v>0</v>
      </c>
      <c r="T20" s="40" t="s">
        <v>47</v>
      </c>
      <c r="U20" s="40" t="s">
        <v>1438</v>
      </c>
      <c r="V20" s="41">
        <v>0</v>
      </c>
      <c r="W20" s="41">
        <v>31320</v>
      </c>
      <c r="X20" s="40" t="s">
        <v>1439</v>
      </c>
      <c r="Y20" s="41">
        <v>0</v>
      </c>
      <c r="Z20" s="40" t="s">
        <v>1440</v>
      </c>
      <c r="AA20" s="40" t="s">
        <v>1455</v>
      </c>
      <c r="AB20" s="41">
        <v>3480</v>
      </c>
      <c r="AC20" s="41">
        <v>10</v>
      </c>
    </row>
    <row r="21" spans="1:29" ht="11.25" x14ac:dyDescent="0.15">
      <c r="A21" s="40" t="s">
        <v>1464</v>
      </c>
      <c r="B21" s="40" t="s">
        <v>1429</v>
      </c>
      <c r="C21" s="40" t="s">
        <v>163</v>
      </c>
      <c r="D21" s="40" t="s">
        <v>1430</v>
      </c>
      <c r="E21" s="40" t="s">
        <v>1431</v>
      </c>
      <c r="F21" s="40" t="s">
        <v>158</v>
      </c>
      <c r="G21" s="40" t="s">
        <v>159</v>
      </c>
      <c r="H21" s="40" t="s">
        <v>193</v>
      </c>
      <c r="I21" s="40" t="s">
        <v>88</v>
      </c>
      <c r="J21" s="40" t="s">
        <v>1432</v>
      </c>
      <c r="K21" s="41">
        <v>104400</v>
      </c>
      <c r="L21" s="40" t="s">
        <v>1433</v>
      </c>
      <c r="M21" s="40" t="s">
        <v>1434</v>
      </c>
      <c r="N21" s="40" t="s">
        <v>1465</v>
      </c>
      <c r="O21" s="40" t="s">
        <v>1436</v>
      </c>
      <c r="P21" s="40" t="s">
        <v>1437</v>
      </c>
      <c r="Q21" s="40" t="s">
        <v>119</v>
      </c>
      <c r="R21" s="40" t="s">
        <v>47</v>
      </c>
      <c r="S21" s="41">
        <v>0</v>
      </c>
      <c r="T21" s="40" t="s">
        <v>47</v>
      </c>
      <c r="U21" s="40" t="s">
        <v>1438</v>
      </c>
      <c r="V21" s="41">
        <v>0</v>
      </c>
      <c r="W21" s="41">
        <v>93960</v>
      </c>
      <c r="X21" s="40" t="s">
        <v>1439</v>
      </c>
      <c r="Y21" s="41">
        <v>0</v>
      </c>
      <c r="Z21" s="40" t="s">
        <v>1440</v>
      </c>
      <c r="AA21" s="40" t="s">
        <v>1443</v>
      </c>
      <c r="AB21" s="41">
        <v>10440</v>
      </c>
      <c r="AC21" s="41">
        <v>10</v>
      </c>
    </row>
    <row r="22" spans="1:29" ht="11.25" x14ac:dyDescent="0.15">
      <c r="A22" s="40" t="s">
        <v>1466</v>
      </c>
      <c r="B22" s="40" t="s">
        <v>1429</v>
      </c>
      <c r="C22" s="40" t="s">
        <v>163</v>
      </c>
      <c r="D22" s="40" t="s">
        <v>1430</v>
      </c>
      <c r="E22" s="40" t="s">
        <v>1431</v>
      </c>
      <c r="F22" s="40" t="s">
        <v>158</v>
      </c>
      <c r="G22" s="40" t="s">
        <v>159</v>
      </c>
      <c r="H22" s="40" t="s">
        <v>193</v>
      </c>
      <c r="I22" s="40" t="s">
        <v>88</v>
      </c>
      <c r="J22" s="40" t="s">
        <v>1432</v>
      </c>
      <c r="K22" s="41">
        <v>34800</v>
      </c>
      <c r="L22" s="40" t="s">
        <v>1433</v>
      </c>
      <c r="M22" s="40" t="s">
        <v>1434</v>
      </c>
      <c r="N22" s="40" t="s">
        <v>1435</v>
      </c>
      <c r="O22" s="40" t="s">
        <v>1436</v>
      </c>
      <c r="P22" s="40" t="s">
        <v>1437</v>
      </c>
      <c r="Q22" s="40" t="s">
        <v>119</v>
      </c>
      <c r="R22" s="40" t="s">
        <v>47</v>
      </c>
      <c r="S22" s="41">
        <v>0</v>
      </c>
      <c r="T22" s="40" t="s">
        <v>47</v>
      </c>
      <c r="U22" s="40" t="s">
        <v>1438</v>
      </c>
      <c r="V22" s="41">
        <v>0</v>
      </c>
      <c r="W22" s="41">
        <v>31320</v>
      </c>
      <c r="X22" s="40" t="s">
        <v>1439</v>
      </c>
      <c r="Y22" s="41">
        <v>0</v>
      </c>
      <c r="Z22" s="40" t="s">
        <v>1440</v>
      </c>
      <c r="AA22" s="40" t="s">
        <v>1441</v>
      </c>
      <c r="AB22" s="41">
        <v>3480</v>
      </c>
      <c r="AC22" s="41">
        <v>10</v>
      </c>
    </row>
    <row r="23" spans="1:29" ht="11.25" x14ac:dyDescent="0.15">
      <c r="A23" s="40" t="s">
        <v>1467</v>
      </c>
      <c r="B23" s="40" t="s">
        <v>1429</v>
      </c>
      <c r="C23" s="40" t="s">
        <v>163</v>
      </c>
      <c r="D23" s="40" t="s">
        <v>1430</v>
      </c>
      <c r="E23" s="40" t="s">
        <v>1431</v>
      </c>
      <c r="F23" s="40" t="s">
        <v>158</v>
      </c>
      <c r="G23" s="40" t="s">
        <v>159</v>
      </c>
      <c r="H23" s="40" t="s">
        <v>193</v>
      </c>
      <c r="I23" s="40" t="s">
        <v>88</v>
      </c>
      <c r="J23" s="40" t="s">
        <v>1432</v>
      </c>
      <c r="K23" s="41">
        <v>52200</v>
      </c>
      <c r="L23" s="40" t="s">
        <v>1433</v>
      </c>
      <c r="M23" s="40" t="s">
        <v>1434</v>
      </c>
      <c r="N23" s="40" t="s">
        <v>1435</v>
      </c>
      <c r="O23" s="40" t="s">
        <v>1436</v>
      </c>
      <c r="P23" s="40" t="s">
        <v>1437</v>
      </c>
      <c r="Q23" s="40" t="s">
        <v>119</v>
      </c>
      <c r="R23" s="40" t="s">
        <v>47</v>
      </c>
      <c r="S23" s="41">
        <v>0</v>
      </c>
      <c r="T23" s="40" t="s">
        <v>47</v>
      </c>
      <c r="U23" s="40" t="s">
        <v>1438</v>
      </c>
      <c r="V23" s="41">
        <v>0</v>
      </c>
      <c r="W23" s="41">
        <v>46980</v>
      </c>
      <c r="X23" s="40" t="s">
        <v>1439</v>
      </c>
      <c r="Y23" s="41">
        <v>0</v>
      </c>
      <c r="Z23" s="40" t="s">
        <v>1440</v>
      </c>
      <c r="AA23" s="40" t="s">
        <v>1455</v>
      </c>
      <c r="AB23" s="41">
        <v>5220</v>
      </c>
      <c r="AC23" s="41">
        <v>10</v>
      </c>
    </row>
    <row r="24" spans="1:29" ht="11.25" x14ac:dyDescent="0.15">
      <c r="A24" s="40" t="s">
        <v>1468</v>
      </c>
      <c r="B24" s="40" t="s">
        <v>1429</v>
      </c>
      <c r="C24" s="40" t="s">
        <v>163</v>
      </c>
      <c r="D24" s="40" t="s">
        <v>1430</v>
      </c>
      <c r="E24" s="40" t="s">
        <v>1431</v>
      </c>
      <c r="F24" s="40" t="s">
        <v>158</v>
      </c>
      <c r="G24" s="40" t="s">
        <v>159</v>
      </c>
      <c r="H24" s="40" t="s">
        <v>193</v>
      </c>
      <c r="I24" s="40" t="s">
        <v>88</v>
      </c>
      <c r="J24" s="40" t="s">
        <v>1432</v>
      </c>
      <c r="K24" s="41">
        <v>26100</v>
      </c>
      <c r="L24" s="40" t="s">
        <v>1433</v>
      </c>
      <c r="M24" s="40" t="s">
        <v>1434</v>
      </c>
      <c r="N24" s="40" t="s">
        <v>1435</v>
      </c>
      <c r="O24" s="40" t="s">
        <v>1436</v>
      </c>
      <c r="P24" s="40" t="s">
        <v>1437</v>
      </c>
      <c r="Q24" s="40" t="s">
        <v>119</v>
      </c>
      <c r="R24" s="40" t="s">
        <v>47</v>
      </c>
      <c r="S24" s="41">
        <v>0</v>
      </c>
      <c r="T24" s="40" t="s">
        <v>47</v>
      </c>
      <c r="U24" s="40" t="s">
        <v>1438</v>
      </c>
      <c r="V24" s="41">
        <v>0</v>
      </c>
      <c r="W24" s="41">
        <v>23490</v>
      </c>
      <c r="X24" s="40" t="s">
        <v>1439</v>
      </c>
      <c r="Y24" s="41">
        <v>0</v>
      </c>
      <c r="Z24" s="40" t="s">
        <v>1440</v>
      </c>
      <c r="AA24" s="40" t="s">
        <v>1441</v>
      </c>
      <c r="AB24" s="41">
        <v>2610</v>
      </c>
      <c r="AC24" s="41">
        <v>10</v>
      </c>
    </row>
    <row r="25" spans="1:29" ht="11.25" x14ac:dyDescent="0.15">
      <c r="A25" s="40" t="s">
        <v>1469</v>
      </c>
      <c r="B25" s="40" t="s">
        <v>1429</v>
      </c>
      <c r="C25" s="40" t="s">
        <v>163</v>
      </c>
      <c r="D25" s="40" t="s">
        <v>1430</v>
      </c>
      <c r="E25" s="40" t="s">
        <v>1431</v>
      </c>
      <c r="F25" s="40" t="s">
        <v>158</v>
      </c>
      <c r="G25" s="40" t="s">
        <v>159</v>
      </c>
      <c r="H25" s="40" t="s">
        <v>193</v>
      </c>
      <c r="I25" s="40" t="s">
        <v>88</v>
      </c>
      <c r="J25" s="40" t="s">
        <v>1432</v>
      </c>
      <c r="K25" s="41">
        <v>34800</v>
      </c>
      <c r="L25" s="40" t="s">
        <v>1433</v>
      </c>
      <c r="M25" s="40" t="s">
        <v>1434</v>
      </c>
      <c r="N25" s="40" t="s">
        <v>1435</v>
      </c>
      <c r="O25" s="40" t="s">
        <v>1436</v>
      </c>
      <c r="P25" s="40" t="s">
        <v>1437</v>
      </c>
      <c r="Q25" s="40" t="s">
        <v>119</v>
      </c>
      <c r="R25" s="40" t="s">
        <v>47</v>
      </c>
      <c r="S25" s="41">
        <v>0</v>
      </c>
      <c r="T25" s="40" t="s">
        <v>47</v>
      </c>
      <c r="U25" s="40" t="s">
        <v>1438</v>
      </c>
      <c r="V25" s="41">
        <v>0</v>
      </c>
      <c r="W25" s="41">
        <v>31320</v>
      </c>
      <c r="X25" s="40" t="s">
        <v>1439</v>
      </c>
      <c r="Y25" s="41">
        <v>0</v>
      </c>
      <c r="Z25" s="40" t="s">
        <v>1440</v>
      </c>
      <c r="AA25" s="40" t="s">
        <v>1450</v>
      </c>
      <c r="AB25" s="41">
        <v>3480</v>
      </c>
      <c r="AC25" s="41">
        <v>10</v>
      </c>
    </row>
    <row r="26" spans="1:29" ht="11.25" x14ac:dyDescent="0.15">
      <c r="A26" s="40" t="s">
        <v>1470</v>
      </c>
      <c r="B26" s="40" t="s">
        <v>1429</v>
      </c>
      <c r="C26" s="40" t="s">
        <v>163</v>
      </c>
      <c r="D26" s="40" t="s">
        <v>1430</v>
      </c>
      <c r="E26" s="40" t="s">
        <v>1431</v>
      </c>
      <c r="F26" s="40" t="s">
        <v>158</v>
      </c>
      <c r="G26" s="40" t="s">
        <v>159</v>
      </c>
      <c r="H26" s="40" t="s">
        <v>193</v>
      </c>
      <c r="I26" s="40" t="s">
        <v>88</v>
      </c>
      <c r="J26" s="40" t="s">
        <v>1432</v>
      </c>
      <c r="K26" s="41">
        <v>17400</v>
      </c>
      <c r="L26" s="40" t="s">
        <v>1433</v>
      </c>
      <c r="M26" s="40" t="s">
        <v>1434</v>
      </c>
      <c r="N26" s="40" t="s">
        <v>1471</v>
      </c>
      <c r="O26" s="40" t="s">
        <v>1436</v>
      </c>
      <c r="P26" s="40" t="s">
        <v>1437</v>
      </c>
      <c r="Q26" s="40" t="s">
        <v>119</v>
      </c>
      <c r="R26" s="40" t="s">
        <v>47</v>
      </c>
      <c r="S26" s="41">
        <v>0</v>
      </c>
      <c r="T26" s="40" t="s">
        <v>47</v>
      </c>
      <c r="U26" s="40" t="s">
        <v>1438</v>
      </c>
      <c r="V26" s="41">
        <v>0</v>
      </c>
      <c r="W26" s="41">
        <v>15660</v>
      </c>
      <c r="X26" s="40" t="s">
        <v>1439</v>
      </c>
      <c r="Y26" s="41">
        <v>0</v>
      </c>
      <c r="Z26" s="40" t="s">
        <v>1440</v>
      </c>
      <c r="AA26" s="40" t="s">
        <v>1455</v>
      </c>
      <c r="AB26" s="41">
        <v>1740</v>
      </c>
      <c r="AC26" s="41">
        <v>10</v>
      </c>
    </row>
    <row r="27" spans="1:29" ht="11.25" x14ac:dyDescent="0.15">
      <c r="A27" s="40" t="s">
        <v>1472</v>
      </c>
      <c r="B27" s="40" t="s">
        <v>1429</v>
      </c>
      <c r="C27" s="40" t="s">
        <v>163</v>
      </c>
      <c r="D27" s="40" t="s">
        <v>1430</v>
      </c>
      <c r="E27" s="40" t="s">
        <v>1431</v>
      </c>
      <c r="F27" s="40" t="s">
        <v>158</v>
      </c>
      <c r="G27" s="40" t="s">
        <v>159</v>
      </c>
      <c r="H27" s="40" t="s">
        <v>193</v>
      </c>
      <c r="I27" s="40" t="s">
        <v>88</v>
      </c>
      <c r="J27" s="40" t="s">
        <v>1432</v>
      </c>
      <c r="K27" s="41">
        <v>8700</v>
      </c>
      <c r="L27" s="40" t="s">
        <v>1433</v>
      </c>
      <c r="M27" s="40" t="s">
        <v>1434</v>
      </c>
      <c r="N27" s="40" t="s">
        <v>1435</v>
      </c>
      <c r="O27" s="40" t="s">
        <v>1436</v>
      </c>
      <c r="P27" s="40" t="s">
        <v>1437</v>
      </c>
      <c r="Q27" s="40" t="s">
        <v>119</v>
      </c>
      <c r="R27" s="40" t="s">
        <v>47</v>
      </c>
      <c r="S27" s="41">
        <v>0</v>
      </c>
      <c r="T27" s="40" t="s">
        <v>47</v>
      </c>
      <c r="U27" s="40" t="s">
        <v>1438</v>
      </c>
      <c r="V27" s="41">
        <v>0</v>
      </c>
      <c r="W27" s="41">
        <v>7830</v>
      </c>
      <c r="X27" s="40" t="s">
        <v>1439</v>
      </c>
      <c r="Y27" s="41">
        <v>0</v>
      </c>
      <c r="Z27" s="40" t="s">
        <v>1440</v>
      </c>
      <c r="AA27" s="40" t="s">
        <v>1455</v>
      </c>
      <c r="AB27" s="41">
        <v>870</v>
      </c>
      <c r="AC27" s="41">
        <v>10</v>
      </c>
    </row>
    <row r="28" spans="1:29" ht="11.25" x14ac:dyDescent="0.15">
      <c r="A28" s="40" t="s">
        <v>1473</v>
      </c>
      <c r="B28" s="40" t="s">
        <v>1429</v>
      </c>
      <c r="C28" s="40" t="s">
        <v>163</v>
      </c>
      <c r="D28" s="40" t="s">
        <v>1430</v>
      </c>
      <c r="E28" s="40" t="s">
        <v>1431</v>
      </c>
      <c r="F28" s="40" t="s">
        <v>158</v>
      </c>
      <c r="G28" s="40" t="s">
        <v>159</v>
      </c>
      <c r="H28" s="40" t="s">
        <v>193</v>
      </c>
      <c r="I28" s="40" t="s">
        <v>88</v>
      </c>
      <c r="J28" s="40" t="s">
        <v>1432</v>
      </c>
      <c r="K28" s="41">
        <v>17400</v>
      </c>
      <c r="L28" s="40" t="s">
        <v>1433</v>
      </c>
      <c r="M28" s="40" t="s">
        <v>1434</v>
      </c>
      <c r="N28" s="40" t="s">
        <v>1435</v>
      </c>
      <c r="O28" s="40" t="s">
        <v>1436</v>
      </c>
      <c r="P28" s="40" t="s">
        <v>1437</v>
      </c>
      <c r="Q28" s="40" t="s">
        <v>119</v>
      </c>
      <c r="R28" s="40" t="s">
        <v>47</v>
      </c>
      <c r="S28" s="41">
        <v>0</v>
      </c>
      <c r="T28" s="40" t="s">
        <v>47</v>
      </c>
      <c r="U28" s="40" t="s">
        <v>1438</v>
      </c>
      <c r="V28" s="41">
        <v>0</v>
      </c>
      <c r="W28" s="41">
        <v>15660</v>
      </c>
      <c r="X28" s="40" t="s">
        <v>1439</v>
      </c>
      <c r="Y28" s="41">
        <v>0</v>
      </c>
      <c r="Z28" s="40" t="s">
        <v>1440</v>
      </c>
      <c r="AA28" s="40" t="s">
        <v>1455</v>
      </c>
      <c r="AB28" s="41">
        <v>1740</v>
      </c>
      <c r="AC28" s="41">
        <v>10</v>
      </c>
    </row>
    <row r="29" spans="1:29" ht="11.25" x14ac:dyDescent="0.15">
      <c r="A29" s="40" t="s">
        <v>1474</v>
      </c>
      <c r="B29" s="40" t="s">
        <v>1429</v>
      </c>
      <c r="C29" s="40" t="s">
        <v>163</v>
      </c>
      <c r="D29" s="40" t="s">
        <v>1430</v>
      </c>
      <c r="E29" s="40" t="s">
        <v>1431</v>
      </c>
      <c r="F29" s="40" t="s">
        <v>158</v>
      </c>
      <c r="G29" s="40" t="s">
        <v>159</v>
      </c>
      <c r="H29" s="40" t="s">
        <v>193</v>
      </c>
      <c r="I29" s="40" t="s">
        <v>88</v>
      </c>
      <c r="J29" s="40" t="s">
        <v>1432</v>
      </c>
      <c r="K29" s="41">
        <v>8700</v>
      </c>
      <c r="L29" s="40" t="s">
        <v>1433</v>
      </c>
      <c r="M29" s="40" t="s">
        <v>1434</v>
      </c>
      <c r="N29" s="40" t="s">
        <v>1435</v>
      </c>
      <c r="O29" s="40" t="s">
        <v>1436</v>
      </c>
      <c r="P29" s="40" t="s">
        <v>1437</v>
      </c>
      <c r="Q29" s="40" t="s">
        <v>119</v>
      </c>
      <c r="R29" s="40" t="s">
        <v>47</v>
      </c>
      <c r="S29" s="41">
        <v>0</v>
      </c>
      <c r="T29" s="40" t="s">
        <v>47</v>
      </c>
      <c r="U29" s="40" t="s">
        <v>1438</v>
      </c>
      <c r="V29" s="41">
        <v>0</v>
      </c>
      <c r="W29" s="41">
        <v>7830</v>
      </c>
      <c r="X29" s="40" t="s">
        <v>1439</v>
      </c>
      <c r="Y29" s="41">
        <v>0</v>
      </c>
      <c r="Z29" s="40" t="s">
        <v>1440</v>
      </c>
      <c r="AA29" s="40" t="s">
        <v>1446</v>
      </c>
      <c r="AB29" s="41">
        <v>870</v>
      </c>
      <c r="AC29" s="41">
        <v>10</v>
      </c>
    </row>
    <row r="30" spans="1:29" ht="11.25" x14ac:dyDescent="0.15">
      <c r="A30" s="40" t="s">
        <v>1475</v>
      </c>
      <c r="B30" s="40" t="s">
        <v>1429</v>
      </c>
      <c r="C30" s="40" t="s">
        <v>163</v>
      </c>
      <c r="D30" s="40" t="s">
        <v>1430</v>
      </c>
      <c r="E30" s="40" t="s">
        <v>1431</v>
      </c>
      <c r="F30" s="40" t="s">
        <v>158</v>
      </c>
      <c r="G30" s="40" t="s">
        <v>159</v>
      </c>
      <c r="H30" s="40" t="s">
        <v>193</v>
      </c>
      <c r="I30" s="40" t="s">
        <v>88</v>
      </c>
      <c r="J30" s="40" t="s">
        <v>1432</v>
      </c>
      <c r="K30" s="41">
        <v>17400</v>
      </c>
      <c r="L30" s="40" t="s">
        <v>1433</v>
      </c>
      <c r="M30" s="40" t="s">
        <v>1434</v>
      </c>
      <c r="N30" s="40" t="s">
        <v>1435</v>
      </c>
      <c r="O30" s="40" t="s">
        <v>1436</v>
      </c>
      <c r="P30" s="40" t="s">
        <v>1437</v>
      </c>
      <c r="Q30" s="40" t="s">
        <v>119</v>
      </c>
      <c r="R30" s="40" t="s">
        <v>47</v>
      </c>
      <c r="S30" s="41">
        <v>0</v>
      </c>
      <c r="T30" s="40" t="s">
        <v>47</v>
      </c>
      <c r="U30" s="40" t="s">
        <v>1438</v>
      </c>
      <c r="V30" s="41">
        <v>0</v>
      </c>
      <c r="W30" s="41">
        <v>15660</v>
      </c>
      <c r="X30" s="40" t="s">
        <v>1439</v>
      </c>
      <c r="Y30" s="41">
        <v>0</v>
      </c>
      <c r="Z30" s="40" t="s">
        <v>1440</v>
      </c>
      <c r="AA30" s="40" t="s">
        <v>1455</v>
      </c>
      <c r="AB30" s="41">
        <v>1740</v>
      </c>
      <c r="AC30" s="41">
        <v>10</v>
      </c>
    </row>
    <row r="31" spans="1:29" ht="11.25" x14ac:dyDescent="0.15">
      <c r="A31" s="40" t="s">
        <v>1476</v>
      </c>
      <c r="B31" s="40" t="s">
        <v>1429</v>
      </c>
      <c r="C31" s="40" t="s">
        <v>163</v>
      </c>
      <c r="D31" s="40" t="s">
        <v>1430</v>
      </c>
      <c r="E31" s="40" t="s">
        <v>1431</v>
      </c>
      <c r="F31" s="40" t="s">
        <v>158</v>
      </c>
      <c r="G31" s="40" t="s">
        <v>159</v>
      </c>
      <c r="H31" s="40" t="s">
        <v>193</v>
      </c>
      <c r="I31" s="40" t="s">
        <v>88</v>
      </c>
      <c r="J31" s="40" t="s">
        <v>1432</v>
      </c>
      <c r="K31" s="41">
        <v>17400</v>
      </c>
      <c r="L31" s="40" t="s">
        <v>1433</v>
      </c>
      <c r="M31" s="40" t="s">
        <v>1434</v>
      </c>
      <c r="N31" s="40" t="s">
        <v>1435</v>
      </c>
      <c r="O31" s="40" t="s">
        <v>1436</v>
      </c>
      <c r="P31" s="40" t="s">
        <v>1437</v>
      </c>
      <c r="Q31" s="40" t="s">
        <v>119</v>
      </c>
      <c r="R31" s="40" t="s">
        <v>47</v>
      </c>
      <c r="S31" s="41">
        <v>0</v>
      </c>
      <c r="T31" s="40" t="s">
        <v>47</v>
      </c>
      <c r="U31" s="40" t="s">
        <v>1438</v>
      </c>
      <c r="V31" s="41">
        <v>0</v>
      </c>
      <c r="W31" s="41">
        <v>15660</v>
      </c>
      <c r="X31" s="40" t="s">
        <v>1439</v>
      </c>
      <c r="Y31" s="41">
        <v>0</v>
      </c>
      <c r="Z31" s="40" t="s">
        <v>1440</v>
      </c>
      <c r="AA31" s="40" t="s">
        <v>1477</v>
      </c>
      <c r="AB31" s="41">
        <v>1740</v>
      </c>
      <c r="AC31" s="41">
        <v>10</v>
      </c>
    </row>
    <row r="32" spans="1:29" ht="11.25" x14ac:dyDescent="0.15">
      <c r="A32" s="40" t="s">
        <v>1478</v>
      </c>
      <c r="B32" s="40" t="s">
        <v>1429</v>
      </c>
      <c r="C32" s="40" t="s">
        <v>163</v>
      </c>
      <c r="D32" s="40" t="s">
        <v>1430</v>
      </c>
      <c r="E32" s="40" t="s">
        <v>1431</v>
      </c>
      <c r="F32" s="40" t="s">
        <v>158</v>
      </c>
      <c r="G32" s="40" t="s">
        <v>159</v>
      </c>
      <c r="H32" s="40" t="s">
        <v>193</v>
      </c>
      <c r="I32" s="40" t="s">
        <v>88</v>
      </c>
      <c r="J32" s="40" t="s">
        <v>1432</v>
      </c>
      <c r="K32" s="41">
        <v>26100</v>
      </c>
      <c r="L32" s="40" t="s">
        <v>1433</v>
      </c>
      <c r="M32" s="40" t="s">
        <v>1434</v>
      </c>
      <c r="N32" s="40" t="s">
        <v>1435</v>
      </c>
      <c r="O32" s="40" t="s">
        <v>1436</v>
      </c>
      <c r="P32" s="40" t="s">
        <v>1437</v>
      </c>
      <c r="Q32" s="40" t="s">
        <v>119</v>
      </c>
      <c r="R32" s="40" t="s">
        <v>47</v>
      </c>
      <c r="S32" s="41">
        <v>0</v>
      </c>
      <c r="T32" s="40" t="s">
        <v>47</v>
      </c>
      <c r="U32" s="40" t="s">
        <v>1438</v>
      </c>
      <c r="V32" s="41">
        <v>0</v>
      </c>
      <c r="W32" s="41">
        <v>23490</v>
      </c>
      <c r="X32" s="40" t="s">
        <v>1439</v>
      </c>
      <c r="Y32" s="41">
        <v>0</v>
      </c>
      <c r="Z32" s="40" t="s">
        <v>1440</v>
      </c>
      <c r="AA32" s="40" t="s">
        <v>1433</v>
      </c>
      <c r="AB32" s="41">
        <v>2610</v>
      </c>
      <c r="AC32" s="41">
        <v>10</v>
      </c>
    </row>
    <row r="33" spans="1:29" ht="11.25" x14ac:dyDescent="0.15">
      <c r="A33" s="40" t="s">
        <v>1479</v>
      </c>
      <c r="B33" s="40" t="s">
        <v>1429</v>
      </c>
      <c r="C33" s="40" t="s">
        <v>163</v>
      </c>
      <c r="D33" s="40" t="s">
        <v>1430</v>
      </c>
      <c r="E33" s="40" t="s">
        <v>1431</v>
      </c>
      <c r="F33" s="40" t="s">
        <v>158</v>
      </c>
      <c r="G33" s="40" t="s">
        <v>159</v>
      </c>
      <c r="H33" s="40" t="s">
        <v>193</v>
      </c>
      <c r="I33" s="40" t="s">
        <v>88</v>
      </c>
      <c r="J33" s="40" t="s">
        <v>1432</v>
      </c>
      <c r="K33" s="41">
        <v>8700</v>
      </c>
      <c r="L33" s="40" t="s">
        <v>1433</v>
      </c>
      <c r="M33" s="40" t="s">
        <v>1434</v>
      </c>
      <c r="N33" s="40" t="s">
        <v>1435</v>
      </c>
      <c r="O33" s="40" t="s">
        <v>1436</v>
      </c>
      <c r="P33" s="40" t="s">
        <v>1437</v>
      </c>
      <c r="Q33" s="40" t="s">
        <v>119</v>
      </c>
      <c r="R33" s="40" t="s">
        <v>47</v>
      </c>
      <c r="S33" s="41">
        <v>0</v>
      </c>
      <c r="T33" s="40" t="s">
        <v>47</v>
      </c>
      <c r="U33" s="40" t="s">
        <v>1438</v>
      </c>
      <c r="V33" s="41">
        <v>0</v>
      </c>
      <c r="W33" s="41">
        <v>7830</v>
      </c>
      <c r="X33" s="40" t="s">
        <v>1439</v>
      </c>
      <c r="Y33" s="41">
        <v>0</v>
      </c>
      <c r="Z33" s="40" t="s">
        <v>1440</v>
      </c>
      <c r="AA33" s="40" t="s">
        <v>1477</v>
      </c>
      <c r="AB33" s="41">
        <v>870</v>
      </c>
      <c r="AC33" s="41">
        <v>10</v>
      </c>
    </row>
    <row r="34" spans="1:29" ht="11.25" x14ac:dyDescent="0.15">
      <c r="A34" s="40" t="s">
        <v>1480</v>
      </c>
      <c r="B34" s="40" t="s">
        <v>1429</v>
      </c>
      <c r="C34" s="40" t="s">
        <v>163</v>
      </c>
      <c r="D34" s="40" t="s">
        <v>1430</v>
      </c>
      <c r="E34" s="40" t="s">
        <v>1431</v>
      </c>
      <c r="F34" s="40" t="s">
        <v>158</v>
      </c>
      <c r="G34" s="40" t="s">
        <v>159</v>
      </c>
      <c r="H34" s="40" t="s">
        <v>193</v>
      </c>
      <c r="I34" s="40" t="s">
        <v>88</v>
      </c>
      <c r="J34" s="40" t="s">
        <v>1432</v>
      </c>
      <c r="K34" s="41">
        <v>69600</v>
      </c>
      <c r="L34" s="40" t="s">
        <v>1481</v>
      </c>
      <c r="M34" s="40" t="s">
        <v>1434</v>
      </c>
      <c r="N34" s="40" t="s">
        <v>1435</v>
      </c>
      <c r="O34" s="40" t="s">
        <v>1436</v>
      </c>
      <c r="P34" s="40" t="s">
        <v>1437</v>
      </c>
      <c r="Q34" s="40" t="s">
        <v>119</v>
      </c>
      <c r="R34" s="40" t="s">
        <v>47</v>
      </c>
      <c r="S34" s="41">
        <v>0</v>
      </c>
      <c r="T34" s="40" t="s">
        <v>47</v>
      </c>
      <c r="U34" s="40" t="s">
        <v>1438</v>
      </c>
      <c r="V34" s="41">
        <v>0</v>
      </c>
      <c r="W34" s="41">
        <v>62640</v>
      </c>
      <c r="X34" s="40" t="s">
        <v>1439</v>
      </c>
      <c r="Y34" s="41">
        <v>0</v>
      </c>
      <c r="Z34" s="40" t="s">
        <v>1440</v>
      </c>
      <c r="AA34" s="40" t="s">
        <v>1450</v>
      </c>
      <c r="AB34" s="41">
        <v>6960</v>
      </c>
      <c r="AC34" s="41">
        <v>10</v>
      </c>
    </row>
    <row r="35" spans="1:29" ht="11.25" x14ac:dyDescent="0.15">
      <c r="A35" s="40" t="s">
        <v>1482</v>
      </c>
      <c r="B35" s="40" t="s">
        <v>1429</v>
      </c>
      <c r="C35" s="40" t="s">
        <v>163</v>
      </c>
      <c r="D35" s="40" t="s">
        <v>1430</v>
      </c>
      <c r="E35" s="40" t="s">
        <v>1431</v>
      </c>
      <c r="F35" s="40" t="s">
        <v>158</v>
      </c>
      <c r="G35" s="40" t="s">
        <v>159</v>
      </c>
      <c r="H35" s="40" t="s">
        <v>193</v>
      </c>
      <c r="I35" s="40" t="s">
        <v>88</v>
      </c>
      <c r="J35" s="40" t="s">
        <v>1432</v>
      </c>
      <c r="K35" s="41">
        <v>8700</v>
      </c>
      <c r="L35" s="40" t="s">
        <v>1481</v>
      </c>
      <c r="M35" s="40" t="s">
        <v>1434</v>
      </c>
      <c r="N35" s="40" t="s">
        <v>1435</v>
      </c>
      <c r="O35" s="40" t="s">
        <v>1436</v>
      </c>
      <c r="P35" s="40" t="s">
        <v>1437</v>
      </c>
      <c r="Q35" s="40" t="s">
        <v>119</v>
      </c>
      <c r="R35" s="40" t="s">
        <v>47</v>
      </c>
      <c r="S35" s="41">
        <v>0</v>
      </c>
      <c r="T35" s="40" t="s">
        <v>47</v>
      </c>
      <c r="U35" s="40" t="s">
        <v>1438</v>
      </c>
      <c r="V35" s="41">
        <v>0</v>
      </c>
      <c r="W35" s="41">
        <v>7830</v>
      </c>
      <c r="X35" s="40" t="s">
        <v>1439</v>
      </c>
      <c r="Y35" s="41">
        <v>0</v>
      </c>
      <c r="Z35" s="40" t="s">
        <v>1440</v>
      </c>
      <c r="AA35" s="40" t="s">
        <v>1441</v>
      </c>
      <c r="AB35" s="41">
        <v>870</v>
      </c>
      <c r="AC35" s="41">
        <v>10</v>
      </c>
    </row>
    <row r="36" spans="1:29" ht="11.25" x14ac:dyDescent="0.15">
      <c r="A36" s="40" t="s">
        <v>1483</v>
      </c>
      <c r="B36" s="40" t="s">
        <v>1429</v>
      </c>
      <c r="C36" s="40" t="s">
        <v>163</v>
      </c>
      <c r="D36" s="40" t="s">
        <v>1430</v>
      </c>
      <c r="E36" s="40" t="s">
        <v>1431</v>
      </c>
      <c r="F36" s="40" t="s">
        <v>158</v>
      </c>
      <c r="G36" s="40" t="s">
        <v>159</v>
      </c>
      <c r="H36" s="40" t="s">
        <v>193</v>
      </c>
      <c r="I36" s="40" t="s">
        <v>88</v>
      </c>
      <c r="J36" s="40" t="s">
        <v>1432</v>
      </c>
      <c r="K36" s="41">
        <v>8700</v>
      </c>
      <c r="L36" s="40" t="s">
        <v>1433</v>
      </c>
      <c r="M36" s="40" t="s">
        <v>1434</v>
      </c>
      <c r="N36" s="40" t="s">
        <v>1484</v>
      </c>
      <c r="O36" s="40" t="s">
        <v>1436</v>
      </c>
      <c r="P36" s="40" t="s">
        <v>1437</v>
      </c>
      <c r="Q36" s="40" t="s">
        <v>119</v>
      </c>
      <c r="R36" s="40" t="s">
        <v>47</v>
      </c>
      <c r="S36" s="41">
        <v>0</v>
      </c>
      <c r="T36" s="40" t="s">
        <v>47</v>
      </c>
      <c r="U36" s="40" t="s">
        <v>1438</v>
      </c>
      <c r="V36" s="41">
        <v>0</v>
      </c>
      <c r="W36" s="41">
        <v>7830</v>
      </c>
      <c r="X36" s="40" t="s">
        <v>1439</v>
      </c>
      <c r="Y36" s="41">
        <v>0</v>
      </c>
      <c r="Z36" s="40" t="s">
        <v>1440</v>
      </c>
      <c r="AA36" s="40" t="s">
        <v>1446</v>
      </c>
      <c r="AB36" s="41">
        <v>870</v>
      </c>
      <c r="AC36" s="41">
        <v>10</v>
      </c>
    </row>
    <row r="37" spans="1:29" ht="11.25" x14ac:dyDescent="0.15">
      <c r="A37" s="40" t="s">
        <v>1485</v>
      </c>
      <c r="B37" s="40" t="s">
        <v>1429</v>
      </c>
      <c r="C37" s="40" t="s">
        <v>163</v>
      </c>
      <c r="D37" s="40" t="s">
        <v>1430</v>
      </c>
      <c r="E37" s="40" t="s">
        <v>1431</v>
      </c>
      <c r="F37" s="40" t="s">
        <v>158</v>
      </c>
      <c r="G37" s="40" t="s">
        <v>159</v>
      </c>
      <c r="H37" s="40" t="s">
        <v>193</v>
      </c>
      <c r="I37" s="40" t="s">
        <v>88</v>
      </c>
      <c r="J37" s="40" t="s">
        <v>1432</v>
      </c>
      <c r="K37" s="41">
        <v>8700</v>
      </c>
      <c r="L37" s="40" t="s">
        <v>1433</v>
      </c>
      <c r="M37" s="40" t="s">
        <v>1434</v>
      </c>
      <c r="N37" s="40" t="s">
        <v>1435</v>
      </c>
      <c r="O37" s="40" t="s">
        <v>1436</v>
      </c>
      <c r="P37" s="40" t="s">
        <v>1437</v>
      </c>
      <c r="Q37" s="40" t="s">
        <v>119</v>
      </c>
      <c r="R37" s="40" t="s">
        <v>47</v>
      </c>
      <c r="S37" s="41">
        <v>0</v>
      </c>
      <c r="T37" s="40" t="s">
        <v>47</v>
      </c>
      <c r="U37" s="40" t="s">
        <v>1438</v>
      </c>
      <c r="V37" s="41">
        <v>0</v>
      </c>
      <c r="W37" s="41">
        <v>7830</v>
      </c>
      <c r="X37" s="40" t="s">
        <v>1439</v>
      </c>
      <c r="Y37" s="41">
        <v>0</v>
      </c>
      <c r="Z37" s="40" t="s">
        <v>1440</v>
      </c>
      <c r="AA37" s="40" t="s">
        <v>1455</v>
      </c>
      <c r="AB37" s="41">
        <v>870</v>
      </c>
      <c r="AC37" s="41">
        <v>10</v>
      </c>
    </row>
    <row r="38" spans="1:29" ht="11.25" x14ac:dyDescent="0.15">
      <c r="A38" s="40" t="s">
        <v>1486</v>
      </c>
      <c r="B38" s="40" t="s">
        <v>1429</v>
      </c>
      <c r="C38" s="40" t="s">
        <v>163</v>
      </c>
      <c r="D38" s="40" t="s">
        <v>1430</v>
      </c>
      <c r="E38" s="40" t="s">
        <v>1431</v>
      </c>
      <c r="F38" s="40" t="s">
        <v>158</v>
      </c>
      <c r="G38" s="40" t="s">
        <v>159</v>
      </c>
      <c r="H38" s="40" t="s">
        <v>193</v>
      </c>
      <c r="I38" s="40" t="s">
        <v>88</v>
      </c>
      <c r="J38" s="40" t="s">
        <v>1432</v>
      </c>
      <c r="K38" s="41">
        <v>8700</v>
      </c>
      <c r="L38" s="40" t="s">
        <v>1433</v>
      </c>
      <c r="M38" s="40" t="s">
        <v>1434</v>
      </c>
      <c r="N38" s="40" t="s">
        <v>1435</v>
      </c>
      <c r="O38" s="40" t="s">
        <v>1436</v>
      </c>
      <c r="P38" s="40" t="s">
        <v>1437</v>
      </c>
      <c r="Q38" s="40" t="s">
        <v>119</v>
      </c>
      <c r="R38" s="40" t="s">
        <v>47</v>
      </c>
      <c r="S38" s="41">
        <v>0</v>
      </c>
      <c r="T38" s="40" t="s">
        <v>47</v>
      </c>
      <c r="U38" s="40" t="s">
        <v>1438</v>
      </c>
      <c r="V38" s="41">
        <v>0</v>
      </c>
      <c r="W38" s="41">
        <v>7830</v>
      </c>
      <c r="X38" s="40" t="s">
        <v>1439</v>
      </c>
      <c r="Y38" s="41">
        <v>0</v>
      </c>
      <c r="Z38" s="40" t="s">
        <v>1440</v>
      </c>
      <c r="AA38" s="40" t="s">
        <v>1455</v>
      </c>
      <c r="AB38" s="41">
        <v>870</v>
      </c>
      <c r="AC38" s="41">
        <v>10</v>
      </c>
    </row>
    <row r="39" spans="1:29" ht="11.25" x14ac:dyDescent="0.15">
      <c r="A39" s="40" t="s">
        <v>1487</v>
      </c>
      <c r="B39" s="40" t="s">
        <v>1429</v>
      </c>
      <c r="C39" s="40" t="s">
        <v>163</v>
      </c>
      <c r="D39" s="40" t="s">
        <v>1430</v>
      </c>
      <c r="E39" s="40" t="s">
        <v>1431</v>
      </c>
      <c r="F39" s="40" t="s">
        <v>158</v>
      </c>
      <c r="G39" s="40" t="s">
        <v>159</v>
      </c>
      <c r="H39" s="40" t="s">
        <v>193</v>
      </c>
      <c r="I39" s="40" t="s">
        <v>88</v>
      </c>
      <c r="J39" s="40" t="s">
        <v>1432</v>
      </c>
      <c r="K39" s="41">
        <v>8700</v>
      </c>
      <c r="L39" s="40" t="s">
        <v>1433</v>
      </c>
      <c r="M39" s="40" t="s">
        <v>1434</v>
      </c>
      <c r="N39" s="40" t="s">
        <v>1435</v>
      </c>
      <c r="O39" s="40" t="s">
        <v>1436</v>
      </c>
      <c r="P39" s="40" t="s">
        <v>1437</v>
      </c>
      <c r="Q39" s="40" t="s">
        <v>119</v>
      </c>
      <c r="R39" s="40" t="s">
        <v>47</v>
      </c>
      <c r="S39" s="41">
        <v>0</v>
      </c>
      <c r="T39" s="40" t="s">
        <v>47</v>
      </c>
      <c r="U39" s="40" t="s">
        <v>1438</v>
      </c>
      <c r="V39" s="41">
        <v>0</v>
      </c>
      <c r="W39" s="41">
        <v>7830</v>
      </c>
      <c r="X39" s="40" t="s">
        <v>1439</v>
      </c>
      <c r="Y39" s="41">
        <v>0</v>
      </c>
      <c r="Z39" s="40" t="s">
        <v>1440</v>
      </c>
      <c r="AA39" s="40" t="s">
        <v>1441</v>
      </c>
      <c r="AB39" s="41">
        <v>870</v>
      </c>
      <c r="AC39" s="41">
        <v>10</v>
      </c>
    </row>
    <row r="40" spans="1:29" ht="11.25" x14ac:dyDescent="0.15">
      <c r="A40" s="40" t="s">
        <v>1488</v>
      </c>
      <c r="B40" s="40" t="s">
        <v>1429</v>
      </c>
      <c r="C40" s="40" t="s">
        <v>163</v>
      </c>
      <c r="D40" s="40" t="s">
        <v>1430</v>
      </c>
      <c r="E40" s="40" t="s">
        <v>1431</v>
      </c>
      <c r="F40" s="40" t="s">
        <v>158</v>
      </c>
      <c r="G40" s="40" t="s">
        <v>159</v>
      </c>
      <c r="H40" s="40" t="s">
        <v>193</v>
      </c>
      <c r="I40" s="40" t="s">
        <v>88</v>
      </c>
      <c r="J40" s="40" t="s">
        <v>1432</v>
      </c>
      <c r="K40" s="41">
        <v>182700</v>
      </c>
      <c r="L40" s="40" t="s">
        <v>1433</v>
      </c>
      <c r="M40" s="40" t="s">
        <v>1434</v>
      </c>
      <c r="N40" s="40" t="s">
        <v>1435</v>
      </c>
      <c r="O40" s="40" t="s">
        <v>1436</v>
      </c>
      <c r="P40" s="40" t="s">
        <v>1437</v>
      </c>
      <c r="Q40" s="40" t="s">
        <v>119</v>
      </c>
      <c r="R40" s="40" t="s">
        <v>47</v>
      </c>
      <c r="S40" s="41">
        <v>0</v>
      </c>
      <c r="T40" s="40" t="s">
        <v>47</v>
      </c>
      <c r="U40" s="40" t="s">
        <v>1438</v>
      </c>
      <c r="V40" s="41">
        <v>0</v>
      </c>
      <c r="W40" s="41">
        <v>164430</v>
      </c>
      <c r="X40" s="40" t="s">
        <v>1439</v>
      </c>
      <c r="Y40" s="41">
        <v>0</v>
      </c>
      <c r="Z40" s="40" t="s">
        <v>1440</v>
      </c>
      <c r="AA40" s="40" t="s">
        <v>1446</v>
      </c>
      <c r="AB40" s="41">
        <v>18270</v>
      </c>
      <c r="AC40" s="41">
        <v>10</v>
      </c>
    </row>
    <row r="41" spans="1:29" ht="11.25" x14ac:dyDescent="0.15">
      <c r="A41" s="40" t="s">
        <v>1489</v>
      </c>
      <c r="B41" s="40" t="s">
        <v>1429</v>
      </c>
      <c r="C41" s="40" t="s">
        <v>163</v>
      </c>
      <c r="D41" s="40" t="s">
        <v>1430</v>
      </c>
      <c r="E41" s="40" t="s">
        <v>1431</v>
      </c>
      <c r="F41" s="40" t="s">
        <v>158</v>
      </c>
      <c r="G41" s="40" t="s">
        <v>159</v>
      </c>
      <c r="H41" s="40" t="s">
        <v>193</v>
      </c>
      <c r="I41" s="40" t="s">
        <v>88</v>
      </c>
      <c r="J41" s="40" t="s">
        <v>1432</v>
      </c>
      <c r="K41" s="41">
        <v>17400</v>
      </c>
      <c r="L41" s="40" t="s">
        <v>1433</v>
      </c>
      <c r="M41" s="40" t="s">
        <v>1434</v>
      </c>
      <c r="N41" s="40" t="s">
        <v>1435</v>
      </c>
      <c r="O41" s="40" t="s">
        <v>1436</v>
      </c>
      <c r="P41" s="40" t="s">
        <v>1437</v>
      </c>
      <c r="Q41" s="40" t="s">
        <v>119</v>
      </c>
      <c r="R41" s="40" t="s">
        <v>47</v>
      </c>
      <c r="S41" s="41">
        <v>0</v>
      </c>
      <c r="T41" s="40" t="s">
        <v>47</v>
      </c>
      <c r="U41" s="40" t="s">
        <v>1438</v>
      </c>
      <c r="V41" s="41">
        <v>0</v>
      </c>
      <c r="W41" s="41">
        <v>15660</v>
      </c>
      <c r="X41" s="40" t="s">
        <v>1439</v>
      </c>
      <c r="Y41" s="41">
        <v>0</v>
      </c>
      <c r="Z41" s="40" t="s">
        <v>1440</v>
      </c>
      <c r="AA41" s="40" t="s">
        <v>1443</v>
      </c>
      <c r="AB41" s="41">
        <v>1740</v>
      </c>
      <c r="AC41" s="41">
        <v>10</v>
      </c>
    </row>
    <row r="42" spans="1:29" ht="11.25" x14ac:dyDescent="0.15">
      <c r="A42" s="40" t="s">
        <v>1490</v>
      </c>
      <c r="B42" s="40" t="s">
        <v>1429</v>
      </c>
      <c r="C42" s="40" t="s">
        <v>163</v>
      </c>
      <c r="D42" s="40" t="s">
        <v>1430</v>
      </c>
      <c r="E42" s="40" t="s">
        <v>1431</v>
      </c>
      <c r="F42" s="40" t="s">
        <v>158</v>
      </c>
      <c r="G42" s="40" t="s">
        <v>159</v>
      </c>
      <c r="H42" s="40" t="s">
        <v>193</v>
      </c>
      <c r="I42" s="40" t="s">
        <v>88</v>
      </c>
      <c r="J42" s="40" t="s">
        <v>1432</v>
      </c>
      <c r="K42" s="41">
        <v>8700</v>
      </c>
      <c r="L42" s="40" t="s">
        <v>1433</v>
      </c>
      <c r="M42" s="40" t="s">
        <v>1434</v>
      </c>
      <c r="N42" s="40" t="s">
        <v>1435</v>
      </c>
      <c r="O42" s="40" t="s">
        <v>1436</v>
      </c>
      <c r="P42" s="40" t="s">
        <v>1437</v>
      </c>
      <c r="Q42" s="40" t="s">
        <v>119</v>
      </c>
      <c r="R42" s="40" t="s">
        <v>47</v>
      </c>
      <c r="S42" s="41">
        <v>0</v>
      </c>
      <c r="T42" s="40" t="s">
        <v>47</v>
      </c>
      <c r="U42" s="40" t="s">
        <v>1438</v>
      </c>
      <c r="V42" s="41">
        <v>0</v>
      </c>
      <c r="W42" s="41">
        <v>7830</v>
      </c>
      <c r="X42" s="40" t="s">
        <v>1439</v>
      </c>
      <c r="Y42" s="41">
        <v>0</v>
      </c>
      <c r="Z42" s="40" t="s">
        <v>1440</v>
      </c>
      <c r="AA42" s="40" t="s">
        <v>1441</v>
      </c>
      <c r="AB42" s="41">
        <v>870</v>
      </c>
      <c r="AC42" s="41">
        <v>10</v>
      </c>
    </row>
    <row r="43" spans="1:29" ht="11.25" x14ac:dyDescent="0.15">
      <c r="A43" s="40" t="s">
        <v>1491</v>
      </c>
      <c r="B43" s="40" t="s">
        <v>1429</v>
      </c>
      <c r="C43" s="40" t="s">
        <v>163</v>
      </c>
      <c r="D43" s="40" t="s">
        <v>1430</v>
      </c>
      <c r="E43" s="40" t="s">
        <v>1431</v>
      </c>
      <c r="F43" s="40" t="s">
        <v>158</v>
      </c>
      <c r="G43" s="40" t="s">
        <v>159</v>
      </c>
      <c r="H43" s="40" t="s">
        <v>193</v>
      </c>
      <c r="I43" s="40" t="s">
        <v>88</v>
      </c>
      <c r="J43" s="40" t="s">
        <v>1432</v>
      </c>
      <c r="K43" s="41">
        <v>52200</v>
      </c>
      <c r="L43" s="40" t="s">
        <v>1433</v>
      </c>
      <c r="M43" s="40" t="s">
        <v>1434</v>
      </c>
      <c r="N43" s="40" t="s">
        <v>1435</v>
      </c>
      <c r="O43" s="40" t="s">
        <v>1436</v>
      </c>
      <c r="P43" s="40" t="s">
        <v>1437</v>
      </c>
      <c r="Q43" s="40" t="s">
        <v>119</v>
      </c>
      <c r="R43" s="40" t="s">
        <v>47</v>
      </c>
      <c r="S43" s="41">
        <v>0</v>
      </c>
      <c r="T43" s="40" t="s">
        <v>47</v>
      </c>
      <c r="U43" s="40" t="s">
        <v>1438</v>
      </c>
      <c r="V43" s="41">
        <v>0</v>
      </c>
      <c r="W43" s="41">
        <v>46980</v>
      </c>
      <c r="X43" s="40" t="s">
        <v>1439</v>
      </c>
      <c r="Y43" s="41">
        <v>0</v>
      </c>
      <c r="Z43" s="40" t="s">
        <v>1440</v>
      </c>
      <c r="AA43" s="40" t="s">
        <v>1443</v>
      </c>
      <c r="AB43" s="41">
        <v>5220</v>
      </c>
      <c r="AC43" s="41">
        <v>10</v>
      </c>
    </row>
    <row r="44" spans="1:29" ht="11.25" x14ac:dyDescent="0.15">
      <c r="A44" s="40" t="s">
        <v>1492</v>
      </c>
      <c r="B44" s="40" t="s">
        <v>1429</v>
      </c>
      <c r="C44" s="40" t="s">
        <v>163</v>
      </c>
      <c r="D44" s="40" t="s">
        <v>1430</v>
      </c>
      <c r="E44" s="40" t="s">
        <v>1431</v>
      </c>
      <c r="F44" s="40" t="s">
        <v>158</v>
      </c>
      <c r="G44" s="40" t="s">
        <v>159</v>
      </c>
      <c r="H44" s="40" t="s">
        <v>193</v>
      </c>
      <c r="I44" s="40" t="s">
        <v>88</v>
      </c>
      <c r="J44" s="40" t="s">
        <v>1432</v>
      </c>
      <c r="K44" s="41">
        <v>8700</v>
      </c>
      <c r="L44" s="40" t="s">
        <v>1433</v>
      </c>
      <c r="M44" s="40" t="s">
        <v>1434</v>
      </c>
      <c r="N44" s="40" t="s">
        <v>1435</v>
      </c>
      <c r="O44" s="40" t="s">
        <v>1436</v>
      </c>
      <c r="P44" s="40" t="s">
        <v>1437</v>
      </c>
      <c r="Q44" s="40" t="s">
        <v>119</v>
      </c>
      <c r="R44" s="40" t="s">
        <v>47</v>
      </c>
      <c r="S44" s="41">
        <v>0</v>
      </c>
      <c r="T44" s="40" t="s">
        <v>47</v>
      </c>
      <c r="U44" s="40" t="s">
        <v>1438</v>
      </c>
      <c r="V44" s="41">
        <v>0</v>
      </c>
      <c r="W44" s="41">
        <v>7830</v>
      </c>
      <c r="X44" s="40" t="s">
        <v>1439</v>
      </c>
      <c r="Y44" s="41">
        <v>0</v>
      </c>
      <c r="Z44" s="40" t="s">
        <v>1440</v>
      </c>
      <c r="AA44" s="40" t="s">
        <v>1443</v>
      </c>
      <c r="AB44" s="41">
        <v>870</v>
      </c>
      <c r="AC44" s="41">
        <v>10</v>
      </c>
    </row>
    <row r="45" spans="1:29" ht="11.25" x14ac:dyDescent="0.15">
      <c r="A45" s="40" t="s">
        <v>1493</v>
      </c>
      <c r="B45" s="40" t="s">
        <v>1429</v>
      </c>
      <c r="C45" s="40" t="s">
        <v>163</v>
      </c>
      <c r="D45" s="40" t="s">
        <v>1430</v>
      </c>
      <c r="E45" s="40" t="s">
        <v>1431</v>
      </c>
      <c r="F45" s="40" t="s">
        <v>158</v>
      </c>
      <c r="G45" s="40" t="s">
        <v>159</v>
      </c>
      <c r="H45" s="40" t="s">
        <v>193</v>
      </c>
      <c r="I45" s="40" t="s">
        <v>88</v>
      </c>
      <c r="J45" s="40" t="s">
        <v>1432</v>
      </c>
      <c r="K45" s="41">
        <v>8700</v>
      </c>
      <c r="L45" s="40" t="s">
        <v>1433</v>
      </c>
      <c r="M45" s="40" t="s">
        <v>1434</v>
      </c>
      <c r="N45" s="40" t="s">
        <v>1435</v>
      </c>
      <c r="O45" s="40" t="s">
        <v>1436</v>
      </c>
      <c r="P45" s="40" t="s">
        <v>1437</v>
      </c>
      <c r="Q45" s="40" t="s">
        <v>119</v>
      </c>
      <c r="R45" s="40" t="s">
        <v>47</v>
      </c>
      <c r="S45" s="41">
        <v>0</v>
      </c>
      <c r="T45" s="40" t="s">
        <v>47</v>
      </c>
      <c r="U45" s="40" t="s">
        <v>1438</v>
      </c>
      <c r="V45" s="41">
        <v>0</v>
      </c>
      <c r="W45" s="41">
        <v>7830</v>
      </c>
      <c r="X45" s="40" t="s">
        <v>1439</v>
      </c>
      <c r="Y45" s="41">
        <v>0</v>
      </c>
      <c r="Z45" s="40" t="s">
        <v>1440</v>
      </c>
      <c r="AA45" s="40" t="s">
        <v>1446</v>
      </c>
      <c r="AB45" s="41">
        <v>870</v>
      </c>
      <c r="AC45" s="41">
        <v>10</v>
      </c>
    </row>
    <row r="46" spans="1:29" ht="11.25" x14ac:dyDescent="0.15">
      <c r="A46" s="40" t="s">
        <v>1494</v>
      </c>
      <c r="B46" s="40" t="s">
        <v>1429</v>
      </c>
      <c r="C46" s="40" t="s">
        <v>163</v>
      </c>
      <c r="D46" s="40" t="s">
        <v>1430</v>
      </c>
      <c r="E46" s="40" t="s">
        <v>1431</v>
      </c>
      <c r="F46" s="40" t="s">
        <v>158</v>
      </c>
      <c r="G46" s="40" t="s">
        <v>159</v>
      </c>
      <c r="H46" s="40" t="s">
        <v>193</v>
      </c>
      <c r="I46" s="40" t="s">
        <v>88</v>
      </c>
      <c r="J46" s="40" t="s">
        <v>1432</v>
      </c>
      <c r="K46" s="41">
        <v>43500</v>
      </c>
      <c r="L46" s="40" t="s">
        <v>1433</v>
      </c>
      <c r="M46" s="40" t="s">
        <v>1434</v>
      </c>
      <c r="N46" s="40" t="s">
        <v>1435</v>
      </c>
      <c r="O46" s="40" t="s">
        <v>1436</v>
      </c>
      <c r="P46" s="40" t="s">
        <v>1437</v>
      </c>
      <c r="Q46" s="40" t="s">
        <v>119</v>
      </c>
      <c r="R46" s="40" t="s">
        <v>47</v>
      </c>
      <c r="S46" s="41">
        <v>0</v>
      </c>
      <c r="T46" s="40" t="s">
        <v>47</v>
      </c>
      <c r="U46" s="40" t="s">
        <v>1438</v>
      </c>
      <c r="V46" s="41">
        <v>0</v>
      </c>
      <c r="W46" s="41">
        <v>39150</v>
      </c>
      <c r="X46" s="40" t="s">
        <v>1439</v>
      </c>
      <c r="Y46" s="41">
        <v>0</v>
      </c>
      <c r="Z46" s="40" t="s">
        <v>1440</v>
      </c>
      <c r="AA46" s="40" t="s">
        <v>1443</v>
      </c>
      <c r="AB46" s="41">
        <v>4350</v>
      </c>
      <c r="AC46" s="41">
        <v>10</v>
      </c>
    </row>
    <row r="47" spans="1:29" ht="11.25" x14ac:dyDescent="0.15">
      <c r="A47" s="40" t="s">
        <v>1495</v>
      </c>
      <c r="B47" s="40" t="s">
        <v>1429</v>
      </c>
      <c r="C47" s="40" t="s">
        <v>163</v>
      </c>
      <c r="D47" s="40" t="s">
        <v>1430</v>
      </c>
      <c r="E47" s="40" t="s">
        <v>1431</v>
      </c>
      <c r="F47" s="40" t="s">
        <v>158</v>
      </c>
      <c r="G47" s="40" t="s">
        <v>159</v>
      </c>
      <c r="H47" s="40" t="s">
        <v>193</v>
      </c>
      <c r="I47" s="40" t="s">
        <v>88</v>
      </c>
      <c r="J47" s="40" t="s">
        <v>1432</v>
      </c>
      <c r="K47" s="41">
        <v>26100</v>
      </c>
      <c r="L47" s="40" t="s">
        <v>1433</v>
      </c>
      <c r="M47" s="40" t="s">
        <v>1434</v>
      </c>
      <c r="N47" s="40" t="s">
        <v>1435</v>
      </c>
      <c r="O47" s="40" t="s">
        <v>1436</v>
      </c>
      <c r="P47" s="40" t="s">
        <v>1437</v>
      </c>
      <c r="Q47" s="40" t="s">
        <v>119</v>
      </c>
      <c r="R47" s="40" t="s">
        <v>47</v>
      </c>
      <c r="S47" s="41">
        <v>0</v>
      </c>
      <c r="T47" s="40" t="s">
        <v>47</v>
      </c>
      <c r="U47" s="40" t="s">
        <v>1438</v>
      </c>
      <c r="V47" s="41">
        <v>0</v>
      </c>
      <c r="W47" s="41">
        <v>23490</v>
      </c>
      <c r="X47" s="40" t="s">
        <v>1439</v>
      </c>
      <c r="Y47" s="41">
        <v>0</v>
      </c>
      <c r="Z47" s="40" t="s">
        <v>1440</v>
      </c>
      <c r="AA47" s="40" t="s">
        <v>1446</v>
      </c>
      <c r="AB47" s="41">
        <v>2610</v>
      </c>
      <c r="AC47" s="41">
        <v>10</v>
      </c>
    </row>
    <row r="48" spans="1:29" ht="11.25" x14ac:dyDescent="0.15">
      <c r="A48" s="40" t="s">
        <v>1496</v>
      </c>
      <c r="B48" s="40" t="s">
        <v>1429</v>
      </c>
      <c r="C48" s="40" t="s">
        <v>163</v>
      </c>
      <c r="D48" s="40" t="s">
        <v>1430</v>
      </c>
      <c r="E48" s="40" t="s">
        <v>1431</v>
      </c>
      <c r="F48" s="40" t="s">
        <v>158</v>
      </c>
      <c r="G48" s="40" t="s">
        <v>159</v>
      </c>
      <c r="H48" s="40" t="s">
        <v>193</v>
      </c>
      <c r="I48" s="40" t="s">
        <v>88</v>
      </c>
      <c r="J48" s="40" t="s">
        <v>1432</v>
      </c>
      <c r="K48" s="41">
        <v>8700</v>
      </c>
      <c r="L48" s="40" t="s">
        <v>1433</v>
      </c>
      <c r="M48" s="40" t="s">
        <v>1434</v>
      </c>
      <c r="N48" s="40" t="s">
        <v>1435</v>
      </c>
      <c r="O48" s="40" t="s">
        <v>1436</v>
      </c>
      <c r="P48" s="40" t="s">
        <v>1437</v>
      </c>
      <c r="Q48" s="40" t="s">
        <v>119</v>
      </c>
      <c r="R48" s="40" t="s">
        <v>47</v>
      </c>
      <c r="S48" s="41">
        <v>0</v>
      </c>
      <c r="T48" s="40" t="s">
        <v>47</v>
      </c>
      <c r="U48" s="40" t="s">
        <v>1438</v>
      </c>
      <c r="V48" s="41">
        <v>0</v>
      </c>
      <c r="W48" s="41">
        <v>7830</v>
      </c>
      <c r="X48" s="40" t="s">
        <v>1439</v>
      </c>
      <c r="Y48" s="41">
        <v>0</v>
      </c>
      <c r="Z48" s="40" t="s">
        <v>1440</v>
      </c>
      <c r="AA48" s="40" t="s">
        <v>1446</v>
      </c>
      <c r="AB48" s="41">
        <v>870</v>
      </c>
      <c r="AC48" s="41">
        <v>10</v>
      </c>
    </row>
    <row r="49" spans="1:29" ht="11.25" x14ac:dyDescent="0.15">
      <c r="A49" s="40" t="s">
        <v>1497</v>
      </c>
      <c r="B49" s="40" t="s">
        <v>1429</v>
      </c>
      <c r="C49" s="40" t="s">
        <v>163</v>
      </c>
      <c r="D49" s="40" t="s">
        <v>1430</v>
      </c>
      <c r="E49" s="40" t="s">
        <v>1431</v>
      </c>
      <c r="F49" s="40" t="s">
        <v>158</v>
      </c>
      <c r="G49" s="40" t="s">
        <v>159</v>
      </c>
      <c r="H49" s="40" t="s">
        <v>193</v>
      </c>
      <c r="I49" s="40" t="s">
        <v>88</v>
      </c>
      <c r="J49" s="40" t="s">
        <v>1432</v>
      </c>
      <c r="K49" s="41">
        <v>8700</v>
      </c>
      <c r="L49" s="40" t="s">
        <v>1433</v>
      </c>
      <c r="M49" s="40" t="s">
        <v>1434</v>
      </c>
      <c r="N49" s="40" t="s">
        <v>1435</v>
      </c>
      <c r="O49" s="40" t="s">
        <v>1436</v>
      </c>
      <c r="P49" s="40" t="s">
        <v>1437</v>
      </c>
      <c r="Q49" s="40" t="s">
        <v>119</v>
      </c>
      <c r="R49" s="40" t="s">
        <v>47</v>
      </c>
      <c r="S49" s="41">
        <v>0</v>
      </c>
      <c r="T49" s="40" t="s">
        <v>47</v>
      </c>
      <c r="U49" s="40" t="s">
        <v>1438</v>
      </c>
      <c r="V49" s="41">
        <v>0</v>
      </c>
      <c r="W49" s="41">
        <v>7830</v>
      </c>
      <c r="X49" s="40" t="s">
        <v>1439</v>
      </c>
      <c r="Y49" s="41">
        <v>0</v>
      </c>
      <c r="Z49" s="40" t="s">
        <v>1440</v>
      </c>
      <c r="AA49" s="40" t="s">
        <v>1446</v>
      </c>
      <c r="AB49" s="41">
        <v>870</v>
      </c>
      <c r="AC49" s="41">
        <v>10</v>
      </c>
    </row>
    <row r="50" spans="1:29" ht="11.25" x14ac:dyDescent="0.15">
      <c r="A50" s="40" t="s">
        <v>1498</v>
      </c>
      <c r="B50" s="40" t="s">
        <v>1429</v>
      </c>
      <c r="C50" s="40" t="s">
        <v>163</v>
      </c>
      <c r="D50" s="40" t="s">
        <v>1430</v>
      </c>
      <c r="E50" s="40" t="s">
        <v>1431</v>
      </c>
      <c r="F50" s="40" t="s">
        <v>158</v>
      </c>
      <c r="G50" s="40" t="s">
        <v>159</v>
      </c>
      <c r="H50" s="40" t="s">
        <v>193</v>
      </c>
      <c r="I50" s="40" t="s">
        <v>88</v>
      </c>
      <c r="J50" s="40" t="s">
        <v>1432</v>
      </c>
      <c r="K50" s="41">
        <v>8700</v>
      </c>
      <c r="L50" s="40" t="s">
        <v>1433</v>
      </c>
      <c r="M50" s="40" t="s">
        <v>1434</v>
      </c>
      <c r="N50" s="40" t="s">
        <v>1499</v>
      </c>
      <c r="O50" s="40" t="s">
        <v>1436</v>
      </c>
      <c r="P50" s="40" t="s">
        <v>1437</v>
      </c>
      <c r="Q50" s="40" t="s">
        <v>119</v>
      </c>
      <c r="R50" s="40" t="s">
        <v>47</v>
      </c>
      <c r="S50" s="41">
        <v>0</v>
      </c>
      <c r="T50" s="40" t="s">
        <v>47</v>
      </c>
      <c r="U50" s="40" t="s">
        <v>1438</v>
      </c>
      <c r="V50" s="41">
        <v>0</v>
      </c>
      <c r="W50" s="41">
        <v>7830</v>
      </c>
      <c r="X50" s="40" t="s">
        <v>1439</v>
      </c>
      <c r="Y50" s="41">
        <v>0</v>
      </c>
      <c r="Z50" s="40" t="s">
        <v>1440</v>
      </c>
      <c r="AA50" s="40" t="s">
        <v>1441</v>
      </c>
      <c r="AB50" s="41">
        <v>870</v>
      </c>
      <c r="AC50" s="41">
        <v>10</v>
      </c>
    </row>
    <row r="51" spans="1:29" ht="11.25" x14ac:dyDescent="0.15">
      <c r="A51" s="40" t="s">
        <v>1500</v>
      </c>
      <c r="B51" s="40" t="s">
        <v>1429</v>
      </c>
      <c r="C51" s="40" t="s">
        <v>162</v>
      </c>
      <c r="D51" s="40" t="s">
        <v>1430</v>
      </c>
      <c r="E51" s="40" t="s">
        <v>1431</v>
      </c>
      <c r="F51" s="40" t="s">
        <v>158</v>
      </c>
      <c r="G51" s="40" t="s">
        <v>184</v>
      </c>
      <c r="H51" s="40" t="s">
        <v>193</v>
      </c>
      <c r="I51" s="40" t="s">
        <v>88</v>
      </c>
      <c r="J51" s="40" t="s">
        <v>1432</v>
      </c>
      <c r="K51" s="41">
        <v>400000</v>
      </c>
      <c r="L51" s="40" t="s">
        <v>1501</v>
      </c>
      <c r="M51" s="40" t="s">
        <v>1434</v>
      </c>
      <c r="N51" s="40" t="s">
        <v>1502</v>
      </c>
      <c r="O51" s="40" t="s">
        <v>1438</v>
      </c>
      <c r="P51" s="40" t="s">
        <v>1437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1438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1440</v>
      </c>
      <c r="AA51" s="40" t="s">
        <v>1502</v>
      </c>
      <c r="AB51" s="41">
        <v>0</v>
      </c>
      <c r="AC51" s="41">
        <v>0</v>
      </c>
    </row>
    <row r="52" spans="1:29" ht="11.25" x14ac:dyDescent="0.15">
      <c r="A52" s="40" t="s">
        <v>1503</v>
      </c>
      <c r="B52" s="40" t="s">
        <v>1429</v>
      </c>
      <c r="C52" s="40" t="s">
        <v>161</v>
      </c>
      <c r="D52" s="40" t="s">
        <v>1430</v>
      </c>
      <c r="E52" s="40" t="s">
        <v>1431</v>
      </c>
      <c r="F52" s="40" t="s">
        <v>158</v>
      </c>
      <c r="G52" s="40" t="s">
        <v>159</v>
      </c>
      <c r="H52" s="40" t="s">
        <v>193</v>
      </c>
      <c r="I52" s="40" t="s">
        <v>88</v>
      </c>
      <c r="J52" s="40" t="s">
        <v>1432</v>
      </c>
      <c r="K52" s="41">
        <v>600000</v>
      </c>
      <c r="L52" s="40" t="s">
        <v>1504</v>
      </c>
      <c r="M52" s="40" t="s">
        <v>1505</v>
      </c>
      <c r="N52" s="40" t="s">
        <v>1506</v>
      </c>
      <c r="O52" s="40" t="s">
        <v>1436</v>
      </c>
      <c r="P52" s="40" t="s">
        <v>1437</v>
      </c>
      <c r="Q52" s="40" t="s">
        <v>119</v>
      </c>
      <c r="R52" s="40" t="s">
        <v>47</v>
      </c>
      <c r="S52" s="41">
        <v>0</v>
      </c>
      <c r="T52" s="40" t="s">
        <v>47</v>
      </c>
      <c r="U52" s="40" t="s">
        <v>1438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1440</v>
      </c>
      <c r="AA52" s="40" t="s">
        <v>1507</v>
      </c>
      <c r="AB52" s="41">
        <v>0</v>
      </c>
      <c r="AC52" s="41">
        <v>0</v>
      </c>
    </row>
    <row r="53" spans="1:29" ht="11.25" x14ac:dyDescent="0.15">
      <c r="A53" s="40" t="s">
        <v>1508</v>
      </c>
      <c r="B53" s="40" t="s">
        <v>1429</v>
      </c>
      <c r="C53" s="40" t="s">
        <v>161</v>
      </c>
      <c r="D53" s="40" t="s">
        <v>1430</v>
      </c>
      <c r="E53" s="40" t="s">
        <v>1431</v>
      </c>
      <c r="F53" s="40" t="s">
        <v>158</v>
      </c>
      <c r="G53" s="40" t="s">
        <v>159</v>
      </c>
      <c r="H53" s="40" t="s">
        <v>193</v>
      </c>
      <c r="I53" s="40" t="s">
        <v>88</v>
      </c>
      <c r="J53" s="40" t="s">
        <v>1432</v>
      </c>
      <c r="K53" s="41">
        <v>400000</v>
      </c>
      <c r="L53" s="40" t="s">
        <v>1504</v>
      </c>
      <c r="M53" s="40" t="s">
        <v>1505</v>
      </c>
      <c r="N53" s="40" t="s">
        <v>1506</v>
      </c>
      <c r="O53" s="40" t="s">
        <v>1436</v>
      </c>
      <c r="P53" s="40" t="s">
        <v>1437</v>
      </c>
      <c r="Q53" s="40" t="s">
        <v>119</v>
      </c>
      <c r="R53" s="40" t="s">
        <v>47</v>
      </c>
      <c r="S53" s="41">
        <v>0</v>
      </c>
      <c r="T53" s="40" t="s">
        <v>47</v>
      </c>
      <c r="U53" s="40" t="s">
        <v>1438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1440</v>
      </c>
      <c r="AA53" s="40" t="s">
        <v>1507</v>
      </c>
      <c r="AB53" s="41">
        <v>200000</v>
      </c>
      <c r="AC53" s="41">
        <v>50</v>
      </c>
    </row>
    <row r="54" spans="1:29" ht="11.25" x14ac:dyDescent="0.15">
      <c r="A54" s="40" t="s">
        <v>1509</v>
      </c>
      <c r="B54" s="40" t="s">
        <v>1429</v>
      </c>
      <c r="C54" s="40" t="s">
        <v>161</v>
      </c>
      <c r="D54" s="40" t="s">
        <v>1430</v>
      </c>
      <c r="E54" s="40" t="s">
        <v>1431</v>
      </c>
      <c r="F54" s="40" t="s">
        <v>158</v>
      </c>
      <c r="G54" s="40" t="s">
        <v>159</v>
      </c>
      <c r="H54" s="40" t="s">
        <v>193</v>
      </c>
      <c r="I54" s="40" t="s">
        <v>88</v>
      </c>
      <c r="J54" s="40" t="s">
        <v>1432</v>
      </c>
      <c r="K54" s="41">
        <v>802500</v>
      </c>
      <c r="L54" s="40" t="s">
        <v>1504</v>
      </c>
      <c r="M54" s="40" t="s">
        <v>1505</v>
      </c>
      <c r="N54" s="40" t="s">
        <v>1506</v>
      </c>
      <c r="O54" s="40" t="s">
        <v>1436</v>
      </c>
      <c r="P54" s="40" t="s">
        <v>1437</v>
      </c>
      <c r="Q54" s="40" t="s">
        <v>119</v>
      </c>
      <c r="R54" s="40" t="s">
        <v>47</v>
      </c>
      <c r="S54" s="41">
        <v>0</v>
      </c>
      <c r="T54" s="40" t="s">
        <v>47</v>
      </c>
      <c r="U54" s="40" t="s">
        <v>1438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1440</v>
      </c>
      <c r="AA54" s="40" t="s">
        <v>1507</v>
      </c>
      <c r="AB54" s="41">
        <v>97500</v>
      </c>
      <c r="AC54" s="41">
        <v>12.15</v>
      </c>
    </row>
    <row r="55" spans="1:29" ht="11.25" x14ac:dyDescent="0.15">
      <c r="A55" s="40" t="s">
        <v>1510</v>
      </c>
      <c r="B55" s="40" t="s">
        <v>1429</v>
      </c>
      <c r="C55" s="40" t="s">
        <v>163</v>
      </c>
      <c r="D55" s="40" t="s">
        <v>1430</v>
      </c>
      <c r="E55" s="40" t="s">
        <v>1431</v>
      </c>
      <c r="F55" s="40" t="s">
        <v>158</v>
      </c>
      <c r="G55" s="40" t="s">
        <v>159</v>
      </c>
      <c r="H55" s="40" t="s">
        <v>193</v>
      </c>
      <c r="I55" s="40" t="s">
        <v>88</v>
      </c>
      <c r="J55" s="40" t="s">
        <v>1432</v>
      </c>
      <c r="K55" s="41">
        <v>131500</v>
      </c>
      <c r="L55" s="40" t="s">
        <v>1433</v>
      </c>
      <c r="M55" s="40" t="s">
        <v>1434</v>
      </c>
      <c r="N55" s="40" t="s">
        <v>1471</v>
      </c>
      <c r="O55" s="40" t="s">
        <v>1436</v>
      </c>
      <c r="P55" s="40" t="s">
        <v>1437</v>
      </c>
      <c r="Q55" s="40" t="s">
        <v>119</v>
      </c>
      <c r="R55" s="40" t="s">
        <v>47</v>
      </c>
      <c r="S55" s="41">
        <v>0</v>
      </c>
      <c r="T55" s="40" t="s">
        <v>47</v>
      </c>
      <c r="U55" s="40" t="s">
        <v>1438</v>
      </c>
      <c r="V55" s="41">
        <v>0</v>
      </c>
      <c r="W55" s="41">
        <v>118350</v>
      </c>
      <c r="X55" s="40" t="s">
        <v>1439</v>
      </c>
      <c r="Y55" s="41">
        <v>0</v>
      </c>
      <c r="Z55" s="40" t="s">
        <v>1440</v>
      </c>
      <c r="AA55" s="40" t="s">
        <v>1471</v>
      </c>
      <c r="AB55" s="41">
        <v>13150</v>
      </c>
      <c r="AC55" s="41">
        <v>10</v>
      </c>
    </row>
    <row r="56" spans="1:29" ht="11.25" x14ac:dyDescent="0.15">
      <c r="A56" s="40" t="s">
        <v>1511</v>
      </c>
      <c r="B56" s="40" t="s">
        <v>1429</v>
      </c>
      <c r="C56" s="40" t="s">
        <v>162</v>
      </c>
      <c r="D56" s="40" t="s">
        <v>1430</v>
      </c>
      <c r="E56" s="40" t="s">
        <v>1431</v>
      </c>
      <c r="F56" s="40" t="s">
        <v>158</v>
      </c>
      <c r="G56" s="40" t="s">
        <v>159</v>
      </c>
      <c r="H56" s="40" t="s">
        <v>193</v>
      </c>
      <c r="I56" s="40" t="s">
        <v>88</v>
      </c>
      <c r="J56" s="40" t="s">
        <v>1432</v>
      </c>
      <c r="K56" s="41">
        <v>150000</v>
      </c>
      <c r="L56" s="40" t="s">
        <v>1512</v>
      </c>
      <c r="M56" s="40" t="s">
        <v>1513</v>
      </c>
      <c r="N56" s="40" t="s">
        <v>1514</v>
      </c>
      <c r="O56" s="40" t="s">
        <v>1436</v>
      </c>
      <c r="P56" s="40" t="s">
        <v>1437</v>
      </c>
      <c r="Q56" s="40" t="s">
        <v>119</v>
      </c>
      <c r="R56" s="40" t="s">
        <v>47</v>
      </c>
      <c r="S56" s="41">
        <v>0</v>
      </c>
      <c r="T56" s="40" t="s">
        <v>47</v>
      </c>
      <c r="U56" s="40" t="s">
        <v>1438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1440</v>
      </c>
      <c r="AA56" s="40" t="s">
        <v>1515</v>
      </c>
      <c r="AB56" s="41">
        <v>0</v>
      </c>
      <c r="AC56" s="41">
        <v>0</v>
      </c>
    </row>
    <row r="57" spans="1:29" ht="11.25" x14ac:dyDescent="0.15">
      <c r="A57" s="40" t="s">
        <v>1516</v>
      </c>
      <c r="B57" s="40" t="s">
        <v>1429</v>
      </c>
      <c r="C57" s="40" t="s">
        <v>162</v>
      </c>
      <c r="D57" s="40" t="s">
        <v>1430</v>
      </c>
      <c r="E57" s="40" t="s">
        <v>1431</v>
      </c>
      <c r="F57" s="40" t="s">
        <v>158</v>
      </c>
      <c r="G57" s="40" t="s">
        <v>159</v>
      </c>
      <c r="H57" s="40" t="s">
        <v>193</v>
      </c>
      <c r="I57" s="40" t="s">
        <v>88</v>
      </c>
      <c r="J57" s="40" t="s">
        <v>1432</v>
      </c>
      <c r="K57" s="41">
        <v>200000</v>
      </c>
      <c r="L57" s="40" t="s">
        <v>1517</v>
      </c>
      <c r="M57" s="40" t="s">
        <v>1518</v>
      </c>
      <c r="N57" s="40" t="s">
        <v>1519</v>
      </c>
      <c r="O57" s="40" t="s">
        <v>1436</v>
      </c>
      <c r="P57" s="40" t="s">
        <v>1437</v>
      </c>
      <c r="Q57" s="40" t="s">
        <v>119</v>
      </c>
      <c r="R57" s="40" t="s">
        <v>47</v>
      </c>
      <c r="S57" s="41">
        <v>0</v>
      </c>
      <c r="T57" s="40" t="s">
        <v>47</v>
      </c>
      <c r="U57" s="40" t="s">
        <v>1438</v>
      </c>
      <c r="V57" s="41">
        <v>0</v>
      </c>
      <c r="W57" s="41">
        <v>200000</v>
      </c>
      <c r="X57" s="40" t="s">
        <v>1439</v>
      </c>
      <c r="Y57" s="41">
        <v>0</v>
      </c>
      <c r="Z57" s="40" t="s">
        <v>1440</v>
      </c>
      <c r="AA57" s="40" t="s">
        <v>1519</v>
      </c>
      <c r="AB57" s="41">
        <v>0</v>
      </c>
      <c r="AC57" s="41">
        <v>0</v>
      </c>
    </row>
    <row r="58" spans="1:29" ht="11.25" x14ac:dyDescent="0.15">
      <c r="A58" s="40" t="s">
        <v>1520</v>
      </c>
      <c r="B58" s="40" t="s">
        <v>1429</v>
      </c>
      <c r="C58" s="40" t="s">
        <v>162</v>
      </c>
      <c r="D58" s="40" t="s">
        <v>1430</v>
      </c>
      <c r="E58" s="40" t="s">
        <v>1431</v>
      </c>
      <c r="F58" s="40" t="s">
        <v>158</v>
      </c>
      <c r="G58" s="40" t="s">
        <v>159</v>
      </c>
      <c r="H58" s="40" t="s">
        <v>193</v>
      </c>
      <c r="I58" s="40" t="s">
        <v>88</v>
      </c>
      <c r="J58" s="40" t="s">
        <v>1432</v>
      </c>
      <c r="K58" s="41">
        <v>210000</v>
      </c>
      <c r="L58" s="40" t="s">
        <v>1521</v>
      </c>
      <c r="M58" s="40" t="s">
        <v>1522</v>
      </c>
      <c r="N58" s="40" t="s">
        <v>1523</v>
      </c>
      <c r="O58" s="40" t="s">
        <v>1436</v>
      </c>
      <c r="P58" s="40" t="s">
        <v>1437</v>
      </c>
      <c r="Q58" s="40" t="s">
        <v>119</v>
      </c>
      <c r="R58" s="40" t="s">
        <v>47</v>
      </c>
      <c r="S58" s="41">
        <v>0</v>
      </c>
      <c r="T58" s="40" t="s">
        <v>47</v>
      </c>
      <c r="U58" s="40" t="s">
        <v>1438</v>
      </c>
      <c r="V58" s="41">
        <v>0</v>
      </c>
      <c r="W58" s="41">
        <v>140000</v>
      </c>
      <c r="X58" s="40" t="s">
        <v>1439</v>
      </c>
      <c r="Y58" s="41">
        <v>0</v>
      </c>
      <c r="Z58" s="40" t="s">
        <v>1440</v>
      </c>
      <c r="AA58" s="40" t="s">
        <v>1523</v>
      </c>
      <c r="AB58" s="41">
        <v>70000</v>
      </c>
      <c r="AC58" s="41">
        <v>33.33</v>
      </c>
    </row>
    <row r="59" spans="1:29" ht="11.25" x14ac:dyDescent="0.15">
      <c r="A59" s="40" t="s">
        <v>1524</v>
      </c>
      <c r="B59" s="40" t="s">
        <v>1429</v>
      </c>
      <c r="C59" s="40" t="s">
        <v>162</v>
      </c>
      <c r="D59" s="40" t="s">
        <v>1430</v>
      </c>
      <c r="E59" s="40" t="s">
        <v>1431</v>
      </c>
      <c r="F59" s="40" t="s">
        <v>158</v>
      </c>
      <c r="G59" s="40" t="s">
        <v>159</v>
      </c>
      <c r="H59" s="40" t="s">
        <v>193</v>
      </c>
      <c r="I59" s="40" t="s">
        <v>88</v>
      </c>
      <c r="J59" s="40" t="s">
        <v>1432</v>
      </c>
      <c r="K59" s="41">
        <v>300000</v>
      </c>
      <c r="L59" s="40" t="s">
        <v>1433</v>
      </c>
      <c r="M59" s="40" t="s">
        <v>1434</v>
      </c>
      <c r="N59" s="40" t="s">
        <v>1525</v>
      </c>
      <c r="O59" s="40" t="s">
        <v>1436</v>
      </c>
      <c r="P59" s="40" t="s">
        <v>1437</v>
      </c>
      <c r="Q59" s="40" t="s">
        <v>119</v>
      </c>
      <c r="R59" s="40" t="s">
        <v>47</v>
      </c>
      <c r="S59" s="41">
        <v>0</v>
      </c>
      <c r="T59" s="40" t="s">
        <v>47</v>
      </c>
      <c r="U59" s="40" t="s">
        <v>1438</v>
      </c>
      <c r="V59" s="41">
        <v>0</v>
      </c>
      <c r="W59" s="41">
        <v>270000</v>
      </c>
      <c r="X59" s="40" t="s">
        <v>1439</v>
      </c>
      <c r="Y59" s="41">
        <v>0</v>
      </c>
      <c r="Z59" s="40" t="s">
        <v>1440</v>
      </c>
      <c r="AA59" s="40" t="s">
        <v>1526</v>
      </c>
      <c r="AB59" s="41">
        <v>30000</v>
      </c>
      <c r="AC59" s="41">
        <v>10</v>
      </c>
    </row>
    <row r="60" spans="1:29" ht="11.25" x14ac:dyDescent="0.15">
      <c r="A60" s="40" t="s">
        <v>1527</v>
      </c>
      <c r="B60" s="40" t="s">
        <v>1429</v>
      </c>
      <c r="C60" s="40" t="s">
        <v>156</v>
      </c>
      <c r="D60" s="40" t="s">
        <v>1430</v>
      </c>
      <c r="E60" s="40" t="s">
        <v>1431</v>
      </c>
      <c r="F60" s="40" t="s">
        <v>158</v>
      </c>
      <c r="G60" s="40" t="s">
        <v>159</v>
      </c>
      <c r="H60" s="40" t="s">
        <v>193</v>
      </c>
      <c r="I60" s="40" t="s">
        <v>88</v>
      </c>
      <c r="J60" s="40" t="s">
        <v>1432</v>
      </c>
      <c r="K60" s="41">
        <v>500000</v>
      </c>
      <c r="L60" s="40" t="s">
        <v>1522</v>
      </c>
      <c r="M60" s="40" t="s">
        <v>1522</v>
      </c>
      <c r="N60" s="40" t="s">
        <v>1528</v>
      </c>
      <c r="O60" s="40" t="s">
        <v>1436</v>
      </c>
      <c r="P60" s="40" t="s">
        <v>1437</v>
      </c>
      <c r="Q60" s="40" t="s">
        <v>119</v>
      </c>
      <c r="R60" s="40" t="s">
        <v>47</v>
      </c>
      <c r="S60" s="41">
        <v>0</v>
      </c>
      <c r="T60" s="40" t="s">
        <v>47</v>
      </c>
      <c r="U60" s="40" t="s">
        <v>1438</v>
      </c>
      <c r="V60" s="41">
        <v>0</v>
      </c>
      <c r="W60" s="41">
        <v>450000</v>
      </c>
      <c r="X60" s="40" t="s">
        <v>1439</v>
      </c>
      <c r="Y60" s="41">
        <v>0</v>
      </c>
      <c r="Z60" s="40" t="s">
        <v>1440</v>
      </c>
      <c r="AA60" s="40" t="s">
        <v>1529</v>
      </c>
      <c r="AB60" s="41">
        <v>50000</v>
      </c>
      <c r="AC60" s="41">
        <v>10</v>
      </c>
    </row>
    <row r="61" spans="1:29" ht="11.25" x14ac:dyDescent="0.15">
      <c r="A61" s="40" t="s">
        <v>1530</v>
      </c>
      <c r="B61" s="40" t="s">
        <v>1429</v>
      </c>
      <c r="C61" s="40" t="s">
        <v>156</v>
      </c>
      <c r="D61" s="40" t="s">
        <v>1430</v>
      </c>
      <c r="E61" s="40" t="s">
        <v>1431</v>
      </c>
      <c r="F61" s="40" t="s">
        <v>158</v>
      </c>
      <c r="G61" s="40" t="s">
        <v>159</v>
      </c>
      <c r="H61" s="40" t="s">
        <v>193</v>
      </c>
      <c r="I61" s="40" t="s">
        <v>88</v>
      </c>
      <c r="J61" s="40" t="s">
        <v>1432</v>
      </c>
      <c r="K61" s="41">
        <v>500000</v>
      </c>
      <c r="L61" s="40" t="s">
        <v>1531</v>
      </c>
      <c r="M61" s="40" t="s">
        <v>1434</v>
      </c>
      <c r="N61" s="40" t="s">
        <v>1532</v>
      </c>
      <c r="O61" s="40" t="s">
        <v>1436</v>
      </c>
      <c r="P61" s="40" t="s">
        <v>1437</v>
      </c>
      <c r="Q61" s="40" t="s">
        <v>119</v>
      </c>
      <c r="R61" s="40" t="s">
        <v>47</v>
      </c>
      <c r="S61" s="41">
        <v>0</v>
      </c>
      <c r="T61" s="40" t="s">
        <v>47</v>
      </c>
      <c r="U61" s="40" t="s">
        <v>1438</v>
      </c>
      <c r="V61" s="41">
        <v>0</v>
      </c>
      <c r="W61" s="41">
        <v>450000</v>
      </c>
      <c r="X61" s="40" t="s">
        <v>1439</v>
      </c>
      <c r="Y61" s="41">
        <v>0</v>
      </c>
      <c r="Z61" s="40" t="s">
        <v>1440</v>
      </c>
      <c r="AA61" s="40" t="s">
        <v>1532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1392</v>
      </c>
      <c r="B1" s="29" t="s">
        <v>1533</v>
      </c>
      <c r="C1" s="29" t="s">
        <v>1309</v>
      </c>
      <c r="D1" s="29" t="s">
        <v>1534</v>
      </c>
      <c r="E1" s="29" t="s">
        <v>1535</v>
      </c>
      <c r="F1" s="29" t="s">
        <v>1536</v>
      </c>
    </row>
    <row r="2" spans="1:6" ht="14.25" x14ac:dyDescent="0.3">
      <c r="A2" s="4" t="s">
        <v>1537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229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1538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235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1539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260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1540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113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239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239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541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1541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257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1542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214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1543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1544</v>
      </c>
    </row>
    <row r="2" spans="1:13" x14ac:dyDescent="0.15">
      <c r="A2" s="232" t="s">
        <v>1545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</row>
    <row r="3" spans="1:13" x14ac:dyDescent="0.15">
      <c r="A3" s="233" t="s">
        <v>1546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</row>
    <row r="4" spans="1:13" x14ac:dyDescent="0.3">
      <c r="A4" s="11" t="s">
        <v>5</v>
      </c>
      <c r="B4" s="234" t="s">
        <v>1547</v>
      </c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6"/>
    </row>
    <row r="5" spans="1:13" x14ac:dyDescent="0.15">
      <c r="A5" s="12" t="s">
        <v>1548</v>
      </c>
      <c r="B5" s="12" t="s">
        <v>1549</v>
      </c>
      <c r="C5" s="12" t="s">
        <v>1550</v>
      </c>
      <c r="D5" s="12" t="s">
        <v>1551</v>
      </c>
      <c r="E5" s="12" t="s">
        <v>1552</v>
      </c>
      <c r="F5" s="12" t="s">
        <v>1553</v>
      </c>
      <c r="G5" s="12" t="s">
        <v>1554</v>
      </c>
      <c r="H5" s="12" t="s">
        <v>1555</v>
      </c>
      <c r="I5" s="12" t="s">
        <v>1556</v>
      </c>
      <c r="J5" s="12" t="s">
        <v>1557</v>
      </c>
      <c r="K5" s="12" t="s">
        <v>1558</v>
      </c>
      <c r="L5" s="12" t="s">
        <v>1559</v>
      </c>
      <c r="M5" s="12" t="s">
        <v>1560</v>
      </c>
    </row>
    <row r="6" spans="1:13" x14ac:dyDescent="0.3">
      <c r="A6" s="13" t="s">
        <v>1561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8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8">
        <f>K6+K7+K8-L6-H6</f>
        <v>7417910.5802837536</v>
      </c>
    </row>
    <row r="7" spans="1:13" x14ac:dyDescent="0.3">
      <c r="A7" s="13" t="s">
        <v>1562</v>
      </c>
      <c r="B7" s="244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9"/>
      <c r="I7" s="246">
        <f>(E7+E8)/B7</f>
        <v>1.1121562155460991</v>
      </c>
      <c r="J7" s="27">
        <v>0.1</v>
      </c>
      <c r="K7" s="15">
        <f>E7*J7+F7+G7</f>
        <v>43954760.801643752</v>
      </c>
      <c r="L7" s="15"/>
      <c r="M7" s="239">
        <f t="shared" ref="M7:M8" si="0">K7-H7</f>
        <v>43954760.801643752</v>
      </c>
    </row>
    <row r="8" spans="1:13" x14ac:dyDescent="0.3">
      <c r="A8" s="13" t="s">
        <v>1563</v>
      </c>
      <c r="B8" s="245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0"/>
      <c r="I8" s="247"/>
      <c r="J8" s="27">
        <v>0.1</v>
      </c>
      <c r="K8" s="15">
        <f>E8*J8+F8+G8</f>
        <v>348630.36499999999</v>
      </c>
      <c r="L8" s="15"/>
      <c r="M8" s="240">
        <f t="shared" si="0"/>
        <v>348630.36499999999</v>
      </c>
    </row>
    <row r="9" spans="1:13" x14ac:dyDescent="0.3">
      <c r="A9" s="13" t="s">
        <v>1564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1565</v>
      </c>
      <c r="E11" s="10" t="s">
        <v>1566</v>
      </c>
    </row>
    <row r="12" spans="1:13" x14ac:dyDescent="0.3">
      <c r="A12" s="17" t="s">
        <v>1567</v>
      </c>
      <c r="B12" s="237">
        <v>3926515.07</v>
      </c>
      <c r="C12" s="237"/>
      <c r="E12" s="18"/>
      <c r="F12" s="18"/>
      <c r="G12" s="18"/>
      <c r="H12" s="18"/>
      <c r="I12" s="18"/>
      <c r="J12" s="18"/>
    </row>
    <row r="13" spans="1:13" x14ac:dyDescent="0.3">
      <c r="A13" s="19" t="s">
        <v>1568</v>
      </c>
      <c r="B13" s="19" t="s">
        <v>1569</v>
      </c>
      <c r="C13" s="20" t="s">
        <v>1570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1571</v>
      </c>
      <c r="B14" s="24" t="s">
        <v>1572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1573</v>
      </c>
      <c r="B15" s="24" t="s">
        <v>1025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1574</v>
      </c>
      <c r="B16" s="24" t="s">
        <v>1575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1576</v>
      </c>
      <c r="B17" s="24" t="s">
        <v>928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1577</v>
      </c>
      <c r="B18" s="24" t="s">
        <v>1578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1579</v>
      </c>
      <c r="B19" s="24" t="s">
        <v>1580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1581</v>
      </c>
      <c r="B20" s="24" t="s">
        <v>1582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1583</v>
      </c>
      <c r="B21" s="24" t="s">
        <v>1584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1585</v>
      </c>
      <c r="B22" s="24" t="s">
        <v>1586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1587</v>
      </c>
      <c r="B23" s="24" t="s">
        <v>1588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1589</v>
      </c>
      <c r="B24" s="24" t="s">
        <v>1590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1591</v>
      </c>
      <c r="B25" s="237">
        <v>678128.2</v>
      </c>
      <c r="C25" s="237"/>
      <c r="E25" s="18"/>
      <c r="F25" s="21"/>
      <c r="G25" s="21"/>
      <c r="H25" s="22"/>
      <c r="I25" s="21"/>
      <c r="J25" s="18"/>
    </row>
    <row r="26" spans="1:10" x14ac:dyDescent="0.3">
      <c r="A26" s="248" t="s">
        <v>1592</v>
      </c>
      <c r="B26" s="248"/>
      <c r="C26" s="248"/>
      <c r="E26" s="18"/>
      <c r="F26" s="21"/>
      <c r="G26" s="21"/>
      <c r="H26" s="22"/>
      <c r="I26" s="21"/>
      <c r="J26" s="18"/>
    </row>
    <row r="27" spans="1:10" x14ac:dyDescent="0.3">
      <c r="A27" s="17" t="s">
        <v>1593</v>
      </c>
      <c r="B27" s="237">
        <v>4385.3770000000004</v>
      </c>
      <c r="C27" s="237"/>
      <c r="E27" s="18"/>
      <c r="F27" s="21"/>
      <c r="G27" s="21"/>
      <c r="H27" s="22"/>
      <c r="I27" s="21"/>
      <c r="J27" s="18"/>
    </row>
    <row r="28" spans="1:10" x14ac:dyDescent="0.3">
      <c r="A28" s="241" t="s">
        <v>1594</v>
      </c>
      <c r="B28" s="242"/>
      <c r="C28" s="243"/>
      <c r="E28" s="18"/>
      <c r="F28" s="21"/>
      <c r="G28" s="21"/>
      <c r="H28" s="22"/>
      <c r="I28" s="21"/>
      <c r="J28" s="18"/>
    </row>
    <row r="29" spans="1:10" x14ac:dyDescent="0.3">
      <c r="A29" s="17" t="s">
        <v>1553</v>
      </c>
      <c r="B29" s="237">
        <v>97400.31</v>
      </c>
      <c r="C29" s="237"/>
      <c r="E29" s="18"/>
      <c r="F29" s="21"/>
      <c r="G29" s="21"/>
      <c r="H29" s="22"/>
      <c r="I29" s="21"/>
      <c r="J29" s="18"/>
    </row>
    <row r="30" spans="1:10" x14ac:dyDescent="0.3">
      <c r="A30" s="241" t="s">
        <v>1594</v>
      </c>
      <c r="B30" s="242"/>
      <c r="C30" s="243"/>
      <c r="E30" s="18"/>
      <c r="F30" s="21"/>
      <c r="G30" s="21"/>
      <c r="H30" s="22"/>
      <c r="I30" s="21"/>
      <c r="J30" s="18"/>
    </row>
    <row r="31" spans="1:10" x14ac:dyDescent="0.3">
      <c r="A31" s="17" t="s">
        <v>1554</v>
      </c>
      <c r="B31" s="237">
        <v>1083703.95</v>
      </c>
      <c r="C31" s="237"/>
      <c r="E31" s="18"/>
      <c r="F31" s="21"/>
      <c r="G31" s="21"/>
      <c r="H31" s="22"/>
      <c r="I31" s="21"/>
      <c r="J31" s="18"/>
    </row>
    <row r="32" spans="1:10" x14ac:dyDescent="0.3">
      <c r="A32" s="241" t="s">
        <v>1594</v>
      </c>
      <c r="B32" s="242"/>
      <c r="C32" s="243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1595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1596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2020-08-17T06:56:26Z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