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4\金源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客户表!$A$1:$AM$236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X223" i="1" l="1"/>
  <c r="X226" i="1"/>
  <c r="X232" i="1"/>
  <c r="X233" i="1"/>
  <c r="X234" i="1"/>
  <c r="O29" i="2" l="1"/>
  <c r="Q29" i="2" s="1"/>
  <c r="R29" i="2" s="1"/>
  <c r="S29" i="2" s="1"/>
  <c r="O28" i="2"/>
  <c r="Q28" i="2" s="1"/>
  <c r="R28" i="2" s="1"/>
  <c r="S28" i="2" s="1"/>
  <c r="O30" i="2"/>
  <c r="Q30" i="2" s="1"/>
  <c r="R30" i="2" s="1"/>
  <c r="S30" i="2" s="1"/>
  <c r="T236" i="1"/>
  <c r="Y236" i="1" s="1"/>
  <c r="V235" i="1"/>
  <c r="Y234" i="1"/>
  <c r="Y233" i="1"/>
  <c r="W233" i="1"/>
  <c r="U233" i="1"/>
  <c r="Y232" i="1"/>
  <c r="U232" i="1"/>
  <c r="AL231" i="1"/>
  <c r="AI231" i="1"/>
  <c r="AG231" i="1"/>
  <c r="Z231" i="1"/>
  <c r="V231" i="1"/>
  <c r="U231" i="1"/>
  <c r="AL230" i="1"/>
  <c r="AM230" i="1" s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L225" i="1"/>
  <c r="AI225" i="1"/>
  <c r="AG225" i="1"/>
  <c r="Z225" i="1"/>
  <c r="V225" i="1"/>
  <c r="U225" i="1"/>
  <c r="AL224" i="1"/>
  <c r="AI224" i="1"/>
  <c r="AG224" i="1"/>
  <c r="Z224" i="1"/>
  <c r="V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M219" i="1" s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H28" i="2"/>
  <c r="J28" i="2" s="1"/>
  <c r="M28" i="2" s="1"/>
  <c r="G28" i="2"/>
  <c r="J27" i="2"/>
  <c r="M27" i="2" s="1"/>
  <c r="G27" i="2"/>
  <c r="J26" i="2"/>
  <c r="M26" i="2" s="1"/>
  <c r="G26" i="2"/>
  <c r="Y191" i="1" l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O26" i="2" s="1"/>
  <c r="Q26" i="2" s="1"/>
  <c r="R26" i="2" s="1"/>
  <c r="S26" i="2" s="1"/>
  <c r="AM227" i="1"/>
  <c r="O27" i="2" s="1"/>
  <c r="Q27" i="2" s="1"/>
  <c r="R27" i="2" s="1"/>
  <c r="S27" i="2" s="1"/>
  <c r="AM231" i="1"/>
  <c r="Z236" i="1"/>
  <c r="X236" i="1" s="1"/>
  <c r="X3" i="1"/>
  <c r="V4" i="1"/>
  <c r="Z4" i="1"/>
  <c r="V5" i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Y89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Y29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Y5" i="1"/>
  <c r="U5" i="1"/>
  <c r="Y4" i="1"/>
  <c r="U4" i="1"/>
  <c r="U3" i="1"/>
  <c r="U2" i="1"/>
  <c r="X79" i="1" l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<sst xmlns="http://schemas.openxmlformats.org/spreadsheetml/2006/main" count="3425" uniqueCount="311">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</sst>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3/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/>
          <cell r="D3">
            <v>0.16</v>
          </cell>
          <cell r="E3">
            <v>7.0000000000000007E-2</v>
          </cell>
          <cell r="F3"/>
          <cell r="G3"/>
          <cell r="H3">
            <v>0.16</v>
          </cell>
          <cell r="I3"/>
          <cell r="J3"/>
          <cell r="K3"/>
          <cell r="L3"/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/>
          <cell r="I4"/>
          <cell r="J4"/>
          <cell r="K4"/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/>
          <cell r="G5"/>
          <cell r="H5"/>
          <cell r="I5"/>
          <cell r="J5"/>
          <cell r="K5"/>
          <cell r="L5"/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/>
          <cell r="G6"/>
          <cell r="H6">
            <v>0.21299999999999999</v>
          </cell>
          <cell r="I6"/>
          <cell r="J6"/>
          <cell r="K6"/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/>
          <cell r="F7"/>
          <cell r="G7">
            <v>0.15</v>
          </cell>
          <cell r="H7"/>
          <cell r="I7"/>
          <cell r="J7"/>
          <cell r="K7"/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/>
          <cell r="G8"/>
          <cell r="H8">
            <v>0.05</v>
          </cell>
          <cell r="I8"/>
          <cell r="J8"/>
          <cell r="K8"/>
          <cell r="L8"/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/>
          <cell r="G9"/>
          <cell r="H9">
            <v>0.15</v>
          </cell>
          <cell r="I9"/>
          <cell r="J9"/>
          <cell r="K9"/>
          <cell r="L9"/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/>
          <cell r="G10"/>
          <cell r="H10">
            <v>0.05</v>
          </cell>
          <cell r="I10"/>
          <cell r="J10"/>
          <cell r="K10"/>
          <cell r="L10"/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/>
          <cell r="G11"/>
          <cell r="H11"/>
          <cell r="I11">
            <v>0</v>
          </cell>
          <cell r="J11"/>
          <cell r="K11"/>
          <cell r="L11"/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/>
          <cell r="G12"/>
          <cell r="H12">
            <v>0.04</v>
          </cell>
          <cell r="I12"/>
          <cell r="J12"/>
          <cell r="K12"/>
          <cell r="L12"/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/>
          <cell r="G13">
            <v>7.4999999999999997E-2</v>
          </cell>
          <cell r="H13">
            <v>7.4999999999999997E-2</v>
          </cell>
          <cell r="I13"/>
          <cell r="J13"/>
          <cell r="K13"/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/>
          <cell r="D14">
            <v>0.08</v>
          </cell>
          <cell r="E14"/>
          <cell r="F14"/>
          <cell r="G14"/>
          <cell r="H14">
            <v>0.04</v>
          </cell>
          <cell r="I14">
            <v>0</v>
          </cell>
          <cell r="J14"/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/>
          <cell r="D15">
            <v>0.08</v>
          </cell>
          <cell r="E15"/>
          <cell r="F15"/>
          <cell r="G15"/>
          <cell r="H15">
            <v>0.04</v>
          </cell>
          <cell r="I15">
            <v>0</v>
          </cell>
          <cell r="J15"/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/>
          <cell r="F16"/>
          <cell r="G16"/>
          <cell r="H16"/>
          <cell r="I16"/>
          <cell r="J16"/>
          <cell r="K16"/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/>
          <cell r="G17"/>
          <cell r="H17"/>
          <cell r="I17"/>
          <cell r="J17"/>
          <cell r="K17"/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/>
          <cell r="F18"/>
          <cell r="G18"/>
          <cell r="H18"/>
          <cell r="I18"/>
          <cell r="J18"/>
          <cell r="K18"/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/>
          <cell r="G19"/>
          <cell r="H19">
            <v>0</v>
          </cell>
          <cell r="I19"/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/>
          <cell r="G20">
            <v>0.05</v>
          </cell>
          <cell r="H20">
            <v>0</v>
          </cell>
          <cell r="I20"/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/>
          <cell r="E21">
            <v>7.0000000000000007E-2</v>
          </cell>
          <cell r="F21"/>
          <cell r="G21"/>
          <cell r="H21"/>
          <cell r="I21"/>
          <cell r="J21"/>
          <cell r="K21"/>
          <cell r="L21"/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/>
          <cell r="E22">
            <v>0.1</v>
          </cell>
          <cell r="F22"/>
          <cell r="G22"/>
          <cell r="H22"/>
          <cell r="I22"/>
          <cell r="J22"/>
          <cell r="K22"/>
          <cell r="L22"/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/>
          <cell r="E23">
            <v>0.04</v>
          </cell>
          <cell r="F23"/>
          <cell r="G23"/>
          <cell r="H23"/>
          <cell r="I23"/>
          <cell r="J23"/>
          <cell r="K23"/>
          <cell r="L23"/>
        </row>
        <row r="24">
          <cell r="A24" t="str">
            <v>上海桥瀚科技有限公司</v>
          </cell>
          <cell r="B24" t="str">
            <v>聚流宝</v>
          </cell>
          <cell r="C24"/>
          <cell r="D24"/>
          <cell r="E24">
            <v>0.1</v>
          </cell>
          <cell r="F24"/>
          <cell r="G24"/>
          <cell r="H24"/>
          <cell r="I24"/>
          <cell r="J24"/>
          <cell r="K24"/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/>
          <cell r="E25">
            <v>0.04</v>
          </cell>
          <cell r="F25"/>
          <cell r="G25"/>
          <cell r="H25"/>
          <cell r="I25"/>
          <cell r="J25"/>
          <cell r="K25"/>
          <cell r="L25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6"/>
  <sheetViews>
    <sheetView tabSelected="1" workbookViewId="0">
      <pane ySplit="1" topLeftCell="A2" activePane="bottomLeft" state="frozen"/>
      <selection pane="bottomLeft" activeCell="J215" sqref="J215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5" max="35" width="10.25" bestFit="1" customWidth="1"/>
    <col min="36" max="36" width="12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93">
        <v>70024.240000000005</v>
      </c>
      <c r="S182" s="93">
        <v>0</v>
      </c>
      <c r="T182" s="93">
        <v>0.88</v>
      </c>
      <c r="U182" s="93">
        <f t="shared" si="21"/>
        <v>70023.360000000001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>
        <v>-2264.0100000000166</v>
      </c>
      <c r="S222" s="93">
        <v>0</v>
      </c>
      <c r="T222" s="93">
        <v>5027.09</v>
      </c>
      <c r="U222" s="93">
        <f t="shared" si="21"/>
        <v>-7291.1000000000167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3808.401515151515</v>
      </c>
      <c r="AH222" s="93"/>
      <c r="AI222" s="93">
        <f t="shared" si="24"/>
        <v>0</v>
      </c>
      <c r="AJ222" s="93">
        <v>5027.09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/>
      <c r="R224" s="93">
        <v>0</v>
      </c>
      <c r="S224" s="93">
        <v>150000</v>
      </c>
      <c r="T224" s="93">
        <v>0</v>
      </c>
      <c r="U224" s="93">
        <f t="shared" si="21"/>
        <v>150000</v>
      </c>
      <c r="V224" s="93">
        <f t="shared" si="22"/>
        <v>0</v>
      </c>
      <c r="W224" s="89"/>
      <c r="X224" s="22">
        <f t="shared" si="28"/>
        <v>0</v>
      </c>
      <c r="Y224" s="94">
        <f t="shared" si="29"/>
        <v>0</v>
      </c>
      <c r="Z224" s="94">
        <f t="shared" si="23"/>
        <v>0</v>
      </c>
      <c r="AA224" s="95">
        <v>0.05</v>
      </c>
      <c r="AB224" s="89"/>
      <c r="AC224" s="89"/>
      <c r="AD224" s="89"/>
      <c r="AE224" s="88" t="s">
        <v>40</v>
      </c>
      <c r="AF224" s="91">
        <v>0</v>
      </c>
      <c r="AG224" s="93">
        <f t="shared" si="27"/>
        <v>0</v>
      </c>
      <c r="AH224" s="93"/>
      <c r="AI224" s="93">
        <f t="shared" si="24"/>
        <v>0</v>
      </c>
      <c r="AJ224" s="93">
        <v>0</v>
      </c>
      <c r="AK224" s="93"/>
      <c r="AL224" s="93">
        <f t="shared" si="25"/>
        <v>0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447576.49999999895</v>
      </c>
      <c r="S225" s="93">
        <v>0</v>
      </c>
      <c r="T225" s="93">
        <v>447576.49999999895</v>
      </c>
      <c r="U225" s="93">
        <f t="shared" si="21"/>
        <v>0</v>
      </c>
      <c r="V225" s="93">
        <f t="shared" si="22"/>
        <v>444211.26315789373</v>
      </c>
      <c r="W225" s="93">
        <v>32256</v>
      </c>
      <c r="X225" s="22">
        <f t="shared" si="28"/>
        <v>0</v>
      </c>
      <c r="Y225" s="94">
        <f t="shared" si="29"/>
        <v>3365.2368421052233</v>
      </c>
      <c r="Z225" s="94">
        <f t="shared" si="23"/>
        <v>447576.49999999895</v>
      </c>
      <c r="AA225" s="95">
        <v>0.05</v>
      </c>
      <c r="AB225" s="89"/>
      <c r="AC225" s="89"/>
      <c r="AD225" s="89"/>
      <c r="AE225" s="88" t="s">
        <v>40</v>
      </c>
      <c r="AF225" s="91" t="s">
        <v>247</v>
      </c>
      <c r="AG225" s="93">
        <f t="shared" si="27"/>
        <v>1158873.1060606057</v>
      </c>
      <c r="AH225" s="93"/>
      <c r="AI225" s="93">
        <f t="shared" si="24"/>
        <v>0</v>
      </c>
      <c r="AJ225" s="93">
        <v>1529712.4999999995</v>
      </c>
      <c r="AK225" s="93"/>
      <c r="AL225" s="93">
        <f t="shared" si="25"/>
        <v>1150159.7744360899</v>
      </c>
      <c r="AM225" s="58">
        <f>AL225-V225</f>
        <v>705948.51127819624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2822214.72</v>
      </c>
      <c r="T226" s="93">
        <v>711990.55000000109</v>
      </c>
      <c r="U226" s="93">
        <f t="shared" si="21"/>
        <v>2110224.169999999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-111009.44999999891</v>
      </c>
      <c r="Z226" s="94">
        <v>623000</v>
      </c>
      <c r="AA226" s="95">
        <v>0.05</v>
      </c>
      <c r="AB226" s="89"/>
      <c r="AC226" s="89"/>
      <c r="AD226" s="89"/>
      <c r="AE226" s="88" t="s">
        <v>40</v>
      </c>
      <c r="AF226" s="91">
        <v>0.3</v>
      </c>
      <c r="AG226" s="93">
        <f t="shared" si="27"/>
        <v>0</v>
      </c>
      <c r="AH226" s="93"/>
      <c r="AI226" s="93">
        <f t="shared" si="24"/>
        <v>846664.41600000008</v>
      </c>
      <c r="AJ226" s="93">
        <v>0</v>
      </c>
      <c r="AK226" s="93"/>
      <c r="AL226" s="93">
        <f t="shared" si="25"/>
        <v>0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</sheetData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D33" sqref="D33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2068056.9006497739</v>
      </c>
      <c r="P26" s="81"/>
      <c r="Q26" s="71">
        <f t="shared" si="4"/>
        <v>983481.99495261686</v>
      </c>
      <c r="R26" s="71">
        <f t="shared" si="2"/>
        <v>983481.99495261686</v>
      </c>
      <c r="S26" s="73">
        <f t="shared" ref="S26:S30" si="8">R26/O26</f>
        <v>0.47555847938401086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</f>
        <v>3704750</v>
      </c>
      <c r="H28" s="72">
        <f>5259250-1554500</f>
        <v>3704750</v>
      </c>
      <c r="I28" s="78">
        <v>0.05</v>
      </c>
      <c r="J28" s="75">
        <f>H28*I28</f>
        <v>185237.5</v>
      </c>
      <c r="K28" s="75">
        <v>0</v>
      </c>
      <c r="L28" s="75"/>
      <c r="M28" s="75">
        <f>J28-K28</f>
        <v>185237.5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6794871.7946000006</v>
      </c>
      <c r="P28" s="81"/>
      <c r="Q28" s="71">
        <f t="shared" si="4"/>
        <v>3089961.5986792459</v>
      </c>
      <c r="R28" s="71">
        <f t="shared" si="2"/>
        <v>3089961.5986792459</v>
      </c>
      <c r="S28" s="73">
        <f t="shared" si="8"/>
        <v>0.45474906548419214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2020-05-13T02:30:57Z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