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客户表!$A$1:$AI$7472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Z3091" i="1" s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Z3179" i="1" s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Z3461" i="1" s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Z3501" i="1" s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Z3517" i="1" s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Z3538" i="1" s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Z3562" i="1" s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Z3671" i="1" s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Z3687" i="1" s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Z3695" i="1" s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Z3779" i="1" s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Z3803" i="1" s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Z3942" i="1" s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Z3962" i="1" s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Z4014" i="1" s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Z4078" i="1" s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Z4086" i="1" s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Z4158" i="1" s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Z4230" i="1" s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AA4430" i="1" s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Z4446" i="1" s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Z4506" i="1" s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AA4538" i="1" s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AA5212" i="1" s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7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4" i="1"/>
  <c r="Z2355" i="1"/>
  <c r="Z2356" i="1"/>
  <c r="Z2357" i="1"/>
  <c r="Z2358" i="1"/>
  <c r="Z2359" i="1"/>
  <c r="Z2360" i="1"/>
  <c r="Z2363" i="1"/>
  <c r="Z2364" i="1"/>
  <c r="Z2367" i="1"/>
  <c r="Z2368" i="1"/>
  <c r="Z2370" i="1"/>
  <c r="Z2371" i="1"/>
  <c r="Z2372" i="1"/>
  <c r="Z2375" i="1"/>
  <c r="Z2376" i="1"/>
  <c r="Z2379" i="1"/>
  <c r="Z2380" i="1"/>
  <c r="Z2383" i="1"/>
  <c r="Z2384" i="1"/>
  <c r="Z2387" i="1"/>
  <c r="Z2388" i="1"/>
  <c r="Z2390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3" i="1"/>
  <c r="Z2484" i="1"/>
  <c r="Z2485" i="1"/>
  <c r="Z2488" i="1"/>
  <c r="Z2489" i="1"/>
  <c r="Z2492" i="1"/>
  <c r="Z2493" i="1"/>
  <c r="Z2495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7" i="1"/>
  <c r="Z2568" i="1"/>
  <c r="Z2569" i="1"/>
  <c r="Z2572" i="1"/>
  <c r="Z2574" i="1"/>
  <c r="Z2577" i="1"/>
  <c r="Z2578" i="1"/>
  <c r="Z2580" i="1"/>
  <c r="Z2581" i="1"/>
  <c r="Z2582" i="1"/>
  <c r="Z2586" i="1"/>
  <c r="Z2588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7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3" i="1"/>
  <c r="Z2694" i="1"/>
  <c r="Z2695" i="1"/>
  <c r="Z2698" i="1"/>
  <c r="Z2699" i="1"/>
  <c r="Z2702" i="1"/>
  <c r="Z2703" i="1"/>
  <c r="Z2705" i="1"/>
  <c r="Z2706" i="1"/>
  <c r="Z2707" i="1"/>
  <c r="Z2710" i="1"/>
  <c r="Z2711" i="1"/>
  <c r="Z2714" i="1"/>
  <c r="Z2717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5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7" i="1"/>
  <c r="Z2868" i="1"/>
  <c r="Z2872" i="1"/>
  <c r="Z2873" i="1"/>
  <c r="Z2874" i="1"/>
  <c r="Z2875" i="1"/>
  <c r="Z2876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3" i="1"/>
  <c r="Z2904" i="1"/>
  <c r="Z2907" i="1"/>
  <c r="Z2910" i="1"/>
  <c r="Z2911" i="1"/>
  <c r="Z2912" i="1"/>
  <c r="Z2915" i="1"/>
  <c r="Z2916" i="1"/>
  <c r="Z2919" i="1"/>
  <c r="Z2922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3" i="1"/>
  <c r="Z2964" i="1"/>
  <c r="Z2965" i="1"/>
  <c r="Z2968" i="1"/>
  <c r="Z2971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3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5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6" i="1"/>
  <c r="Z3547" i="1"/>
  <c r="Z3551" i="1"/>
  <c r="Z3555" i="1"/>
  <c r="Z3556" i="1"/>
  <c r="Z3559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7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0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0" i="1"/>
  <c r="Z4436" i="1"/>
  <c r="Z4456" i="1"/>
  <c r="Z4460" i="1"/>
  <c r="Z4492" i="1"/>
  <c r="Z4500" i="1"/>
  <c r="Z4508" i="1"/>
  <c r="Z4512" i="1"/>
  <c r="Z4514" i="1"/>
  <c r="Z4520" i="1"/>
  <c r="Z4524" i="1"/>
  <c r="Z4536" i="1"/>
  <c r="Z4538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V6141" i="1"/>
  <c r="AB6140" i="1"/>
  <c r="V6140" i="1"/>
  <c r="AB6139" i="1"/>
  <c r="AB6138" i="1"/>
  <c r="Y6138" i="1" s="1"/>
  <c r="AA6138" i="1"/>
  <c r="V6138" i="1"/>
  <c r="AB6137" i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V4755" i="1"/>
  <c r="AB4754" i="1"/>
  <c r="V4754" i="1"/>
  <c r="AB4753" i="1"/>
  <c r="Y4753" i="1" s="1"/>
  <c r="V4753" i="1"/>
  <c r="AB4752" i="1"/>
  <c r="Y4752" i="1" s="1"/>
  <c r="V4752" i="1"/>
  <c r="AB4751" i="1"/>
  <c r="V4751" i="1"/>
  <c r="AB4750" i="1"/>
  <c r="V4750" i="1"/>
  <c r="AB4749" i="1"/>
  <c r="Y4749" i="1" s="1"/>
  <c r="V4749" i="1"/>
  <c r="AB4748" i="1"/>
  <c r="Y4748" i="1" s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V3930" i="1"/>
  <c r="AB3929" i="1"/>
  <c r="V3929" i="1"/>
  <c r="AB3928" i="1"/>
  <c r="Y3928" i="1" s="1"/>
  <c r="V3928" i="1"/>
  <c r="AB3927" i="1"/>
  <c r="Y3927" i="1" s="1"/>
  <c r="V3927" i="1"/>
  <c r="AB3926" i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12" i="1"/>
  <c r="AA4922" i="1"/>
  <c r="AA4792" i="1"/>
  <c r="AA4336" i="1"/>
  <c r="AA4348" i="1"/>
  <c r="AA4364" i="1"/>
  <c r="AA4380" i="1"/>
  <c r="AA4404" i="1"/>
  <c r="AA4412" i="1"/>
  <c r="AA4428" i="1"/>
  <c r="AA4482" i="1"/>
  <c r="AA450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478" i="1"/>
  <c r="AA4526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446" i="1"/>
  <c r="AA4470" i="1"/>
  <c r="AA4486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52" i="1"/>
  <c r="AA4484" i="1"/>
  <c r="AA4500" i="1"/>
  <c r="AA4520" i="1"/>
  <c r="AA4568" i="1"/>
  <c r="AA4610" i="1"/>
  <c r="AA4618" i="1"/>
  <c r="AA4642" i="1"/>
  <c r="AA4649" i="1"/>
  <c r="AA4664" i="1"/>
  <c r="AA4668" i="1"/>
  <c r="AA4688" i="1"/>
  <c r="AA4743" i="1"/>
  <c r="AA4767" i="1"/>
  <c r="AA4779" i="1"/>
  <c r="AA4783" i="1"/>
  <c r="AA4791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4474" i="1" l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Q9" i="2"/>
  <c r="R9" i="2" s="1"/>
  <c r="S9" i="2" s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<sst xmlns="http://schemas.openxmlformats.org/spreadsheetml/2006/main" count="110256" uniqueCount="4513">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</sst>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5"/>
  <sheetViews>
    <sheetView tabSelected="1" zoomScaleNormal="100" workbookViewId="0">
      <pane ySplit="1" topLeftCell="A801" activePane="bottomLeft" state="frozen"/>
      <selection activeCell="B1" sqref="B1"/>
      <selection pane="bottomLeft" activeCell="I824" sqref="I824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4470</v>
      </c>
      <c r="Z1" s="112" t="s">
        <v>4467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4463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4508</v>
      </c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4508</v>
      </c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4508</v>
      </c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4508</v>
      </c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4508</v>
      </c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4508</v>
      </c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4508</v>
      </c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4508</v>
      </c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4508</v>
      </c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4508</v>
      </c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4500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4512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4494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4499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4492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4503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4508</v>
      </c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4508</v>
      </c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4508</v>
      </c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4508</v>
      </c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4465</v>
      </c>
      <c r="G975" s="8" t="s">
        <v>4464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4508</v>
      </c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4487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4487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4487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4487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4487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4487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4487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4487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4487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4487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4487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4487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4487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4487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4487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4487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4487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4487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4487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4487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4487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4487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4487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4487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4487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4487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4490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4491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4490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4491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4490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4480</v>
      </c>
      <c r="M1270" s="9"/>
      <c r="N1270" s="8" t="s">
        <v>40</v>
      </c>
      <c r="O1270" s="8" t="s">
        <v>4490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4504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4478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4476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4493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4466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4498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4495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4495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4495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4498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4496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4505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4471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4487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4494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4487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4481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4474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4487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4487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4487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4487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4487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4482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4474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4487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4487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4487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4483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4474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4484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4474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4503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4487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4487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4487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4487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4487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4487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4487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4508</v>
      </c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4508</v>
      </c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4495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4495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4495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4506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4506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4498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4505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4487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4487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4487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4487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4479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4473</v>
      </c>
      <c r="P6453" s="93">
        <v>0</v>
      </c>
      <c r="Q6453" s="180"/>
      <c r="R6453" s="92" t="s">
        <v>4487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4473</v>
      </c>
      <c r="P6456" s="93">
        <v>0</v>
      </c>
      <c r="Q6456" s="180"/>
      <c r="R6456" s="92" t="s">
        <v>4487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4473</v>
      </c>
      <c r="P6457" s="93">
        <v>0</v>
      </c>
      <c r="Q6457" s="180"/>
      <c r="R6457" s="92" t="s">
        <v>4487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4473</v>
      </c>
      <c r="P6458" s="93">
        <v>0</v>
      </c>
      <c r="Q6458" s="180"/>
      <c r="R6458" s="92" t="s">
        <v>4487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4473</v>
      </c>
      <c r="P6460" s="93">
        <v>0</v>
      </c>
      <c r="Q6460" s="180"/>
      <c r="R6460" s="92" t="s">
        <v>4487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4473</v>
      </c>
      <c r="P6461" s="93">
        <v>0.04</v>
      </c>
      <c r="Q6461" s="180"/>
      <c r="R6461" s="92" t="s">
        <v>4487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4503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4473</v>
      </c>
      <c r="P6501" s="93">
        <v>0</v>
      </c>
      <c r="Q6501" s="180"/>
      <c r="R6501" s="92" t="s">
        <v>4487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4473</v>
      </c>
      <c r="P6506" s="93">
        <v>0.05</v>
      </c>
      <c r="Q6506" s="180"/>
      <c r="R6506" s="92" t="s">
        <v>4487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4473</v>
      </c>
      <c r="P6507" s="93">
        <v>0.05</v>
      </c>
      <c r="Q6507" s="180"/>
      <c r="R6507" s="92" t="s">
        <v>4487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4473</v>
      </c>
      <c r="P6508" s="93">
        <v>0.04</v>
      </c>
      <c r="Q6508" s="180"/>
      <c r="R6508" s="92" t="s">
        <v>4487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4473</v>
      </c>
      <c r="P6510" s="93">
        <v>0</v>
      </c>
      <c r="Q6510" s="180"/>
      <c r="R6510" s="92" t="s">
        <v>4487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4473</v>
      </c>
      <c r="P6512" s="93">
        <v>0.05</v>
      </c>
      <c r="Q6512" s="180"/>
      <c r="R6512" s="92" t="s">
        <v>4487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4473</v>
      </c>
      <c r="P6939" s="93">
        <v>0.04</v>
      </c>
      <c r="Q6939" s="180"/>
      <c r="R6939" s="92" t="s">
        <v>4487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4473</v>
      </c>
      <c r="P6940" s="93">
        <v>0</v>
      </c>
      <c r="Q6940" s="180"/>
      <c r="R6940" s="92" t="s">
        <v>4487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4473</v>
      </c>
      <c r="P6942" s="93">
        <v>0</v>
      </c>
      <c r="Q6942" s="180"/>
      <c r="R6942" s="92" t="s">
        <v>4487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4473</v>
      </c>
      <c r="P6946" s="93">
        <v>0.04</v>
      </c>
      <c r="Q6946" s="180"/>
      <c r="R6946" s="92" t="s">
        <v>4487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4473</v>
      </c>
      <c r="P6947" s="93">
        <v>0</v>
      </c>
      <c r="Q6947" s="180"/>
      <c r="R6947" s="92" t="s">
        <v>4487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4473</v>
      </c>
      <c r="P6948" s="93">
        <v>0.05</v>
      </c>
      <c r="Q6948" s="180"/>
      <c r="R6948" s="92" t="s">
        <v>4487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4473</v>
      </c>
      <c r="P6949" s="93">
        <v>0.05</v>
      </c>
      <c r="Q6949" s="180"/>
      <c r="R6949" s="92" t="s">
        <v>4487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4473</v>
      </c>
      <c r="P6950" s="93">
        <v>0</v>
      </c>
      <c r="Q6950" s="180"/>
      <c r="R6950" s="92" t="s">
        <v>4487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4473</v>
      </c>
      <c r="P6951" s="93">
        <v>0.05</v>
      </c>
      <c r="Q6951" s="180"/>
      <c r="R6951" s="92" t="s">
        <v>4487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4498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9"/>
        <v>311551.69724137936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4495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4495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4495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4495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4495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4495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4505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4506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4460</v>
      </c>
      <c r="K7152" s="65" t="s">
        <v>32</v>
      </c>
      <c r="L7152" s="65" t="s">
        <v>1053</v>
      </c>
      <c r="M7152" s="65"/>
      <c r="N7152" s="65" t="s">
        <v>4461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4462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4459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4472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4509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4431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4510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4431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4432</v>
      </c>
      <c r="G7265" s="65" t="s">
        <v>1879</v>
      </c>
      <c r="H7265" s="65" t="s">
        <v>4433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4434</v>
      </c>
      <c r="G7266" s="65" t="s">
        <v>1923</v>
      </c>
      <c r="H7266" s="65" t="s">
        <v>3105</v>
      </c>
      <c r="I7266" s="65" t="s">
        <v>4399</v>
      </c>
      <c r="J7266" s="65" t="s">
        <v>4435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4436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4437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4438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4439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4440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4441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4442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4443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4444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4445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4446</v>
      </c>
      <c r="O7312" s="65" t="s">
        <v>80</v>
      </c>
      <c r="P7312" s="10">
        <v>0</v>
      </c>
      <c r="Q7312" s="162"/>
      <c r="R7312" s="65" t="s">
        <v>4445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4462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4445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4445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4445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4445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4447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4447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4448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4445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4448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4445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4448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4445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4448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4445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4448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4445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4448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4445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4448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4445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4448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4445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4448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4445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4448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4445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4448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4445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4448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4445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4448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4445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4448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4445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4449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4450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4449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4450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4449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4450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4449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4450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4449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4450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4449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4450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4449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4450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4449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4450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4449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4450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4449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4450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4449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4450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4449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4450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4449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4450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4449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4450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4449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4450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4449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4450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4449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4450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4449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4450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4449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4450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4449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4450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4449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4450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4449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4450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4449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4450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4449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4450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4449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4450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4451</v>
      </c>
      <c r="G7366" s="128" t="s">
        <v>1458</v>
      </c>
      <c r="H7366" s="128" t="s">
        <v>4449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4450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4449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4450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4449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4450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4449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4450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4449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4450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4451</v>
      </c>
      <c r="G7371" s="128" t="s">
        <v>1458</v>
      </c>
      <c r="H7371" s="128" t="s">
        <v>4449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4450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4452</v>
      </c>
      <c r="G7372" s="128" t="s">
        <v>1747</v>
      </c>
      <c r="H7372" s="128" t="s">
        <v>4453</v>
      </c>
      <c r="I7372" s="65" t="s">
        <v>106</v>
      </c>
      <c r="J7372" s="65" t="s">
        <v>4454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4450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4455</v>
      </c>
      <c r="G7373" s="128" t="s">
        <v>1747</v>
      </c>
      <c r="H7373" s="128" t="s">
        <v>4453</v>
      </c>
      <c r="I7373" s="65" t="s">
        <v>106</v>
      </c>
      <c r="J7373" s="65" t="s">
        <v>4454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4450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4456</v>
      </c>
      <c r="G7374" s="128" t="s">
        <v>2852</v>
      </c>
      <c r="H7374" s="128" t="s">
        <v>4453</v>
      </c>
      <c r="I7374" s="65" t="s">
        <v>106</v>
      </c>
      <c r="J7374" s="65" t="s">
        <v>4454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4450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4457</v>
      </c>
      <c r="G7375" s="128" t="s">
        <v>2852</v>
      </c>
      <c r="H7375" s="128" t="s">
        <v>4453</v>
      </c>
      <c r="I7375" s="65" t="s">
        <v>106</v>
      </c>
      <c r="J7375" s="65" t="s">
        <v>4454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4450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4458</v>
      </c>
      <c r="G7376" s="128" t="s">
        <v>1747</v>
      </c>
      <c r="H7376" s="128" t="s">
        <v>4453</v>
      </c>
      <c r="I7376" s="65" t="s">
        <v>106</v>
      </c>
      <c r="J7376" s="65" t="s">
        <v>4454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4450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4475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4475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4475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4475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4475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4475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4475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4475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4475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4475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4475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4475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4475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4475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4475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4475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4475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4475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4475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4475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4475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4475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4475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4475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4475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4475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4475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4475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4475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4475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4475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4475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4475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4475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4475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4475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4475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4475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4475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4475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4475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4475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4475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4475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4475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4475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4475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4475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4475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4475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4475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4475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4475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4475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4475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4475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4475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4475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4475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4475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4475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4475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4475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4475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4475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4475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4475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4475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4475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4475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4475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4475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4475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4475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4475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4475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4475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4475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4475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4475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4475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4489</v>
      </c>
      <c r="P7458" s="93">
        <v>0.02</v>
      </c>
      <c r="Q7458" s="180"/>
      <c r="R7458" s="92" t="s">
        <v>4487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4489</v>
      </c>
      <c r="P7459" s="93">
        <v>0.02</v>
      </c>
      <c r="Q7459" s="180"/>
      <c r="R7459" s="92" t="s">
        <v>4487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4489</v>
      </c>
      <c r="P7460" s="93">
        <v>0.02</v>
      </c>
      <c r="Q7460" s="180"/>
      <c r="R7460" s="92" t="s">
        <v>4487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4491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4490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4492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4492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4492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4497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4497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4501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5" si="997">U7470</f>
        <v>0</v>
      </c>
      <c r="AC7470" s="9">
        <v>4.4999999999999998E-2</v>
      </c>
      <c r="AE7470" s="65"/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4507</v>
      </c>
      <c r="U7472" s="13">
        <v>211937.46</v>
      </c>
      <c r="V7472" s="12">
        <f t="shared" si="993"/>
        <v>-211937.46</v>
      </c>
      <c r="W7472" s="13">
        <f t="shared" ref="W7472:W7474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  <row r="7473" spans="1:34" ht="14.25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4511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3"/>
        <v>30900</v>
      </c>
      <c r="W7473" s="13">
        <f t="shared" si="999"/>
        <v>0</v>
      </c>
      <c r="AB7473" s="13">
        <f t="shared" si="997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4" ht="14.25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4511</v>
      </c>
      <c r="P7474" s="10">
        <v>0.03</v>
      </c>
      <c r="S7474" s="13">
        <v>30900</v>
      </c>
      <c r="U7474" s="113"/>
      <c r="V7474" s="13">
        <f t="shared" si="993"/>
        <v>30900</v>
      </c>
      <c r="W7474" s="13">
        <f t="shared" si="999"/>
        <v>0</v>
      </c>
      <c r="AB7474" s="13">
        <f t="shared" si="997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4" ht="14.25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4511</v>
      </c>
      <c r="P7475" s="10">
        <v>0.03</v>
      </c>
      <c r="S7475" s="13">
        <v>30900</v>
      </c>
      <c r="U7475" s="113"/>
      <c r="V7475" s="13">
        <f t="shared" ref="V7475" si="1000">S7475+T7475-U7475</f>
        <v>30900</v>
      </c>
      <c r="W7475" s="13">
        <f t="shared" ref="W7475" si="1001">IF(O7475="返货",U7475/(1+P7475),IF(O7475="返现",U7475,IF(O7475="折扣",U7475*P7475,IF(O7475="无",U7475))))</f>
        <v>0</v>
      </c>
      <c r="AB7475" s="13">
        <f t="shared" si="997"/>
        <v>0</v>
      </c>
      <c r="AC7475" s="9">
        <v>7.0000000000000007E-2</v>
      </c>
      <c r="AG7475" s="64" t="s">
        <v>42</v>
      </c>
      <c r="AH7475" s="64">
        <v>0</v>
      </c>
    </row>
  </sheetData>
  <autoFilter ref="A1:AI7472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4488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606384.79903509573</v>
      </c>
      <c r="R9" s="5">
        <f t="shared" si="1"/>
        <v>606384.79903509573</v>
      </c>
      <c r="S9" s="6">
        <f t="shared" si="2"/>
        <v>0.18623361319706944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1559577.0736255865</v>
      </c>
      <c r="R10" s="5">
        <f t="shared" si="1"/>
        <v>1557670.7734369072</v>
      </c>
      <c r="S10" s="6">
        <f t="shared" si="2"/>
        <v>7.4613050106144968E-2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4485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251215039.21009472</v>
      </c>
      <c r="P11" s="5"/>
      <c r="Q11" s="5">
        <f t="shared" si="5"/>
        <v>133160900.91952333</v>
      </c>
      <c r="R11" s="5">
        <f t="shared" si="1"/>
        <v>133160900.91952333</v>
      </c>
      <c r="S11" s="6">
        <f t="shared" si="2"/>
        <v>0.53006739301208383</v>
      </c>
      <c r="T11" s="1" t="s">
        <v>32</v>
      </c>
    </row>
    <row r="12" spans="1:20" ht="14.25">
      <c r="A12" s="1" t="s">
        <v>4486</v>
      </c>
      <c r="B12" s="1" t="s">
        <v>61</v>
      </c>
      <c r="C12" s="1" t="s">
        <v>4485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4486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4469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1305263.3951083876</v>
      </c>
      <c r="R74" s="5">
        <f t="shared" si="18"/>
        <v>1303384.6083159347</v>
      </c>
      <c r="S74" s="6">
        <f t="shared" si="21"/>
        <v>6.9930671536615904E-2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360487024.53852051</v>
      </c>
      <c r="P75" s="139"/>
      <c r="Q75" s="5">
        <f>(O75-G75+J75)/1.06</f>
        <v>200335445.89001939</v>
      </c>
      <c r="R75" s="5">
        <f>Q75-(P75/1.06)</f>
        <v>200335445.89001939</v>
      </c>
      <c r="S75" s="6">
        <f>R75/O75</f>
        <v>0.55573552514540547</v>
      </c>
      <c r="T75" s="1" t="str">
        <f>VLOOKUP(C75,[2]媒体信息!$B:$AA,26,0)</f>
        <v>北京多彩</v>
      </c>
    </row>
    <row r="76" spans="1:20" ht="14.25">
      <c r="A76" s="1" t="s">
        <v>4486</v>
      </c>
      <c r="B76" s="1" t="s">
        <v>61</v>
      </c>
      <c r="C76" s="1" t="s">
        <v>4485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4468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>
      <c r="A127" s="1" t="s">
        <v>4486</v>
      </c>
      <c r="B127" s="1" t="s">
        <v>61</v>
      </c>
      <c r="C127" s="1" t="s">
        <v>4485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4460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4477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4477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4477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4502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2020-05-08T07:05:05Z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