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Sheet1!$A$1:$AN$1363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<sst xmlns="http://schemas.openxmlformats.org/spreadsheetml/2006/main" count="21878" uniqueCount="1664">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</sst>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3"/>
  <sheetViews>
    <sheetView tabSelected="1" topLeftCell="F1" workbookViewId="0">
      <pane ySplit="1" topLeftCell="A2" activePane="bottomLeft" state="frozen"/>
      <selection pane="bottomLeft" activeCell="P1373" sqref="P1373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 t="s">
        <v>1657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66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1660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266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 t="s">
        <v>1661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 t="s">
        <v>1663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1659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 t="s">
        <v>1658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hidden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hidden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hidden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hidden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hidden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hidden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hidden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hidden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hidden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hidden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v>60000</v>
      </c>
      <c r="W1227" s="204">
        <f t="shared" si="306"/>
        <v>0</v>
      </c>
      <c r="X1227" s="205">
        <f t="shared" si="307"/>
        <v>0</v>
      </c>
      <c r="Y1227" s="205">
        <f t="shared" si="308"/>
        <v>0</v>
      </c>
      <c r="Z1227" s="207">
        <f t="shared" si="309"/>
        <v>58072</v>
      </c>
      <c r="AA1227" s="204">
        <f t="shared" si="310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3"/>
        <v>-1928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1928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hidden="1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3"/>
        <v>0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0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hidden="1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hidden="1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hidden="1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hidden="1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hidden="1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hidden="1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hidden="1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hidden="1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hidden="1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hidden="1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hidden="1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7252.2</v>
      </c>
      <c r="AC1301" s="209">
        <f t="shared" si="319"/>
        <v>0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19"/>
        <v>-1595.75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hidden="1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hidden="1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172</v>
      </c>
      <c r="L1363" s="119" t="s">
        <v>65</v>
      </c>
      <c r="M1363" s="119" t="s">
        <v>46</v>
      </c>
      <c r="N1363" s="136">
        <v>0</v>
      </c>
      <c r="O1363" s="135" t="s">
        <v>1662</v>
      </c>
      <c r="Z1363" s="128">
        <v>255000</v>
      </c>
      <c r="AB1363" s="128">
        <v>255000</v>
      </c>
    </row>
  </sheetData>
  <autoFilter ref="A1:AN1363">
    <filterColumn colId="6">
      <filters>
        <filter val="江苏万圣广告传媒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7"/>
      <c r="C21" s="248"/>
      <c r="D21" s="248"/>
      <c r="E21" s="248"/>
      <c r="F21" s="248"/>
      <c r="G21" s="249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8" t="s">
        <v>1406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</row>
    <row r="4" spans="2:16" x14ac:dyDescent="0.15"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</row>
    <row r="5" spans="2:16" x14ac:dyDescent="0.15"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</row>
    <row r="6" spans="2:16" x14ac:dyDescent="0.15"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</row>
    <row r="7" spans="2:16" x14ac:dyDescent="0.15"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1">
        <v>1238861.44</v>
      </c>
    </row>
    <row r="8" spans="2:16" x14ac:dyDescent="0.15"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1">
        <v>45960.35</v>
      </c>
    </row>
    <row r="9" spans="2:16" x14ac:dyDescent="0.15"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1">
        <v>619837.68999999994</v>
      </c>
    </row>
    <row r="10" spans="2:16" x14ac:dyDescent="0.15"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1">
        <v>1584166</v>
      </c>
    </row>
    <row r="11" spans="2:16" x14ac:dyDescent="0.15"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1">
        <v>34477</v>
      </c>
    </row>
    <row r="12" spans="2:16" x14ac:dyDescent="0.15"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</row>
    <row r="13" spans="2:16" x14ac:dyDescent="0.15"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42" t="s">
        <v>1547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</row>
    <row r="3" spans="1:13" x14ac:dyDescent="0.15">
      <c r="A3" s="243" t="s">
        <v>1548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</row>
    <row r="4" spans="1:13" x14ac:dyDescent="0.3">
      <c r="A4" s="11" t="s">
        <v>5</v>
      </c>
      <c r="B4" s="244" t="s">
        <v>1549</v>
      </c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6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6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6">
        <f>K6+K7+K8-L6-H6</f>
        <v>7417910.5802837536</v>
      </c>
    </row>
    <row r="7" spans="1:13" x14ac:dyDescent="0.3">
      <c r="A7" s="13" t="s">
        <v>1564</v>
      </c>
      <c r="B7" s="234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7"/>
      <c r="I7" s="239">
        <f>(E7+E8)/B7</f>
        <v>1.1121562155460991</v>
      </c>
      <c r="J7" s="27">
        <v>0.1</v>
      </c>
      <c r="K7" s="15">
        <f>E7*J7+F7+G7</f>
        <v>43954760.801643752</v>
      </c>
      <c r="L7" s="15"/>
      <c r="M7" s="237">
        <f t="shared" ref="M7:M8" si="0">K7-H7</f>
        <v>43954760.801643752</v>
      </c>
    </row>
    <row r="8" spans="1:13" x14ac:dyDescent="0.3">
      <c r="A8" s="13" t="s">
        <v>1565</v>
      </c>
      <c r="B8" s="235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8"/>
      <c r="I8" s="240"/>
      <c r="J8" s="27">
        <v>0.1</v>
      </c>
      <c r="K8" s="15">
        <f>E8*J8+F8+G8</f>
        <v>348630.36499999999</v>
      </c>
      <c r="L8" s="15"/>
      <c r="M8" s="238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30">
        <v>3926515.07</v>
      </c>
      <c r="C12" s="230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30">
        <v>678128.2</v>
      </c>
      <c r="C25" s="230"/>
      <c r="E25" s="18"/>
      <c r="F25" s="21"/>
      <c r="G25" s="21"/>
      <c r="H25" s="22"/>
      <c r="I25" s="21"/>
      <c r="J25" s="18"/>
    </row>
    <row r="26" spans="1:10" x14ac:dyDescent="0.3">
      <c r="A26" s="241" t="s">
        <v>1594</v>
      </c>
      <c r="B26" s="241"/>
      <c r="C26" s="241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30">
        <v>4385.3770000000004</v>
      </c>
      <c r="C27" s="230"/>
      <c r="E27" s="18"/>
      <c r="F27" s="21"/>
      <c r="G27" s="21"/>
      <c r="H27" s="22"/>
      <c r="I27" s="21"/>
      <c r="J27" s="18"/>
    </row>
    <row r="28" spans="1:10" x14ac:dyDescent="0.3">
      <c r="A28" s="231" t="s">
        <v>1596</v>
      </c>
      <c r="B28" s="232"/>
      <c r="C28" s="233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30">
        <v>97400.31</v>
      </c>
      <c r="C29" s="230"/>
      <c r="E29" s="18"/>
      <c r="F29" s="21"/>
      <c r="G29" s="21"/>
      <c r="H29" s="22"/>
      <c r="I29" s="21"/>
      <c r="J29" s="18"/>
    </row>
    <row r="30" spans="1:10" x14ac:dyDescent="0.3">
      <c r="A30" s="231" t="s">
        <v>1596</v>
      </c>
      <c r="B30" s="232"/>
      <c r="C30" s="233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30">
        <v>1083703.95</v>
      </c>
      <c r="C31" s="230"/>
      <c r="E31" s="18"/>
      <c r="F31" s="21"/>
      <c r="G31" s="21"/>
      <c r="H31" s="22"/>
      <c r="I31" s="21"/>
      <c r="J31" s="18"/>
    </row>
    <row r="32" spans="1:10" x14ac:dyDescent="0.3">
      <c r="A32" s="231" t="s">
        <v>1596</v>
      </c>
      <c r="B32" s="232"/>
      <c r="C32" s="233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2020-07-31T08:22:58Z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