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Sheet1!$A$1:$AN$1363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63" i="1" l="1"/>
  <c r="AB1362" i="1"/>
  <c r="AA1360" i="1" l="1"/>
  <c r="AA1359" i="1" l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1337" i="1" l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<sst xmlns="http://schemas.openxmlformats.org/spreadsheetml/2006/main" count="21855" uniqueCount="1650">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</sst>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3"/>
  <sheetViews>
    <sheetView tabSelected="1" workbookViewId="0">
      <selection activeCell="K10" sqref="K10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A1359" s="128">
        <f>Q1359+V1359-Z1359</f>
        <v>0</v>
      </c>
    </row>
    <row r="1360" spans="1:39" x14ac:dyDescent="0.15">
      <c r="AA1360" s="128">
        <f>Q1360+V1360-Z1360</f>
        <v>0</v>
      </c>
    </row>
    <row r="1361" spans="1:28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1647</v>
      </c>
      <c r="M1361" s="119" t="s">
        <v>46</v>
      </c>
      <c r="N1361" s="135">
        <v>0</v>
      </c>
      <c r="O1361" s="135" t="s">
        <v>1646</v>
      </c>
      <c r="Z1361" s="128">
        <v>10698.4</v>
      </c>
      <c r="AB1361" s="128">
        <v>10698.4</v>
      </c>
    </row>
    <row r="1362" spans="1:28" x14ac:dyDescent="0.15">
      <c r="A1362" s="119">
        <v>2017</v>
      </c>
      <c r="B1362" s="119" t="s">
        <v>38</v>
      </c>
      <c r="C1362" s="119" t="s">
        <v>54</v>
      </c>
      <c r="D1362" s="119" t="s">
        <v>102</v>
      </c>
      <c r="E1362" s="119" t="s">
        <v>187</v>
      </c>
      <c r="F1362" s="119" t="s">
        <v>527</v>
      </c>
      <c r="G1362" s="119" t="s">
        <v>527</v>
      </c>
      <c r="H1362" s="119" t="s">
        <v>527</v>
      </c>
      <c r="I1362" s="131" t="s">
        <v>243</v>
      </c>
      <c r="J1362" s="119" t="s">
        <v>244</v>
      </c>
      <c r="K1362" s="119" t="s">
        <v>245</v>
      </c>
      <c r="L1362" s="119" t="s">
        <v>1648</v>
      </c>
      <c r="M1362" s="119" t="s">
        <v>46</v>
      </c>
      <c r="N1362" s="127">
        <v>0</v>
      </c>
      <c r="O1362" s="127" t="s">
        <v>47</v>
      </c>
      <c r="Z1362" s="128">
        <v>33691.910000000003</v>
      </c>
      <c r="AB1362" s="146">
        <f t="shared" ref="AB1362:AB1363" si="324">IF(O1362="返货",Z1362/(1+N1362),IF(O1362="返现",Z1362,IF(O1362="折扣",Z1362*N1362,IF(O1362="无",Z1362))))</f>
        <v>33691.910000000003</v>
      </c>
    </row>
    <row r="1363" spans="1:28" x14ac:dyDescent="0.15">
      <c r="A1363" s="119">
        <v>2017</v>
      </c>
      <c r="B1363" s="119" t="s">
        <v>38</v>
      </c>
      <c r="C1363" s="119" t="s">
        <v>54</v>
      </c>
      <c r="D1363" s="119" t="s">
        <v>102</v>
      </c>
      <c r="E1363" s="119" t="s">
        <v>187</v>
      </c>
      <c r="F1363" s="119" t="s">
        <v>527</v>
      </c>
      <c r="G1363" s="119" t="s">
        <v>527</v>
      </c>
      <c r="H1363" s="119" t="s">
        <v>527</v>
      </c>
      <c r="I1363" s="131" t="s">
        <v>243</v>
      </c>
      <c r="J1363" s="119" t="s">
        <v>244</v>
      </c>
      <c r="K1363" s="119" t="s">
        <v>245</v>
      </c>
      <c r="L1363" s="119" t="s">
        <v>384</v>
      </c>
      <c r="M1363" s="119" t="s">
        <v>46</v>
      </c>
      <c r="N1363" s="127">
        <v>0.98</v>
      </c>
      <c r="O1363" s="135" t="s">
        <v>259</v>
      </c>
      <c r="Z1363" s="128">
        <v>43430.3</v>
      </c>
      <c r="AB1363" s="146">
        <f t="shared" si="324"/>
        <v>42561.694000000003</v>
      </c>
    </row>
  </sheetData>
  <autoFilter ref="A1:AN1363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4"/>
      <c r="C21" s="245"/>
      <c r="D21" s="245"/>
      <c r="E21" s="245"/>
      <c r="F21" s="245"/>
      <c r="G21" s="24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hidden="1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hidden="1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hidden="1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hidden="1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hidden="1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hidden="1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hidden="1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hidden="1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hidden="1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hidden="1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hidden="1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hidden="1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hidden="1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hidden="1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hidden="1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hidden="1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hidden="1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hidden="1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hidden="1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5" t="s">
        <v>1406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</row>
    <row r="4" spans="2:16" x14ac:dyDescent="0.15"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</row>
    <row r="5" spans="2:16" x14ac:dyDescent="0.15"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</row>
    <row r="6" spans="2:16" x14ac:dyDescent="0.15"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2:16" x14ac:dyDescent="0.15"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1">
        <v>1238861.44</v>
      </c>
    </row>
    <row r="8" spans="2:16" x14ac:dyDescent="0.15"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1">
        <v>45960.35</v>
      </c>
    </row>
    <row r="9" spans="2:16" x14ac:dyDescent="0.15"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1">
        <v>619837.68999999994</v>
      </c>
    </row>
    <row r="10" spans="2:16" x14ac:dyDescent="0.15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1">
        <v>1584166</v>
      </c>
    </row>
    <row r="11" spans="2:16" x14ac:dyDescent="0.15"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1">
        <v>34477</v>
      </c>
    </row>
    <row r="12" spans="2:16" x14ac:dyDescent="0.15"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spans="2:16" x14ac:dyDescent="0.15"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39" t="s">
        <v>1547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3" x14ac:dyDescent="0.15">
      <c r="A3" s="240" t="s">
        <v>1548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</row>
    <row r="4" spans="1:13" x14ac:dyDescent="0.3">
      <c r="A4" s="11" t="s">
        <v>5</v>
      </c>
      <c r="B4" s="241" t="s">
        <v>1549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3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3">
        <f>K6+K7+K8-L6-H6</f>
        <v>7417910.5802837536</v>
      </c>
    </row>
    <row r="7" spans="1:13" x14ac:dyDescent="0.3">
      <c r="A7" s="13" t="s">
        <v>1564</v>
      </c>
      <c r="B7" s="23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4"/>
      <c r="I7" s="236">
        <f>(E7+E8)/B7</f>
        <v>1.1121562155460991</v>
      </c>
      <c r="J7" s="27">
        <v>0.1</v>
      </c>
      <c r="K7" s="15">
        <f>E7*J7+F7+G7</f>
        <v>43954760.801643752</v>
      </c>
      <c r="L7" s="15"/>
      <c r="M7" s="234">
        <f t="shared" ref="M7:M8" si="0">K7-H7</f>
        <v>43954760.801643752</v>
      </c>
    </row>
    <row r="8" spans="1:13" x14ac:dyDescent="0.3">
      <c r="A8" s="13" t="s">
        <v>1565</v>
      </c>
      <c r="B8" s="23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5"/>
      <c r="I8" s="237"/>
      <c r="J8" s="27">
        <v>0.1</v>
      </c>
      <c r="K8" s="15">
        <f>E8*J8+F8+G8</f>
        <v>348630.36499999999</v>
      </c>
      <c r="L8" s="15"/>
      <c r="M8" s="235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27">
        <v>3926515.07</v>
      </c>
      <c r="C12" s="227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27">
        <v>678128.2</v>
      </c>
      <c r="C25" s="227"/>
      <c r="E25" s="18"/>
      <c r="F25" s="21"/>
      <c r="G25" s="21"/>
      <c r="H25" s="22"/>
      <c r="I25" s="21"/>
      <c r="J25" s="18"/>
    </row>
    <row r="26" spans="1:10" x14ac:dyDescent="0.3">
      <c r="A26" s="238" t="s">
        <v>1594</v>
      </c>
      <c r="B26" s="238"/>
      <c r="C26" s="238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27">
        <v>4385.3770000000004</v>
      </c>
      <c r="C27" s="227"/>
      <c r="E27" s="18"/>
      <c r="F27" s="21"/>
      <c r="G27" s="21"/>
      <c r="H27" s="22"/>
      <c r="I27" s="21"/>
      <c r="J27" s="18"/>
    </row>
    <row r="28" spans="1:10" x14ac:dyDescent="0.3">
      <c r="A28" s="228" t="s">
        <v>1596</v>
      </c>
      <c r="B28" s="229"/>
      <c r="C28" s="230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27">
        <v>97400.31</v>
      </c>
      <c r="C29" s="227"/>
      <c r="E29" s="18"/>
      <c r="F29" s="21"/>
      <c r="G29" s="21"/>
      <c r="H29" s="22"/>
      <c r="I29" s="21"/>
      <c r="J29" s="18"/>
    </row>
    <row r="30" spans="1:10" x14ac:dyDescent="0.3">
      <c r="A30" s="228" t="s">
        <v>1596</v>
      </c>
      <c r="B30" s="229"/>
      <c r="C30" s="230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27">
        <v>1083703.95</v>
      </c>
      <c r="C31" s="227"/>
      <c r="E31" s="18"/>
      <c r="F31" s="21"/>
      <c r="G31" s="21"/>
      <c r="H31" s="22"/>
      <c r="I31" s="21"/>
      <c r="J31" s="18"/>
    </row>
    <row r="32" spans="1:10" x14ac:dyDescent="0.3">
      <c r="A32" s="228" t="s">
        <v>1596</v>
      </c>
      <c r="B32" s="229"/>
      <c r="C32" s="23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2020-04-10T10:53:11Z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