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31EF3367-98FA-47D3-845E-B530EEC4B17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terials" sheetId="1" r:id="rId1"/>
    <sheet name="Masses and Volumes" sheetId="8" r:id="rId2"/>
    <sheet name="Properties PCBs" sheetId="10" r:id="rId3"/>
    <sheet name="Bulks" sheetId="6" r:id="rId4"/>
    <sheet name="UDC" sheetId="11" r:id="rId5"/>
    <sheet name="Conductances" sheetId="12" r:id="rId6"/>
    <sheet name="Extra" sheetId="9" r:id="rId7"/>
    <sheet name="Masses and Volumes Old VC" sheetId="7" r:id="rId8"/>
  </sheets>
  <calcPr calcId="191029"/>
</workbook>
</file>

<file path=xl/calcChain.xml><?xml version="1.0" encoding="utf-8"?>
<calcChain xmlns="http://schemas.openxmlformats.org/spreadsheetml/2006/main">
  <c r="J11" i="11" l="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10" i="11"/>
  <c r="J3" i="11"/>
  <c r="J4" i="11"/>
  <c r="J5" i="11"/>
  <c r="J6" i="11"/>
  <c r="J7" i="11"/>
  <c r="J8" i="11"/>
  <c r="J2" i="11"/>
  <c r="C126" i="6"/>
  <c r="D126" i="6" s="1"/>
  <c r="F130" i="6"/>
  <c r="C88" i="6"/>
  <c r="C80" i="6"/>
  <c r="D80" i="6" s="1"/>
  <c r="C79" i="6"/>
  <c r="D71" i="6"/>
  <c r="D72" i="6"/>
  <c r="D70" i="6"/>
  <c r="C73" i="6"/>
  <c r="D73" i="6" s="1"/>
  <c r="G73" i="6" s="1"/>
  <c r="E59" i="9"/>
  <c r="E57" i="9"/>
  <c r="E58" i="9"/>
  <c r="B63" i="9" s="1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G16" i="10"/>
  <c r="G20" i="10"/>
  <c r="G23" i="10"/>
  <c r="G19" i="10"/>
  <c r="G21" i="10"/>
  <c r="G17" i="10"/>
  <c r="G22" i="10"/>
  <c r="G18" i="10"/>
  <c r="G24" i="10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B64" i="9" s="1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B65" i="9" l="1"/>
  <c r="B66" i="9"/>
  <c r="H137" i="6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21" i="7"/>
  <c r="I22" i="7"/>
  <c r="I23" i="7"/>
  <c r="I33" i="7"/>
  <c r="I37" i="7"/>
  <c r="H17" i="7"/>
  <c r="I17" i="7" s="1"/>
  <c r="I14" i="7"/>
  <c r="I15" i="7"/>
  <c r="H18" i="7"/>
  <c r="H19" i="7"/>
  <c r="I19" i="7" s="1"/>
  <c r="H27" i="7"/>
  <c r="I27" i="7" s="1"/>
  <c r="H29" i="7"/>
  <c r="I29" i="7" s="1"/>
  <c r="H30" i="7"/>
  <c r="I30" i="7" s="1"/>
  <c r="H31" i="7"/>
  <c r="I31" i="7" s="1"/>
  <c r="H34" i="7"/>
  <c r="I34" i="7" s="1"/>
  <c r="H35" i="7"/>
  <c r="I35" i="7" s="1"/>
  <c r="H36" i="7"/>
  <c r="I36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2" i="7"/>
  <c r="I12" i="7" s="1"/>
  <c r="H13" i="7"/>
  <c r="I13" i="7" s="1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124" i="6" l="1"/>
  <c r="C125" i="6"/>
  <c r="G88" i="6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C124" i="6" l="1"/>
  <c r="D125" i="6"/>
  <c r="H88" i="6"/>
  <c r="I88" i="6"/>
  <c r="E109" i="6"/>
  <c r="J109" i="6"/>
  <c r="H109" i="6"/>
  <c r="I109" i="6"/>
  <c r="D124" i="6" l="1"/>
  <c r="E126" i="6" s="1"/>
  <c r="E125" i="6" l="1"/>
</calcChain>
</file>

<file path=xl/sharedStrings.xml><?xml version="1.0" encoding="utf-8"?>
<sst xmlns="http://schemas.openxmlformats.org/spreadsheetml/2006/main" count="1061" uniqueCount="379">
  <si>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</si>
  <si>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</si>
  <si>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</si>
  <si>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</si>
  <si>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</si>
  <si>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</si>
  <si>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</si>
  <si>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</si>
  <si>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</si>
  <si>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</si>
  <si>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</si>
  <si>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</si>
  <si>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</si>
  <si>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</si>
  <si>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</si>
  <si>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</si>
  <si>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</si>
  <si>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</si>
  <si>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</si>
  <si>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</si>
  <si>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</si>
  <si>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</si>
  <si>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</si>
  <si>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</si>
  <si>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</si>
  <si>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</si>
  <si>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</si>
  <si>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</si>
  <si>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</si>
  <si>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</si>
  <si>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</si>
  <si>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</si>
  <si>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</si>
  <si>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</si>
  <si>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</si>
  <si>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</si>
  <si>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</si>
  <si>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</si>
  <si>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</si>
  <si>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</si>
  <si>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</si>
  <si>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</si>
  <si>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</si>
  <si>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</si>
  <si>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</si>
  <si>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</si>
  <si>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</si>
  <si>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</si>
  <si>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</si>
  <si>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</si>
  <si>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</si>
  <si>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</si>
  <si>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</si>
  <si>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</si>
  <si>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</si>
  <si>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</si>
  <si>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</si>
  <si>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</si>
  <si>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</si>
  <si>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</si>
  <si>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</si>
  <si>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</si>
  <si>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</si>
  <si>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</si>
  <si>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</si>
  <si>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</si>
  <si>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</si>
  <si>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</si>
  <si>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</si>
  <si>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</si>
  <si>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</si>
  <si>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</si>
  <si>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</si>
  <si>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</si>
  <si>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</si>
  <si>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</si>
  <si>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</si>
  <si>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</si>
  <si>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</si>
  <si>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</si>
  <si>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</si>
  <si>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</si>
  <si>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</si>
  <si>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</si>
  <si>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</si>
  <si>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</si>
  <si>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</si>
  <si>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</si>
  <si>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</si>
  <si>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</si>
  <si>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</si>
  <si>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</si>
  <si>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</si>
  <si>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</si>
  <si>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</si>
  <si>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</si>
  <si>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</si>
  <si>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</si>
  <si>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</si>
  <si>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</si>
  <si>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</si>
  <si>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</si>
  <si>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</si>
  <si>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</si>
  <si>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</si>
  <si>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</si>
  <si>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</si>
  <si>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</si>
  <si>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</si>
  <si>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</si>
  <si>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</si>
  <si>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</si>
  <si>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</si>
  <si>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</si>
  <si>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</si>
  <si>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</si>
  <si>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</si>
  <si>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</si>
  <si>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</si>
  <si>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</si>
  <si>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</si>
  <si>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</si>
  <si>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</si>
  <si>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</si>
  <si>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</si>
  <si>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</si>
  <si>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</si>
  <si>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</si>
  <si>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</si>
  <si>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</si>
  <si>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</si>
  <si>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</si>
  <si>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</si>
  <si>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</si>
  <si>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</si>
  <si>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</si>
  <si>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</si>
  <si>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</si>
  <si>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</si>
  <si>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</si>
  <si>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</si>
  <si>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</si>
  <si>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</si>
  <si>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</si>
  <si>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</si>
  <si>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</si>
  <si>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</si>
  <si>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</si>
  <si>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</si>
  <si>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</si>
  <si>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</si>
  <si>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</si>
  <si>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</si>
  <si>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</si>
  <si>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</si>
  <si>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</si>
  <si>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</si>
  <si>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</si>
  <si>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</si>
  <si>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</si>
  <si>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</si>
  <si>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</si>
  <si>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</si>
  <si>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</si>
  <si>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</si>
  <si>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</si>
  <si>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</si>
  <si>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</si>
  <si>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</si>
  <si>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</si>
  <si>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</si>
  <si>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</si>
  <si>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</si>
  <si>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</si>
  <si>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</si>
  <si>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</si>
  <si>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</si>
  <si>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</si>
  <si>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</si>
  <si>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</si>
  <si>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</si>
  <si>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</si>
  <si>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</si>
  <si>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</si>
  <si>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</si>
  <si>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</si>
  <si>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</si>
  <si>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</si>
  <si>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</si>
  <si>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</si>
  <si>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</si>
  <si>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</si>
  <si>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</si>
  <si>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</si>
  <si>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</si>
  <si>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</si>
  <si>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</si>
  <si>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</si>
  <si>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</si>
  <si>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</si>
  <si>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</si>
  <si>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</si>
  <si>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</si>
  <si>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</si>
  <si>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</si>
  <si>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</si>
  <si>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</si>
  <si>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</si>
  <si>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</si>
  <si>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</si>
  <si>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</si>
  <si>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</si>
  <si>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</si>
  <si>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</si>
  <si>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</si>
  <si>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</si>
  <si>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</si>
  <si>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</si>
  <si>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</si>
  <si>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</si>
  <si>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</si>
  <si>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</si>
  <si>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</si>
  <si>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</si>
  <si>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</si>
  <si>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</si>
  <si>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</si>
  <si>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</si>
  <si>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</si>
  <si>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</si>
  <si>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</si>
  <si>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</si>
  <si>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</si>
  <si>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</si>
  <si>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</si>
  <si>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</si>
  <si>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</si>
  <si>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</si>
  <si>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</si>
  <si>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</si>
  <si>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</si>
  <si>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</si>
  <si>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</si>
  <si>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</si>
  <si>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</si>
  <si>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</si>
  <si>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</si>
  <si>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</si>
  <si>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</si>
  <si>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</si>
  <si>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</si>
  <si>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</si>
  <si>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</si>
  <si>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</si>
  <si>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</si>
  <si>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</si>
  <si>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</si>
  <si>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</si>
  <si>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Optical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</si>
  <si>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</si>
  <si>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</si>
  <si>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</si>
  <si>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</si>
  <si>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</si>
  <si>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</si>
  <si>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X1SON</t>
  </si>
  <si>
    <t>14-pin LGA</t>
  </si>
  <si>
    <t>SQFN016V4040</t>
  </si>
  <si>
    <t>RSV (QFN, 16)</t>
  </si>
  <si>
    <t>ILSP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</si>
  <si>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</si>
  <si>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</si>
  <si>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</si>
  <si>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</si>
  <si>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</si>
  <si>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</si>
  <si>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</si>
  <si>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</si>
  <si>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QFN Leadless SMT</t>
  </si>
  <si>
    <t>QFN Package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</si>
  <si>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</si>
  <si>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</si>
  <si>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</si>
  <si>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</si>
  <si>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</si>
  <si>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</si>
  <si>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</si>
  <si>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</si>
  <si>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</si>
  <si>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</si>
  <si>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</si>
  <si>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</si>
  <si>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</si>
  <si>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</si>
  <si>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</si>
  <si>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</si>
  <si>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</si>
  <si>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</si>
  <si>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</si>
  <si>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</si>
  <si>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</si>
  <si>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</si>
  <si>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</si>
  <si>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</si>
  <si>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</si>
  <si>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</si>
  <si>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</si>
  <si>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</si>
  <si>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</si>
  <si>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</si>
  <si>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</si>
  <si>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</si>
  <si>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</si>
  <si>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</si>
  <si>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</si>
  <si>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</si>
  <si>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</si>
  <si>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</si>
  <si>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</si>
  <si>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</si>
  <si>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</si>
  <si>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</si>
  <si>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</si>
  <si>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</si>
  <si>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</si>
  <si>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</si>
  <si>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</si>
  <si>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</si>
  <si>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</si>
  <si>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</si>
  <si>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</si>
  <si>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Package Type</t>
  </si>
  <si>
    <t>ΘJA (°C/W)</t>
  </si>
  <si>
    <t>ΘJB (°C/W)</t>
  </si>
  <si>
    <t>Notes</t>
  </si>
  <si>
    <t>10–20</t>
  </si>
  <si>
    <t>Small plastic package; primary heat path through PCB.</t>
  </si>
  <si>
    <t>5–15</t>
  </si>
  <si>
    <t>SQFN016V4040 (4x4 mm)</t>
  </si>
  <si>
    <t>5–10</t>
  </si>
  <si>
    <t>100–150</t>
  </si>
  <si>
    <t>Exposed pad enhances thermal performance.</t>
  </si>
  <si>
    <t>Thin QFN with efficient heat dissipation.</t>
  </si>
  <si>
    <t>120–180</t>
  </si>
  <si>
    <t>10–15</t>
  </si>
  <si>
    <t>Exposed pad directs heat to PCB.</t>
  </si>
  <si>
    <t>LQFP-64</t>
  </si>
  <si>
    <t>Larger package; better heat spreading.</t>
  </si>
  <si>
    <t>Generic SMT; assume plastic package.</t>
  </si>
  <si>
    <t>Leadless QFN with exposed pad.</t>
  </si>
  <si>
    <t>Standard QFN thermal performance.</t>
  </si>
  <si>
    <t>2–5</t>
  </si>
  <si>
    <t>Larger package; better heat transfer.</t>
  </si>
  <si>
    <t>Exposed pad for PCB heat transfer.</t>
  </si>
  <si>
    <t>Tiny package (2x2mm); limited thermal paths.</t>
  </si>
  <si>
    <t>Similar to TSSOP; plastic encapsulation.</t>
  </si>
  <si>
    <t>60–120</t>
  </si>
  <si>
    <t>Exposed pad benefits from 2s2p PCB.</t>
  </si>
  <si>
    <t>80–120</t>
  </si>
  <si>
    <t>Similar to QFN; benefits from 2s2p PCB.</t>
  </si>
  <si>
    <t>40–80</t>
  </si>
  <si>
    <t>Limited improvement due to plastic package.</t>
  </si>
  <si>
    <t>Likely QFN; benefits from 2s2p PCB.</t>
  </si>
  <si>
    <t>40–60</t>
  </si>
  <si>
    <t>Moderate improvement in ΘJAΘJA​.</t>
  </si>
  <si>
    <t>Improved ΘJAΘJA​ due to better heat spreading.</t>
  </si>
  <si>
    <t>Exposed pad for low ΘJBΘJB​.</t>
  </si>
  <si>
    <t>ΘJB1 (°C/W)</t>
  </si>
  <si>
    <t>ΘJB2 (°C/W)</t>
  </si>
  <si>
    <t>ΘJBEst (°C/W)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</si>
  <si>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</si>
  <si>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</si>
  <si>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</si>
  <si>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</si>
  <si>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Estimations using AI</t>
  </si>
  <si>
    <t>Estimation 2</t>
  </si>
  <si>
    <t>The highest resistance provided has been chosen, between the two of them.</t>
  </si>
  <si>
    <t>Determining Theta_JB requieres extensive testing, not possible nor necessary.</t>
  </si>
  <si>
    <t>UDC=User Defined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</si>
</sst>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13" borderId="0" xfId="0" applyFill="1"/>
    <xf numFmtId="0" fontId="8" fillId="0" borderId="0" xfId="0" applyFont="1"/>
    <xf numFmtId="2" fontId="1" fillId="0" borderId="0" xfId="0" applyNumberFormat="1" applyFont="1" applyAlignment="1">
      <alignment vertical="center" wrapText="1"/>
    </xf>
    <xf numFmtId="0" fontId="1" fillId="13" borderId="0" xfId="0" applyFont="1" applyFill="1"/>
    <xf numFmtId="0" fontId="9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 wrapText="1"/>
    </xf>
  </cellXfs>
  <cellStyles count="2">
    <cellStyle name="Bueno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1" totalsRowShown="0" headerRowDxfId="9" dataDxfId="7" headerRowBorderDxfId="8" tableBorderDxfId="6">
  <autoFilter ref="A1:F21" xr:uid="{00000000-0009-0000-0100-000001000000}"/>
  <tableColumns count="6">
    <tableColumn id="1" xr3:uid="{00000000-0010-0000-0000-000001000000}" name="Material" dataDxfId="5"/>
    <tableColumn id="2" xr3:uid="{00000000-0010-0000-0000-000002000000}" name="IR Emissivity (εIR)" dataDxfId="4"/>
    <tableColumn id="3" xr3:uid="{00000000-0010-0000-0000-000003000000}" name="Solar Absorptivity (αs)" dataDxfId="3"/>
    <tableColumn id="4" xr3:uid="{00000000-0010-0000-0000-000004000000}" name="Density (ρ) [kg/m³]" dataDxfId="2"/>
    <tableColumn id="5" xr3:uid="{00000000-0010-0000-0000-000005000000}" name="Specific heat (cp) [J/kg·K]" dataDxfId="1"/>
    <tableColumn id="6" xr3:uid="{00000000-0010-0000-0000-000006000000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70" zoomScaleNormal="70" workbookViewId="0">
      <selection activeCell="B29" sqref="B29"/>
    </sheetView>
  </sheetViews>
  <sheetFormatPr baseColWidth="10" defaultColWidth="8.88671875" defaultRowHeight="14.4" x14ac:dyDescent="0.3"/>
  <cols>
    <col min="1" max="1" width="36.109375" customWidth="1"/>
    <col min="2" max="2" width="29.109375" customWidth="1"/>
    <col min="3" max="3" width="32.109375" customWidth="1"/>
    <col min="4" max="4" width="22.33203125" customWidth="1"/>
    <col min="5" max="5" width="26.5546875" customWidth="1"/>
    <col min="6" max="6" width="23.6640625" customWidth="1"/>
    <col min="8" max="8" width="6.44140625" customWidth="1"/>
    <col min="9" max="9" width="8.1093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3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3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3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3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3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3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259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3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3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3">
      <c r="A18" s="2"/>
      <c r="D18" s="7"/>
      <c r="E18" s="7"/>
      <c r="F18" s="7"/>
    </row>
    <row r="19" spans="1:9" x14ac:dyDescent="0.3">
      <c r="A19" t="s">
        <v>258</v>
      </c>
      <c r="D19" s="7"/>
      <c r="E19" s="7"/>
      <c r="F19" s="7"/>
    </row>
    <row r="20" spans="1:9" x14ac:dyDescent="0.3">
      <c r="A20" s="2" t="s">
        <v>256</v>
      </c>
      <c r="B20">
        <v>0.94</v>
      </c>
      <c r="C20">
        <v>0.19</v>
      </c>
      <c r="D20" s="7"/>
      <c r="E20" s="7"/>
      <c r="F20" s="7"/>
    </row>
    <row r="21" spans="1:9" x14ac:dyDescent="0.3">
      <c r="A21" s="2" t="s">
        <v>257</v>
      </c>
      <c r="B21">
        <v>0.94</v>
      </c>
      <c r="C21">
        <v>0.96</v>
      </c>
      <c r="D21" s="7"/>
      <c r="E21" s="7"/>
      <c r="F21" s="7"/>
    </row>
    <row r="22" spans="1:9" x14ac:dyDescent="0.3">
      <c r="I22" s="3"/>
    </row>
    <row r="24" spans="1:9" x14ac:dyDescent="0.3">
      <c r="A24" t="s">
        <v>260</v>
      </c>
    </row>
    <row r="26" spans="1:9" x14ac:dyDescent="0.3">
      <c r="D26" s="3"/>
    </row>
    <row r="27" spans="1:9" x14ac:dyDescent="0.3">
      <c r="E27" s="3"/>
    </row>
    <row r="29" spans="1:9" x14ac:dyDescent="0.3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5.6640625" customWidth="1"/>
    <col min="2" max="2" width="12.5546875" customWidth="1"/>
    <col min="3" max="3" width="10.33203125" bestFit="1" customWidth="1"/>
    <col min="4" max="4" width="25.33203125" bestFit="1" customWidth="1"/>
    <col min="5" max="5" width="18.44140625" bestFit="1" customWidth="1"/>
    <col min="6" max="6" width="13.88671875" bestFit="1" customWidth="1"/>
    <col min="7" max="7" width="6.109375" bestFit="1" customWidth="1"/>
    <col min="8" max="8" width="14.109375" customWidth="1"/>
    <col min="9" max="9" width="13.109375" customWidth="1"/>
    <col min="10" max="10" width="27.5546875" customWidth="1"/>
    <col min="11" max="11" width="20.33203125" customWidth="1"/>
  </cols>
  <sheetData>
    <row r="1" spans="1:10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3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3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3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3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3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3">
      <c r="A41" s="3"/>
    </row>
    <row r="44" spans="1:11" x14ac:dyDescent="0.3">
      <c r="A44" s="29"/>
      <c r="B44" s="29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zoomScale="88" zoomScaleNormal="100" workbookViewId="0">
      <selection activeCell="D32" sqref="D32"/>
    </sheetView>
  </sheetViews>
  <sheetFormatPr baseColWidth="10" defaultRowHeight="14.4" x14ac:dyDescent="0.3"/>
  <cols>
    <col min="1" max="1" width="13.88671875" customWidth="1"/>
    <col min="2" max="2" width="14.109375" customWidth="1"/>
    <col min="3" max="3" width="21" customWidth="1"/>
    <col min="4" max="4" width="23.109375" customWidth="1"/>
    <col min="5" max="5" width="15.44140625" customWidth="1"/>
    <col min="6" max="6" width="36" customWidth="1"/>
    <col min="7" max="7" width="39.109375" customWidth="1"/>
    <col min="8" max="8" width="35.88671875" customWidth="1"/>
    <col min="9" max="9" width="8.5546875" customWidth="1"/>
    <col min="10" max="10" width="18" customWidth="1"/>
    <col min="11" max="11" width="23.5546875" customWidth="1"/>
    <col min="12" max="12" width="30.88671875" customWidth="1"/>
  </cols>
  <sheetData>
    <row r="1" spans="1:10" x14ac:dyDescent="0.3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3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3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3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3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3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3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3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3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3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" thickBot="1" x14ac:dyDescent="0.35"/>
    <row r="15" spans="1:10" ht="15" thickBot="1" x14ac:dyDescent="0.35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3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>
        <f t="shared" ref="F16:F24" si="4">(B16*$B$2*$C$2+C16*$B$3*$C$3+D16*$B$5*$C$5+E16*$B$6*$C$6)/(B16*$B$2+C16*$B$3+D16*$B$5+E16*$B$6)</f>
        <v>940.29816397754291</v>
      </c>
      <c r="G16">
        <f t="shared" ref="G16:G24" si="5">1/(G2/$D$2+H2/$D$4+I2/$D$5+J2/$D$6)</f>
        <v>0.42113750296583358</v>
      </c>
      <c r="H16">
        <f t="shared" ref="H16:H24" si="6">(B16*$D$2+C16*$D$3+D16*$D$5+E16*$D$6)*(B16+C16+D16+E16)</f>
        <v>91.472640000000013</v>
      </c>
    </row>
    <row r="17" spans="1:8" x14ac:dyDescent="0.3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>
        <f t="shared" si="4"/>
        <v>940.29816397754291</v>
      </c>
      <c r="G17">
        <f t="shared" si="5"/>
        <v>0.42113750296583358</v>
      </c>
      <c r="H17">
        <f t="shared" si="6"/>
        <v>91.472640000000013</v>
      </c>
    </row>
    <row r="18" spans="1:8" x14ac:dyDescent="0.3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>
        <f t="shared" si="4"/>
        <v>940.29816397754291</v>
      </c>
      <c r="G18">
        <f t="shared" si="5"/>
        <v>0.42113750296583358</v>
      </c>
      <c r="H18">
        <f t="shared" si="6"/>
        <v>91.472640000000013</v>
      </c>
    </row>
    <row r="19" spans="1:8" x14ac:dyDescent="0.3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>
        <f t="shared" si="4"/>
        <v>903.96364021734939</v>
      </c>
      <c r="G19">
        <f t="shared" si="5"/>
        <v>0.45144132745896365</v>
      </c>
      <c r="H19">
        <f t="shared" si="6"/>
        <v>170.87540000000004</v>
      </c>
    </row>
    <row r="20" spans="1:8" x14ac:dyDescent="0.3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>
        <f t="shared" si="4"/>
        <v>903.96364021734939</v>
      </c>
      <c r="G20">
        <f t="shared" si="5"/>
        <v>0.45144132745896365</v>
      </c>
      <c r="H20">
        <f t="shared" si="6"/>
        <v>170.87540000000004</v>
      </c>
    </row>
    <row r="21" spans="1:8" x14ac:dyDescent="0.3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>
        <f t="shared" si="4"/>
        <v>903.96364021734939</v>
      </c>
      <c r="G21">
        <f t="shared" si="5"/>
        <v>0.45144132745896365</v>
      </c>
      <c r="H21">
        <f t="shared" si="6"/>
        <v>170.87540000000004</v>
      </c>
    </row>
    <row r="22" spans="1:8" x14ac:dyDescent="0.3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>
        <f t="shared" si="4"/>
        <v>1050.3855606314694</v>
      </c>
      <c r="G22">
        <f t="shared" si="5"/>
        <v>0.35168669699040533</v>
      </c>
      <c r="H22">
        <f t="shared" si="6"/>
        <v>46.763360000000006</v>
      </c>
    </row>
    <row r="23" spans="1:8" x14ac:dyDescent="0.3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>
        <f t="shared" si="4"/>
        <v>783.19706393372451</v>
      </c>
      <c r="G23">
        <f t="shared" si="5"/>
        <v>0.49190487192846383</v>
      </c>
      <c r="H23">
        <f t="shared" si="6"/>
        <v>110.14952000000002</v>
      </c>
    </row>
    <row r="24" spans="1:8" x14ac:dyDescent="0.3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>
        <f t="shared" si="4"/>
        <v>904.86619540520076</v>
      </c>
      <c r="G24">
        <f t="shared" si="5"/>
        <v>0.38300309109725139</v>
      </c>
      <c r="H24">
        <f t="shared" si="6"/>
        <v>88.525164000000032</v>
      </c>
    </row>
    <row r="34" spans="7:7" x14ac:dyDescent="0.3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9"/>
  <sheetViews>
    <sheetView zoomScale="85" zoomScaleNormal="85" workbookViewId="0">
      <selection activeCell="C126" sqref="C126"/>
    </sheetView>
  </sheetViews>
  <sheetFormatPr baseColWidth="10" defaultRowHeight="14.4" x14ac:dyDescent="0.3"/>
  <cols>
    <col min="1" max="1" width="26.33203125" customWidth="1"/>
    <col min="2" max="2" width="13.5546875" customWidth="1"/>
    <col min="3" max="4" width="17.6640625" customWidth="1"/>
    <col min="5" max="5" width="11.88671875" bestFit="1" customWidth="1"/>
    <col min="6" max="6" width="21.88671875" customWidth="1"/>
    <col min="7" max="7" width="18.5546875" customWidth="1"/>
    <col min="8" max="8" width="23.6640625" customWidth="1"/>
    <col min="9" max="9" width="27.44140625" customWidth="1"/>
    <col min="10" max="10" width="27.109375" bestFit="1" customWidth="1"/>
    <col min="12" max="12" width="11.44140625" customWidth="1"/>
  </cols>
  <sheetData>
    <row r="1" spans="1:12" ht="15" thickBot="1" x14ac:dyDescent="0.35">
      <c r="A1" s="8" t="s">
        <v>88</v>
      </c>
      <c r="L1" s="2" t="s">
        <v>249</v>
      </c>
    </row>
    <row r="2" spans="1:12" x14ac:dyDescent="0.3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3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44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3">
      <c r="A4" s="68" t="s">
        <v>98</v>
      </c>
      <c r="B4" s="17"/>
      <c r="C4" s="17"/>
      <c r="D4" s="17"/>
      <c r="E4" s="17"/>
      <c r="F4" s="17"/>
      <c r="G4" s="17"/>
      <c r="H4" s="17"/>
      <c r="I4" s="69"/>
    </row>
    <row r="5" spans="1:12" ht="15" thickBot="1" x14ac:dyDescent="0.35">
      <c r="A5" s="47" t="s">
        <v>99</v>
      </c>
      <c r="B5" s="38"/>
      <c r="C5" s="38"/>
      <c r="D5" s="38"/>
      <c r="E5" s="38"/>
      <c r="F5" s="39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" thickBot="1" x14ac:dyDescent="0.35"/>
    <row r="9" spans="1:12" x14ac:dyDescent="0.3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31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3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3">
      <c r="A11" s="42" t="s">
        <v>91</v>
      </c>
      <c r="B11" t="s">
        <v>211</v>
      </c>
      <c r="C11">
        <v>0</v>
      </c>
      <c r="D11">
        <v>0</v>
      </c>
      <c r="E11">
        <v>0</v>
      </c>
      <c r="F11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" thickBot="1" x14ac:dyDescent="0.35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38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4" spans="1:12" ht="15" thickBot="1" x14ac:dyDescent="0.35"/>
    <row r="15" spans="1:12" x14ac:dyDescent="0.3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31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3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3">
      <c r="A17" s="36" t="s">
        <v>95</v>
      </c>
      <c r="J17" s="35"/>
    </row>
    <row r="18" spans="1:12" x14ac:dyDescent="0.3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3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3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3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" thickBot="1" x14ac:dyDescent="0.35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38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3">
      <c r="A23" s="23"/>
    </row>
    <row r="24" spans="1:12" ht="15" thickBot="1" x14ac:dyDescent="0.35"/>
    <row r="25" spans="1:12" x14ac:dyDescent="0.3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31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3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3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3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3">
      <c r="A29" s="68" t="s">
        <v>98</v>
      </c>
      <c r="B29" s="17"/>
      <c r="C29" s="17"/>
      <c r="D29" s="17"/>
      <c r="E29" s="17"/>
      <c r="F29" s="17"/>
      <c r="G29" s="17"/>
      <c r="H29" s="17"/>
      <c r="I29" s="17"/>
      <c r="J29" s="69"/>
    </row>
    <row r="30" spans="1:12" x14ac:dyDescent="0.3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" thickBot="1" x14ac:dyDescent="0.35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38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3">
      <c r="A32" s="2"/>
    </row>
    <row r="33" spans="1:12" ht="15" thickBot="1" x14ac:dyDescent="0.35"/>
    <row r="34" spans="1:12" x14ac:dyDescent="0.3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31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3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3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" thickBot="1" x14ac:dyDescent="0.35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38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9" spans="1:12" ht="15" thickBot="1" x14ac:dyDescent="0.35"/>
    <row r="40" spans="1:12" x14ac:dyDescent="0.3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31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3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3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" thickBot="1" x14ac:dyDescent="0.35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38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5" spans="1:12" ht="15" thickBot="1" x14ac:dyDescent="0.35"/>
    <row r="46" spans="1:12" x14ac:dyDescent="0.3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31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3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3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" thickBot="1" x14ac:dyDescent="0.35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38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1" spans="1:10" ht="15" thickBot="1" x14ac:dyDescent="0.35"/>
    <row r="52" spans="1:10" x14ac:dyDescent="0.3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31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3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3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" thickBot="1" x14ac:dyDescent="0.35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38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7" spans="1:10" ht="15" thickBot="1" x14ac:dyDescent="0.35"/>
    <row r="58" spans="1:10" x14ac:dyDescent="0.3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31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3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3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" thickBot="1" x14ac:dyDescent="0.35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38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3" spans="1:10" ht="15" thickBot="1" x14ac:dyDescent="0.35"/>
    <row r="64" spans="1:10" x14ac:dyDescent="0.3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31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3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" thickBot="1" x14ac:dyDescent="0.35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38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8" spans="1:12" ht="15" thickBot="1" x14ac:dyDescent="0.35"/>
    <row r="69" spans="1:12" x14ac:dyDescent="0.3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31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3">
      <c r="A70" s="42" t="s">
        <v>115</v>
      </c>
      <c r="B70" t="s">
        <v>247</v>
      </c>
      <c r="C70">
        <v>7.6</v>
      </c>
      <c r="D70">
        <f>C70/1000</f>
        <v>7.6E-3</v>
      </c>
      <c r="F70" t="s">
        <v>23</v>
      </c>
      <c r="J70" s="35"/>
    </row>
    <row r="71" spans="1:12" x14ac:dyDescent="0.3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t="s">
        <v>23</v>
      </c>
      <c r="J71" s="35"/>
    </row>
    <row r="72" spans="1:12" x14ac:dyDescent="0.3">
      <c r="A72" s="42" t="s">
        <v>91</v>
      </c>
      <c r="D72">
        <f t="shared" si="2"/>
        <v>0</v>
      </c>
      <c r="F72" t="s">
        <v>23</v>
      </c>
      <c r="J72" s="35"/>
    </row>
    <row r="73" spans="1:12" ht="15" thickBot="1" x14ac:dyDescent="0.35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38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" thickBot="1" x14ac:dyDescent="0.35">
      <c r="A74" s="23"/>
    </row>
    <row r="75" spans="1:12" x14ac:dyDescent="0.3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31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" thickBot="1" x14ac:dyDescent="0.35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38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" thickBot="1" x14ac:dyDescent="0.35">
      <c r="A77" s="23"/>
    </row>
    <row r="78" spans="1:12" x14ac:dyDescent="0.3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31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3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3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G80" t="s">
        <v>23</v>
      </c>
      <c r="H80" s="7">
        <v>500</v>
      </c>
      <c r="I80" s="7">
        <v>15</v>
      </c>
      <c r="J80" s="56">
        <v>15</v>
      </c>
    </row>
    <row r="81" spans="1:10" x14ac:dyDescent="0.3">
      <c r="A81" s="36" t="s">
        <v>169</v>
      </c>
      <c r="J81" s="35"/>
    </row>
    <row r="82" spans="1:10" x14ac:dyDescent="0.3">
      <c r="A82" s="53" t="s">
        <v>170</v>
      </c>
      <c r="B82" t="s">
        <v>23</v>
      </c>
      <c r="C82" t="s">
        <v>23</v>
      </c>
      <c r="F82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3">
      <c r="A83" s="53" t="s">
        <v>171</v>
      </c>
      <c r="B83" t="s">
        <v>23</v>
      </c>
      <c r="C83" t="s">
        <v>23</v>
      </c>
      <c r="F83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3">
      <c r="A84" s="53" t="s">
        <v>172</v>
      </c>
      <c r="B84" t="s">
        <v>23</v>
      </c>
      <c r="C84" t="s">
        <v>23</v>
      </c>
      <c r="F84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3">
      <c r="A85" s="53" t="s">
        <v>173</v>
      </c>
      <c r="B85" t="s">
        <v>23</v>
      </c>
      <c r="C85" t="s">
        <v>23</v>
      </c>
      <c r="F85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3">
      <c r="A86" s="68" t="s">
        <v>98</v>
      </c>
      <c r="B86" s="17"/>
      <c r="C86" s="17"/>
      <c r="D86" s="17"/>
      <c r="E86" s="17"/>
      <c r="F86" s="17"/>
      <c r="G86" s="17"/>
      <c r="H86" s="17"/>
      <c r="I86" s="17"/>
      <c r="J86" s="69"/>
    </row>
    <row r="87" spans="1:10" x14ac:dyDescent="0.3">
      <c r="A87" s="53" t="s">
        <v>174</v>
      </c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" thickBot="1" x14ac:dyDescent="0.35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38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92" spans="1:10" ht="15" thickBot="1" x14ac:dyDescent="0.35">
      <c r="A92" s="60" t="s">
        <v>41</v>
      </c>
    </row>
    <row r="93" spans="1:10" x14ac:dyDescent="0.3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31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3">
      <c r="A94" s="43" t="s">
        <v>92</v>
      </c>
      <c r="C94">
        <v>0.9</v>
      </c>
      <c r="D94">
        <f>C94/1000</f>
        <v>8.9999999999999998E-4</v>
      </c>
      <c r="E94">
        <v>1</v>
      </c>
      <c r="F94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3">
      <c r="A95" s="68" t="s">
        <v>98</v>
      </c>
      <c r="B95" s="17"/>
      <c r="C95" s="17"/>
      <c r="D95" s="17"/>
      <c r="E95" s="17"/>
      <c r="F95" s="17"/>
      <c r="G95" s="17"/>
      <c r="H95" s="17"/>
      <c r="I95" s="17"/>
      <c r="J95" s="69"/>
    </row>
    <row r="96" spans="1:10" x14ac:dyDescent="0.3">
      <c r="A96" s="36" t="s">
        <v>116</v>
      </c>
      <c r="C96">
        <v>0.9</v>
      </c>
      <c r="D96">
        <f>C96/1000</f>
        <v>8.9999999999999998E-4</v>
      </c>
      <c r="E96">
        <v>1</v>
      </c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3">
      <c r="A97" s="36" t="s">
        <v>118</v>
      </c>
      <c r="C97">
        <v>0.9</v>
      </c>
      <c r="D97">
        <f>C97/1000</f>
        <v>8.9999999999999998E-4</v>
      </c>
      <c r="E97">
        <v>1</v>
      </c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3">
      <c r="A98" s="36" t="s">
        <v>119</v>
      </c>
      <c r="C98">
        <v>0.9</v>
      </c>
      <c r="D98">
        <f>C98/1000</f>
        <v>8.9999999999999998E-4</v>
      </c>
      <c r="E98">
        <v>1</v>
      </c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" thickBot="1" x14ac:dyDescent="0.35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38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" thickBot="1" x14ac:dyDescent="0.35"/>
    <row r="101" spans="1:11" x14ac:dyDescent="0.3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31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" thickBot="1" x14ac:dyDescent="0.35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38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5" spans="1:11" ht="15" thickBot="1" x14ac:dyDescent="0.35">
      <c r="A105" s="13" t="s">
        <v>53</v>
      </c>
      <c r="I105">
        <v>2</v>
      </c>
    </row>
    <row r="106" spans="1:11" x14ac:dyDescent="0.3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31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3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3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3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3">
      <c r="A110" s="68" t="s">
        <v>98</v>
      </c>
      <c r="B110" s="17"/>
      <c r="C110" s="17"/>
      <c r="D110" s="17"/>
      <c r="E110" s="17"/>
      <c r="F110" s="17"/>
      <c r="G110" s="17"/>
      <c r="H110" s="17"/>
      <c r="I110" s="17"/>
      <c r="J110" s="69"/>
    </row>
    <row r="111" spans="1:11" ht="15" thickBot="1" x14ac:dyDescent="0.35">
      <c r="A111" s="47" t="s">
        <v>125</v>
      </c>
      <c r="B111" s="38"/>
      <c r="C111" s="38"/>
      <c r="D111" s="38"/>
      <c r="E111" s="38"/>
      <c r="F111" s="38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4" spans="1:12" ht="15" thickBot="1" x14ac:dyDescent="0.35">
      <c r="A114" s="16" t="s">
        <v>28</v>
      </c>
    </row>
    <row r="115" spans="1:12" x14ac:dyDescent="0.3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31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3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3">
      <c r="A117" s="36" t="s">
        <v>130</v>
      </c>
      <c r="J117" s="35"/>
    </row>
    <row r="118" spans="1:12" x14ac:dyDescent="0.3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3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3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3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3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3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3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3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G125" s="72"/>
      <c r="H125" s="73"/>
      <c r="I125" s="73"/>
      <c r="J125" s="74"/>
    </row>
    <row r="126" spans="1:12" x14ac:dyDescent="0.3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G126" s="72"/>
      <c r="H126" s="73"/>
      <c r="I126" s="73"/>
      <c r="J126" s="74"/>
    </row>
    <row r="127" spans="1:12" x14ac:dyDescent="0.3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3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3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" thickBot="1" x14ac:dyDescent="0.35">
      <c r="A130" s="37" t="s">
        <v>92</v>
      </c>
      <c r="B130" s="38"/>
      <c r="C130" s="38"/>
      <c r="D130" s="38"/>
      <c r="E130" s="38"/>
      <c r="F130" s="38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3">
      <c r="A131" s="3"/>
      <c r="C131" s="3"/>
    </row>
    <row r="132" spans="1:12" ht="15" thickBot="1" x14ac:dyDescent="0.35">
      <c r="A132" s="2" t="s">
        <v>27</v>
      </c>
      <c r="F132" s="3"/>
    </row>
    <row r="133" spans="1:12" x14ac:dyDescent="0.3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31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3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3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3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3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3">
      <c r="A138" s="68" t="s">
        <v>98</v>
      </c>
      <c r="B138" s="17"/>
      <c r="C138" s="17"/>
      <c r="D138" s="17"/>
      <c r="E138" s="17"/>
      <c r="F138" s="17"/>
      <c r="G138" s="17"/>
      <c r="H138" s="17"/>
      <c r="I138" s="17"/>
      <c r="J138" s="69"/>
    </row>
    <row r="139" spans="1:12" ht="15" thickBot="1" x14ac:dyDescent="0.35">
      <c r="A139" s="63" t="s">
        <v>179</v>
      </c>
      <c r="B139" s="38"/>
      <c r="C139" s="38"/>
      <c r="D139" s="38"/>
      <c r="E139" s="38"/>
      <c r="F139" s="38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3AE0-DA50-4BFF-91F5-0F83D06C1B07}">
  <dimension ref="A1:O55"/>
  <sheetViews>
    <sheetView zoomScale="70" zoomScaleNormal="70" workbookViewId="0">
      <selection activeCell="A21" sqref="A21:J21"/>
    </sheetView>
  </sheetViews>
  <sheetFormatPr baseColWidth="10" defaultRowHeight="14.4" x14ac:dyDescent="0.3"/>
  <cols>
    <col min="1" max="1" width="20.109375" bestFit="1" customWidth="1"/>
    <col min="2" max="2" width="22.77734375" bestFit="1" customWidth="1"/>
    <col min="3" max="3" width="16.88671875" bestFit="1" customWidth="1"/>
    <col min="4" max="4" width="10.5546875" bestFit="1" customWidth="1"/>
    <col min="5" max="5" width="7" bestFit="1" customWidth="1"/>
    <col min="6" max="6" width="7.44140625" bestFit="1" customWidth="1"/>
    <col min="7" max="8" width="11.6640625" bestFit="1" customWidth="1"/>
    <col min="9" max="9" width="7.5546875" customWidth="1"/>
    <col min="10" max="10" width="20.33203125" bestFit="1" customWidth="1"/>
    <col min="11" max="11" width="22.77734375" bestFit="1" customWidth="1"/>
    <col min="12" max="12" width="56.44140625" customWidth="1"/>
  </cols>
  <sheetData>
    <row r="1" spans="1:15" x14ac:dyDescent="0.3">
      <c r="A1" s="2" t="s">
        <v>311</v>
      </c>
      <c r="B1" s="2" t="s">
        <v>285</v>
      </c>
      <c r="C1" s="75" t="s">
        <v>261</v>
      </c>
      <c r="D1" s="75" t="s">
        <v>262</v>
      </c>
      <c r="E1" s="75" t="s">
        <v>263</v>
      </c>
      <c r="F1" s="75" t="s">
        <v>264</v>
      </c>
      <c r="G1" s="2" t="s">
        <v>367</v>
      </c>
      <c r="H1" s="2" t="s">
        <v>368</v>
      </c>
      <c r="I1" s="2" t="s">
        <v>369</v>
      </c>
      <c r="J1" s="75" t="s">
        <v>284</v>
      </c>
      <c r="L1" s="82" t="s">
        <v>378</v>
      </c>
      <c r="M1" s="82"/>
    </row>
    <row r="2" spans="1:15" x14ac:dyDescent="0.3">
      <c r="A2" t="s">
        <v>286</v>
      </c>
      <c r="B2" s="77" t="s">
        <v>312</v>
      </c>
      <c r="C2" s="5" t="s">
        <v>265</v>
      </c>
      <c r="D2" s="5">
        <v>3</v>
      </c>
      <c r="E2" s="5">
        <v>3</v>
      </c>
      <c r="F2" s="5">
        <v>0.45</v>
      </c>
      <c r="G2" s="5">
        <v>20</v>
      </c>
      <c r="H2" t="s">
        <v>335</v>
      </c>
      <c r="I2" s="29">
        <v>20</v>
      </c>
      <c r="J2" s="78">
        <f>1/G2</f>
        <v>0.05</v>
      </c>
    </row>
    <row r="3" spans="1:15" x14ac:dyDescent="0.3">
      <c r="A3" t="s">
        <v>287</v>
      </c>
      <c r="B3" s="77" t="s">
        <v>312</v>
      </c>
      <c r="C3" s="5" t="s">
        <v>265</v>
      </c>
      <c r="D3" s="5">
        <v>3</v>
      </c>
      <c r="E3" s="5">
        <v>3</v>
      </c>
      <c r="F3" s="5">
        <v>0.45</v>
      </c>
      <c r="G3" s="5">
        <v>20</v>
      </c>
      <c r="H3" t="s">
        <v>335</v>
      </c>
      <c r="I3" s="29">
        <v>20</v>
      </c>
      <c r="J3" s="78">
        <f t="shared" ref="J3:J26" si="0">1/G3</f>
        <v>0.05</v>
      </c>
    </row>
    <row r="4" spans="1:15" x14ac:dyDescent="0.3">
      <c r="A4" t="s">
        <v>288</v>
      </c>
      <c r="B4" s="77" t="s">
        <v>312</v>
      </c>
      <c r="C4" s="5" t="s">
        <v>265</v>
      </c>
      <c r="D4" s="5">
        <v>3</v>
      </c>
      <c r="E4" s="5">
        <v>3</v>
      </c>
      <c r="F4" s="5">
        <v>0.45</v>
      </c>
      <c r="G4" s="5">
        <v>20</v>
      </c>
      <c r="H4" t="s">
        <v>335</v>
      </c>
      <c r="I4" s="29">
        <v>20</v>
      </c>
      <c r="J4" s="78">
        <f t="shared" si="0"/>
        <v>0.05</v>
      </c>
      <c r="L4" s="2" t="s">
        <v>373</v>
      </c>
    </row>
    <row r="5" spans="1:15" x14ac:dyDescent="0.3">
      <c r="A5" t="s">
        <v>289</v>
      </c>
      <c r="B5" t="s">
        <v>313</v>
      </c>
      <c r="C5" s="5" t="s">
        <v>266</v>
      </c>
      <c r="D5" s="5">
        <v>2.5</v>
      </c>
      <c r="E5" s="5">
        <v>3</v>
      </c>
      <c r="F5" s="5">
        <v>0.91</v>
      </c>
      <c r="G5" s="5">
        <v>15</v>
      </c>
      <c r="H5" t="s">
        <v>337</v>
      </c>
      <c r="I5" s="29">
        <v>15</v>
      </c>
      <c r="J5" s="78">
        <f t="shared" si="0"/>
        <v>6.6666666666666666E-2</v>
      </c>
      <c r="L5" t="s">
        <v>370</v>
      </c>
    </row>
    <row r="6" spans="1:15" x14ac:dyDescent="0.3">
      <c r="A6" t="s">
        <v>290</v>
      </c>
      <c r="B6" t="s">
        <v>314</v>
      </c>
      <c r="C6" s="5" t="s">
        <v>267</v>
      </c>
      <c r="D6" s="5">
        <v>4</v>
      </c>
      <c r="E6" s="5">
        <v>4</v>
      </c>
      <c r="F6" s="5">
        <v>1</v>
      </c>
      <c r="G6" s="5">
        <v>4</v>
      </c>
      <c r="H6" t="s">
        <v>339</v>
      </c>
      <c r="I6" s="29">
        <v>10</v>
      </c>
      <c r="J6" s="78">
        <f t="shared" si="0"/>
        <v>0.25</v>
      </c>
      <c r="L6" t="s">
        <v>371</v>
      </c>
    </row>
    <row r="7" spans="1:15" x14ac:dyDescent="0.3">
      <c r="A7" t="s">
        <v>291</v>
      </c>
      <c r="B7" t="s">
        <v>315</v>
      </c>
      <c r="C7" s="5" t="s">
        <v>268</v>
      </c>
      <c r="D7" s="5">
        <v>2.6</v>
      </c>
      <c r="E7" s="5">
        <v>1.8</v>
      </c>
      <c r="F7" s="5">
        <v>0.5</v>
      </c>
      <c r="G7" s="5">
        <v>5</v>
      </c>
      <c r="H7" t="s">
        <v>339</v>
      </c>
      <c r="I7" s="29">
        <v>10</v>
      </c>
      <c r="J7" s="78">
        <f t="shared" si="0"/>
        <v>0.2</v>
      </c>
      <c r="L7" t="s">
        <v>370</v>
      </c>
    </row>
    <row r="8" spans="1:15" x14ac:dyDescent="0.3">
      <c r="A8" t="s">
        <v>292</v>
      </c>
      <c r="B8" t="s">
        <v>316</v>
      </c>
      <c r="C8" s="5" t="s">
        <v>269</v>
      </c>
      <c r="D8" s="5">
        <v>3</v>
      </c>
      <c r="E8" s="5">
        <v>3</v>
      </c>
      <c r="F8" s="5">
        <v>1</v>
      </c>
      <c r="G8" s="5">
        <v>15</v>
      </c>
      <c r="H8" t="s">
        <v>335</v>
      </c>
      <c r="I8" s="29">
        <v>20</v>
      </c>
      <c r="J8" s="78">
        <f t="shared" si="0"/>
        <v>6.6666666666666666E-2</v>
      </c>
      <c r="L8" t="s">
        <v>372</v>
      </c>
    </row>
    <row r="9" spans="1:15" x14ac:dyDescent="0.3">
      <c r="A9" s="76" t="s">
        <v>293</v>
      </c>
      <c r="B9" s="76"/>
      <c r="C9" s="76"/>
      <c r="D9" s="76"/>
      <c r="E9" s="76"/>
      <c r="F9" s="76"/>
      <c r="G9" s="76"/>
      <c r="H9" s="76"/>
      <c r="I9" s="79"/>
      <c r="J9" s="76"/>
    </row>
    <row r="10" spans="1:15" x14ac:dyDescent="0.3">
      <c r="A10" t="s">
        <v>294</v>
      </c>
      <c r="B10" t="s">
        <v>317</v>
      </c>
      <c r="C10" s="5" t="s">
        <v>270</v>
      </c>
      <c r="D10" s="5">
        <v>3</v>
      </c>
      <c r="E10" s="5">
        <v>4</v>
      </c>
      <c r="F10" s="5">
        <v>0.5</v>
      </c>
      <c r="G10" s="5">
        <v>7</v>
      </c>
      <c r="H10" t="s">
        <v>339</v>
      </c>
      <c r="I10" s="29">
        <v>10</v>
      </c>
      <c r="J10" s="78">
        <f t="shared" si="0"/>
        <v>0.14285714285714285</v>
      </c>
    </row>
    <row r="11" spans="1:15" x14ac:dyDescent="0.3">
      <c r="A11" t="s">
        <v>295</v>
      </c>
      <c r="B11" t="s">
        <v>318</v>
      </c>
      <c r="C11" s="5" t="s">
        <v>271</v>
      </c>
      <c r="D11" s="5">
        <v>3</v>
      </c>
      <c r="E11" s="5">
        <v>3</v>
      </c>
      <c r="F11" s="5">
        <v>0.5</v>
      </c>
      <c r="G11" s="5">
        <v>7</v>
      </c>
      <c r="H11" t="s">
        <v>339</v>
      </c>
      <c r="I11" s="29">
        <v>10</v>
      </c>
      <c r="J11" s="78">
        <f t="shared" si="0"/>
        <v>0.14285714285714285</v>
      </c>
      <c r="L11" s="80" t="s">
        <v>374</v>
      </c>
    </row>
    <row r="12" spans="1:15" ht="14.4" customHeight="1" x14ac:dyDescent="0.3">
      <c r="A12" t="s">
        <v>296</v>
      </c>
      <c r="B12" s="77" t="s">
        <v>319</v>
      </c>
      <c r="C12" s="5" t="s">
        <v>272</v>
      </c>
      <c r="D12" s="5">
        <v>3</v>
      </c>
      <c r="E12" s="5">
        <v>4.4000000000000004</v>
      </c>
      <c r="F12" s="5">
        <v>0.5</v>
      </c>
      <c r="G12" s="5">
        <v>20</v>
      </c>
      <c r="H12" t="s">
        <v>344</v>
      </c>
      <c r="I12" s="29">
        <v>20</v>
      </c>
      <c r="J12" s="78">
        <f t="shared" si="0"/>
        <v>0.05</v>
      </c>
      <c r="L12" s="81" t="s">
        <v>376</v>
      </c>
      <c r="M12" s="81"/>
      <c r="N12" s="81"/>
      <c r="O12" s="81"/>
    </row>
    <row r="13" spans="1:15" x14ac:dyDescent="0.3">
      <c r="A13" t="s">
        <v>297</v>
      </c>
      <c r="B13" s="77" t="s">
        <v>319</v>
      </c>
      <c r="C13" s="5" t="s">
        <v>272</v>
      </c>
      <c r="D13" s="5">
        <v>3</v>
      </c>
      <c r="E13" s="5">
        <v>4.4000000000000004</v>
      </c>
      <c r="F13" s="5">
        <v>0.5</v>
      </c>
      <c r="G13" s="5">
        <v>20</v>
      </c>
      <c r="H13" t="s">
        <v>344</v>
      </c>
      <c r="I13" s="29">
        <v>20</v>
      </c>
      <c r="J13" s="78">
        <f t="shared" si="0"/>
        <v>0.05</v>
      </c>
      <c r="L13" s="81"/>
      <c r="M13" s="81"/>
      <c r="N13" s="81"/>
      <c r="O13" s="81"/>
    </row>
    <row r="14" spans="1:15" x14ac:dyDescent="0.3">
      <c r="A14" t="s">
        <v>298</v>
      </c>
      <c r="B14" s="77" t="s">
        <v>319</v>
      </c>
      <c r="C14" s="5" t="s">
        <v>272</v>
      </c>
      <c r="D14" s="5">
        <v>3</v>
      </c>
      <c r="E14" s="5">
        <v>4.4000000000000004</v>
      </c>
      <c r="F14" s="5">
        <v>0.5</v>
      </c>
      <c r="G14" s="5">
        <v>20</v>
      </c>
      <c r="H14" t="s">
        <v>344</v>
      </c>
      <c r="I14" s="29">
        <v>20</v>
      </c>
      <c r="J14" s="78">
        <f t="shared" si="0"/>
        <v>0.05</v>
      </c>
      <c r="L14" s="83" t="s">
        <v>377</v>
      </c>
      <c r="M14" s="81"/>
      <c r="N14" s="81"/>
      <c r="O14" s="81"/>
    </row>
    <row r="15" spans="1:15" x14ac:dyDescent="0.3">
      <c r="A15" t="s">
        <v>299</v>
      </c>
      <c r="B15" s="77" t="s">
        <v>320</v>
      </c>
      <c r="C15" s="5" t="s">
        <v>273</v>
      </c>
      <c r="D15" s="5">
        <v>4</v>
      </c>
      <c r="E15" s="5">
        <v>5</v>
      </c>
      <c r="F15" s="5">
        <v>0.75</v>
      </c>
      <c r="G15" s="5">
        <v>3</v>
      </c>
      <c r="H15" t="s">
        <v>339</v>
      </c>
      <c r="I15" s="29">
        <v>10</v>
      </c>
      <c r="J15" s="78">
        <f t="shared" si="0"/>
        <v>0.33333333333333331</v>
      </c>
      <c r="L15" s="83"/>
    </row>
    <row r="16" spans="1:15" ht="14.4" customHeight="1" x14ac:dyDescent="0.3">
      <c r="A16" s="2" t="s">
        <v>300</v>
      </c>
      <c r="B16" s="4" t="s">
        <v>321</v>
      </c>
      <c r="C16" s="29" t="s">
        <v>274</v>
      </c>
      <c r="D16" s="29">
        <v>10</v>
      </c>
      <c r="E16" s="29">
        <v>10</v>
      </c>
      <c r="F16" s="29">
        <v>1.6</v>
      </c>
      <c r="G16" s="29">
        <v>10</v>
      </c>
      <c r="H16" s="2" t="s">
        <v>337</v>
      </c>
      <c r="I16" s="29">
        <v>15</v>
      </c>
      <c r="J16" s="78">
        <f t="shared" si="0"/>
        <v>0.1</v>
      </c>
      <c r="M16" s="81"/>
      <c r="N16" s="81"/>
      <c r="O16" s="81"/>
    </row>
    <row r="17" spans="1:15" x14ac:dyDescent="0.3">
      <c r="A17" s="2" t="s">
        <v>301</v>
      </c>
      <c r="B17" s="4" t="s">
        <v>322</v>
      </c>
      <c r="C17" s="29" t="s">
        <v>275</v>
      </c>
      <c r="D17" s="29">
        <v>4</v>
      </c>
      <c r="E17" s="29">
        <v>4</v>
      </c>
      <c r="F17" s="29">
        <v>0.5</v>
      </c>
      <c r="G17" s="29">
        <v>4</v>
      </c>
      <c r="H17" s="2" t="s">
        <v>339</v>
      </c>
      <c r="I17" s="29">
        <v>10</v>
      </c>
      <c r="J17" s="78">
        <f t="shared" si="0"/>
        <v>0.25</v>
      </c>
      <c r="M17" s="81"/>
      <c r="N17" s="81"/>
      <c r="O17" s="81"/>
    </row>
    <row r="18" spans="1:15" x14ac:dyDescent="0.3">
      <c r="A18" t="s">
        <v>302</v>
      </c>
      <c r="B18" t="s">
        <v>323</v>
      </c>
      <c r="C18" s="5" t="s">
        <v>276</v>
      </c>
      <c r="D18" s="5">
        <v>4</v>
      </c>
      <c r="E18" s="5">
        <v>4</v>
      </c>
      <c r="F18" s="5">
        <v>0.5</v>
      </c>
      <c r="G18" s="5">
        <v>5</v>
      </c>
      <c r="H18" t="s">
        <v>335</v>
      </c>
      <c r="I18" s="29">
        <v>20</v>
      </c>
      <c r="J18" s="78">
        <f t="shared" si="0"/>
        <v>0.2</v>
      </c>
      <c r="L18" s="81"/>
      <c r="M18" s="81"/>
      <c r="N18" s="81"/>
      <c r="O18" s="81"/>
    </row>
    <row r="19" spans="1:15" x14ac:dyDescent="0.3">
      <c r="A19" t="s">
        <v>303</v>
      </c>
      <c r="B19" t="s">
        <v>324</v>
      </c>
      <c r="C19" s="5" t="s">
        <v>277</v>
      </c>
      <c r="D19" s="5">
        <v>5</v>
      </c>
      <c r="E19" s="5">
        <v>5</v>
      </c>
      <c r="F19" s="5">
        <v>0.5</v>
      </c>
      <c r="G19" s="5">
        <v>5</v>
      </c>
      <c r="H19" t="s">
        <v>339</v>
      </c>
      <c r="I19" s="29">
        <v>10</v>
      </c>
      <c r="J19" s="78">
        <f t="shared" si="0"/>
        <v>0.2</v>
      </c>
    </row>
    <row r="20" spans="1:15" x14ac:dyDescent="0.3">
      <c r="A20" t="s">
        <v>304</v>
      </c>
      <c r="B20" t="s">
        <v>325</v>
      </c>
      <c r="C20" s="5" t="s">
        <v>278</v>
      </c>
      <c r="D20" s="5">
        <v>4</v>
      </c>
      <c r="E20" s="5">
        <v>4</v>
      </c>
      <c r="F20" s="5">
        <v>0.5</v>
      </c>
      <c r="G20" s="5">
        <v>4</v>
      </c>
      <c r="H20" t="s">
        <v>339</v>
      </c>
      <c r="I20" s="29">
        <v>10</v>
      </c>
      <c r="J20" s="78">
        <f t="shared" si="0"/>
        <v>0.25</v>
      </c>
    </row>
    <row r="21" spans="1:15" x14ac:dyDescent="0.3">
      <c r="A21" t="s">
        <v>305</v>
      </c>
      <c r="B21" t="s">
        <v>326</v>
      </c>
      <c r="C21" s="5" t="s">
        <v>279</v>
      </c>
      <c r="D21" s="5">
        <v>3</v>
      </c>
      <c r="E21" s="5">
        <v>3</v>
      </c>
      <c r="F21" s="5">
        <v>0.5</v>
      </c>
      <c r="G21" s="5">
        <v>5</v>
      </c>
      <c r="H21" t="s">
        <v>339</v>
      </c>
      <c r="I21" s="29">
        <v>10</v>
      </c>
      <c r="J21" s="78">
        <f t="shared" si="0"/>
        <v>0.2</v>
      </c>
    </row>
    <row r="22" spans="1:15" x14ac:dyDescent="0.3">
      <c r="A22" t="s">
        <v>306</v>
      </c>
      <c r="B22" t="s">
        <v>327</v>
      </c>
      <c r="C22" s="5" t="s">
        <v>280</v>
      </c>
      <c r="D22" s="5">
        <v>5.08</v>
      </c>
      <c r="E22" s="5">
        <v>4.57</v>
      </c>
      <c r="F22" s="5">
        <v>2.0299999999999998</v>
      </c>
      <c r="G22" s="5">
        <v>8</v>
      </c>
      <c r="H22" t="s">
        <v>351</v>
      </c>
      <c r="I22" s="29">
        <v>5</v>
      </c>
      <c r="J22" s="78">
        <f t="shared" si="0"/>
        <v>0.125</v>
      </c>
    </row>
    <row r="23" spans="1:15" x14ac:dyDescent="0.3">
      <c r="A23" t="s">
        <v>307</v>
      </c>
      <c r="B23" t="s">
        <v>328</v>
      </c>
      <c r="C23" s="5" t="s">
        <v>281</v>
      </c>
      <c r="D23" s="5">
        <v>3</v>
      </c>
      <c r="E23" s="5">
        <v>2</v>
      </c>
      <c r="F23" s="5">
        <v>0.5</v>
      </c>
      <c r="G23" s="5">
        <v>7</v>
      </c>
      <c r="H23" t="s">
        <v>339</v>
      </c>
      <c r="I23" s="29">
        <v>10</v>
      </c>
      <c r="J23" s="78">
        <f t="shared" si="0"/>
        <v>0.14285714285714285</v>
      </c>
    </row>
    <row r="24" spans="1:15" x14ac:dyDescent="0.3">
      <c r="A24" t="s">
        <v>308</v>
      </c>
      <c r="B24" t="s">
        <v>329</v>
      </c>
      <c r="C24" s="5" t="s">
        <v>282</v>
      </c>
      <c r="D24" s="5">
        <v>2</v>
      </c>
      <c r="E24" s="5">
        <v>2</v>
      </c>
      <c r="F24" s="5">
        <v>0.89</v>
      </c>
      <c r="G24" s="5">
        <v>10</v>
      </c>
      <c r="H24" t="s">
        <v>335</v>
      </c>
      <c r="I24" s="29">
        <v>20</v>
      </c>
      <c r="J24" s="78">
        <f t="shared" si="0"/>
        <v>0.1</v>
      </c>
    </row>
    <row r="25" spans="1:15" x14ac:dyDescent="0.3">
      <c r="A25" t="s">
        <v>309</v>
      </c>
      <c r="B25" t="s">
        <v>329</v>
      </c>
      <c r="C25" s="5" t="s">
        <v>282</v>
      </c>
      <c r="D25" s="5">
        <v>2</v>
      </c>
      <c r="E25" s="5">
        <v>2</v>
      </c>
      <c r="F25" s="5">
        <v>0.89</v>
      </c>
      <c r="G25" s="5">
        <v>10</v>
      </c>
      <c r="H25" t="s">
        <v>335</v>
      </c>
      <c r="I25" s="29">
        <v>20</v>
      </c>
      <c r="J25" s="78">
        <f t="shared" si="0"/>
        <v>0.1</v>
      </c>
    </row>
    <row r="26" spans="1:15" x14ac:dyDescent="0.3">
      <c r="A26" t="s">
        <v>310</v>
      </c>
      <c r="B26" t="s">
        <v>330</v>
      </c>
      <c r="C26" s="5" t="s">
        <v>283</v>
      </c>
      <c r="D26" s="5">
        <v>3</v>
      </c>
      <c r="E26" s="5">
        <v>3</v>
      </c>
      <c r="F26" s="5">
        <v>0.5</v>
      </c>
      <c r="G26" s="5">
        <v>20</v>
      </c>
      <c r="H26" t="s">
        <v>344</v>
      </c>
      <c r="I26" s="29">
        <v>15</v>
      </c>
      <c r="J26" s="78">
        <f t="shared" si="0"/>
        <v>0.05</v>
      </c>
    </row>
    <row r="30" spans="1:15" x14ac:dyDescent="0.3">
      <c r="A30" t="s">
        <v>375</v>
      </c>
      <c r="K30" s="2" t="s">
        <v>331</v>
      </c>
      <c r="L30" s="75" t="s">
        <v>334</v>
      </c>
    </row>
    <row r="31" spans="1:15" x14ac:dyDescent="0.3">
      <c r="A31" s="2" t="s">
        <v>285</v>
      </c>
      <c r="B31" s="2" t="s">
        <v>331</v>
      </c>
      <c r="C31" s="2" t="s">
        <v>332</v>
      </c>
      <c r="D31" s="2" t="s">
        <v>333</v>
      </c>
      <c r="F31" s="2"/>
      <c r="K31" t="s">
        <v>265</v>
      </c>
      <c r="L31" t="s">
        <v>336</v>
      </c>
    </row>
    <row r="32" spans="1:15" x14ac:dyDescent="0.3">
      <c r="A32" t="s">
        <v>312</v>
      </c>
      <c r="B32" t="s">
        <v>265</v>
      </c>
      <c r="C32" t="s">
        <v>343</v>
      </c>
      <c r="D32" t="s">
        <v>335</v>
      </c>
      <c r="K32" t="s">
        <v>265</v>
      </c>
      <c r="L32" t="s">
        <v>336</v>
      </c>
    </row>
    <row r="33" spans="1:12" x14ac:dyDescent="0.3">
      <c r="A33" t="s">
        <v>312</v>
      </c>
      <c r="B33" t="s">
        <v>265</v>
      </c>
      <c r="C33" t="s">
        <v>343</v>
      </c>
      <c r="D33" t="s">
        <v>335</v>
      </c>
      <c r="K33" t="s">
        <v>265</v>
      </c>
      <c r="L33" t="s">
        <v>336</v>
      </c>
    </row>
    <row r="34" spans="1:12" x14ac:dyDescent="0.3">
      <c r="A34" t="s">
        <v>312</v>
      </c>
      <c r="B34" t="s">
        <v>265</v>
      </c>
      <c r="C34" t="s">
        <v>343</v>
      </c>
      <c r="D34" t="s">
        <v>335</v>
      </c>
      <c r="K34" t="s">
        <v>266</v>
      </c>
      <c r="L34" t="s">
        <v>364</v>
      </c>
    </row>
    <row r="35" spans="1:12" x14ac:dyDescent="0.3">
      <c r="A35" t="s">
        <v>313</v>
      </c>
      <c r="B35" t="s">
        <v>266</v>
      </c>
      <c r="C35" t="s">
        <v>356</v>
      </c>
      <c r="D35" t="s">
        <v>337</v>
      </c>
      <c r="K35" t="s">
        <v>338</v>
      </c>
      <c r="L35" t="s">
        <v>357</v>
      </c>
    </row>
    <row r="36" spans="1:12" x14ac:dyDescent="0.3">
      <c r="A36" t="s">
        <v>314</v>
      </c>
      <c r="B36" t="s">
        <v>338</v>
      </c>
      <c r="C36" t="s">
        <v>356</v>
      </c>
      <c r="D36" t="s">
        <v>339</v>
      </c>
      <c r="K36" t="s">
        <v>268</v>
      </c>
      <c r="L36" t="s">
        <v>365</v>
      </c>
    </row>
    <row r="37" spans="1:12" x14ac:dyDescent="0.3">
      <c r="A37" t="s">
        <v>315</v>
      </c>
      <c r="B37" t="s">
        <v>268</v>
      </c>
      <c r="C37" t="s">
        <v>356</v>
      </c>
      <c r="D37" t="s">
        <v>339</v>
      </c>
      <c r="K37" t="s">
        <v>269</v>
      </c>
      <c r="L37" t="s">
        <v>359</v>
      </c>
    </row>
    <row r="38" spans="1:12" x14ac:dyDescent="0.3">
      <c r="A38" t="s">
        <v>316</v>
      </c>
      <c r="B38" t="s">
        <v>269</v>
      </c>
      <c r="C38" t="s">
        <v>358</v>
      </c>
      <c r="D38" t="s">
        <v>335</v>
      </c>
      <c r="K38" t="s">
        <v>270</v>
      </c>
      <c r="L38" t="s">
        <v>341</v>
      </c>
    </row>
    <row r="39" spans="1:12" x14ac:dyDescent="0.3">
      <c r="A39" t="s">
        <v>317</v>
      </c>
      <c r="B39" t="s">
        <v>270</v>
      </c>
      <c r="C39" t="s">
        <v>358</v>
      </c>
      <c r="D39" t="s">
        <v>339</v>
      </c>
      <c r="K39" t="s">
        <v>271</v>
      </c>
      <c r="L39" t="s">
        <v>342</v>
      </c>
    </row>
    <row r="40" spans="1:12" x14ac:dyDescent="0.3">
      <c r="A40" t="s">
        <v>318</v>
      </c>
      <c r="B40" t="s">
        <v>271</v>
      </c>
      <c r="C40" t="s">
        <v>360</v>
      </c>
      <c r="D40" t="s">
        <v>339</v>
      </c>
      <c r="K40" t="s">
        <v>272</v>
      </c>
      <c r="L40" t="s">
        <v>361</v>
      </c>
    </row>
    <row r="41" spans="1:12" x14ac:dyDescent="0.3">
      <c r="A41" t="s">
        <v>319</v>
      </c>
      <c r="B41" t="s">
        <v>272</v>
      </c>
      <c r="C41" t="s">
        <v>340</v>
      </c>
      <c r="D41" t="s">
        <v>344</v>
      </c>
      <c r="K41" t="s">
        <v>272</v>
      </c>
      <c r="L41" t="s">
        <v>361</v>
      </c>
    </row>
    <row r="42" spans="1:12" x14ac:dyDescent="0.3">
      <c r="A42" t="s">
        <v>319</v>
      </c>
      <c r="B42" t="s">
        <v>272</v>
      </c>
      <c r="C42" t="s">
        <v>340</v>
      </c>
      <c r="D42" t="s">
        <v>344</v>
      </c>
      <c r="K42" t="s">
        <v>272</v>
      </c>
      <c r="L42" t="s">
        <v>361</v>
      </c>
    </row>
    <row r="43" spans="1:12" x14ac:dyDescent="0.3">
      <c r="A43" t="s">
        <v>319</v>
      </c>
      <c r="B43" t="s">
        <v>272</v>
      </c>
      <c r="C43" t="s">
        <v>340</v>
      </c>
      <c r="D43" t="s">
        <v>344</v>
      </c>
      <c r="K43" t="s">
        <v>273</v>
      </c>
      <c r="L43" t="s">
        <v>345</v>
      </c>
    </row>
    <row r="44" spans="1:12" x14ac:dyDescent="0.3">
      <c r="A44" t="s">
        <v>320</v>
      </c>
      <c r="B44" t="s">
        <v>273</v>
      </c>
      <c r="C44" t="s">
        <v>356</v>
      </c>
      <c r="D44" t="s">
        <v>339</v>
      </c>
      <c r="K44" t="s">
        <v>346</v>
      </c>
      <c r="L44" t="s">
        <v>347</v>
      </c>
    </row>
    <row r="45" spans="1:12" x14ac:dyDescent="0.3">
      <c r="A45" t="s">
        <v>321</v>
      </c>
      <c r="B45" t="s">
        <v>346</v>
      </c>
      <c r="C45" t="s">
        <v>360</v>
      </c>
      <c r="D45" t="s">
        <v>337</v>
      </c>
      <c r="K45" t="s">
        <v>275</v>
      </c>
      <c r="L45" t="s">
        <v>366</v>
      </c>
    </row>
    <row r="46" spans="1:12" x14ac:dyDescent="0.3">
      <c r="A46" t="s">
        <v>322</v>
      </c>
      <c r="B46" t="s">
        <v>275</v>
      </c>
      <c r="C46" t="s">
        <v>356</v>
      </c>
      <c r="D46" t="s">
        <v>339</v>
      </c>
      <c r="K46" t="s">
        <v>276</v>
      </c>
      <c r="L46" t="s">
        <v>348</v>
      </c>
    </row>
    <row r="47" spans="1:12" x14ac:dyDescent="0.3">
      <c r="A47" t="s">
        <v>323</v>
      </c>
      <c r="B47" t="s">
        <v>276</v>
      </c>
      <c r="C47" t="s">
        <v>358</v>
      </c>
      <c r="D47" t="s">
        <v>335</v>
      </c>
      <c r="K47" t="s">
        <v>277</v>
      </c>
      <c r="L47" t="s">
        <v>362</v>
      </c>
    </row>
    <row r="48" spans="1:12" x14ac:dyDescent="0.3">
      <c r="A48" t="s">
        <v>324</v>
      </c>
      <c r="B48" t="s">
        <v>277</v>
      </c>
      <c r="C48" t="s">
        <v>356</v>
      </c>
      <c r="D48" t="s">
        <v>339</v>
      </c>
      <c r="K48" t="s">
        <v>278</v>
      </c>
      <c r="L48" t="s">
        <v>349</v>
      </c>
    </row>
    <row r="49" spans="1:12" x14ac:dyDescent="0.3">
      <c r="A49" t="s">
        <v>325</v>
      </c>
      <c r="B49" t="s">
        <v>278</v>
      </c>
      <c r="C49" t="s">
        <v>356</v>
      </c>
      <c r="D49" t="s">
        <v>339</v>
      </c>
      <c r="K49" t="s">
        <v>279</v>
      </c>
      <c r="L49" t="s">
        <v>350</v>
      </c>
    </row>
    <row r="50" spans="1:12" x14ac:dyDescent="0.3">
      <c r="A50" t="s">
        <v>326</v>
      </c>
      <c r="B50" t="s">
        <v>279</v>
      </c>
      <c r="C50" t="s">
        <v>356</v>
      </c>
      <c r="D50" t="s">
        <v>339</v>
      </c>
      <c r="K50" t="s">
        <v>280</v>
      </c>
      <c r="L50" t="s">
        <v>352</v>
      </c>
    </row>
    <row r="51" spans="1:12" x14ac:dyDescent="0.3">
      <c r="A51" t="s">
        <v>327</v>
      </c>
      <c r="B51" t="s">
        <v>280</v>
      </c>
      <c r="C51" t="s">
        <v>363</v>
      </c>
      <c r="D51" t="s">
        <v>351</v>
      </c>
      <c r="K51" t="s">
        <v>281</v>
      </c>
      <c r="L51" t="s">
        <v>353</v>
      </c>
    </row>
    <row r="52" spans="1:12" x14ac:dyDescent="0.3">
      <c r="A52" t="s">
        <v>328</v>
      </c>
      <c r="B52" t="s">
        <v>281</v>
      </c>
      <c r="C52" t="s">
        <v>358</v>
      </c>
      <c r="D52" t="s">
        <v>339</v>
      </c>
      <c r="K52" t="s">
        <v>282</v>
      </c>
      <c r="L52" t="s">
        <v>354</v>
      </c>
    </row>
    <row r="53" spans="1:12" x14ac:dyDescent="0.3">
      <c r="A53" t="s">
        <v>329</v>
      </c>
      <c r="B53" t="s">
        <v>282</v>
      </c>
      <c r="C53" t="s">
        <v>343</v>
      </c>
      <c r="D53" t="s">
        <v>335</v>
      </c>
      <c r="K53" t="s">
        <v>282</v>
      </c>
      <c r="L53" t="s">
        <v>354</v>
      </c>
    </row>
    <row r="54" spans="1:12" x14ac:dyDescent="0.3">
      <c r="A54" t="s">
        <v>329</v>
      </c>
      <c r="B54" t="s">
        <v>282</v>
      </c>
      <c r="C54" t="s">
        <v>343</v>
      </c>
      <c r="D54" t="s">
        <v>335</v>
      </c>
      <c r="K54" t="s">
        <v>283</v>
      </c>
      <c r="L54" t="s">
        <v>355</v>
      </c>
    </row>
    <row r="55" spans="1:12" x14ac:dyDescent="0.3">
      <c r="A55" t="s">
        <v>330</v>
      </c>
      <c r="B55" t="s">
        <v>283</v>
      </c>
      <c r="C55" t="s">
        <v>340</v>
      </c>
      <c r="D55" t="s">
        <v>344</v>
      </c>
    </row>
  </sheetData>
  <mergeCells count="2">
    <mergeCell ref="L1:M1"/>
    <mergeCell ref="L14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3B97-020B-4F8D-AA6D-CE76BADDD329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4"/>
  <sheetViews>
    <sheetView topLeftCell="A42" zoomScaleNormal="100" workbookViewId="0">
      <selection activeCell="G64" sqref="G63:G64"/>
    </sheetView>
  </sheetViews>
  <sheetFormatPr baseColWidth="10" defaultRowHeight="14.4" x14ac:dyDescent="0.3"/>
  <cols>
    <col min="1" max="1" width="20.33203125" customWidth="1"/>
  </cols>
  <sheetData>
    <row r="1" spans="1:8" ht="28.8" x14ac:dyDescent="0.3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3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92</v>
      </c>
      <c r="E4" t="s">
        <v>137</v>
      </c>
    </row>
    <row r="7" spans="1:8" x14ac:dyDescent="0.3">
      <c r="A7" t="s">
        <v>138</v>
      </c>
      <c r="B7" t="s">
        <v>139</v>
      </c>
    </row>
    <row r="8" spans="1:8" x14ac:dyDescent="0.3">
      <c r="A8" t="s">
        <v>140</v>
      </c>
      <c r="B8" t="s">
        <v>141</v>
      </c>
    </row>
    <row r="9" spans="1:8" x14ac:dyDescent="0.3">
      <c r="A9" t="s">
        <v>142</v>
      </c>
      <c r="B9" t="s">
        <v>147</v>
      </c>
    </row>
    <row r="10" spans="1:8" x14ac:dyDescent="0.3">
      <c r="A10" t="s">
        <v>143</v>
      </c>
      <c r="B10" t="s">
        <v>144</v>
      </c>
    </row>
    <row r="11" spans="1:8" x14ac:dyDescent="0.3">
      <c r="A11" t="s">
        <v>149</v>
      </c>
      <c r="B11" t="s">
        <v>146</v>
      </c>
    </row>
    <row r="12" spans="1:8" x14ac:dyDescent="0.3">
      <c r="A12" t="s">
        <v>148</v>
      </c>
      <c r="B12">
        <v>9.5</v>
      </c>
    </row>
    <row r="14" spans="1:8" x14ac:dyDescent="0.3">
      <c r="A14" t="s">
        <v>163</v>
      </c>
      <c r="B14">
        <v>9.8000000000000007</v>
      </c>
    </row>
    <row r="15" spans="1:8" x14ac:dyDescent="0.3">
      <c r="A15" t="s">
        <v>164</v>
      </c>
      <c r="B15">
        <v>10.199999999999999</v>
      </c>
    </row>
    <row r="16" spans="1:8" x14ac:dyDescent="0.3">
      <c r="A16" t="s">
        <v>165</v>
      </c>
      <c r="B16">
        <v>11.2</v>
      </c>
    </row>
    <row r="17" spans="1:9" x14ac:dyDescent="0.3">
      <c r="A17" t="s">
        <v>166</v>
      </c>
      <c r="B17">
        <v>11.4</v>
      </c>
    </row>
    <row r="24" spans="1:9" x14ac:dyDescent="0.3">
      <c r="A24" t="s">
        <v>182</v>
      </c>
      <c r="D24" t="s">
        <v>190</v>
      </c>
    </row>
    <row r="25" spans="1:9" x14ac:dyDescent="0.3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3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3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3">
      <c r="A30" t="s">
        <v>194</v>
      </c>
    </row>
    <row r="31" spans="1:9" x14ac:dyDescent="0.3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3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3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3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3">
      <c r="A36" t="s">
        <v>189</v>
      </c>
    </row>
    <row r="37" spans="1:15" x14ac:dyDescent="0.3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3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3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3">
      <c r="A41" t="s">
        <v>64</v>
      </c>
      <c r="O41" t="s">
        <v>196</v>
      </c>
    </row>
    <row r="42" spans="1:15" x14ac:dyDescent="0.3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3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3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3">
      <c r="A46" t="s">
        <v>218</v>
      </c>
    </row>
    <row r="47" spans="1:15" x14ac:dyDescent="0.3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3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3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3">
      <c r="A51" t="s">
        <v>221</v>
      </c>
    </row>
    <row r="52" spans="1:16" x14ac:dyDescent="0.3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3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3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3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3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3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3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3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3">
      <c r="A62" t="s">
        <v>223</v>
      </c>
    </row>
    <row r="63" spans="1:16" x14ac:dyDescent="0.3">
      <c r="A63" t="s">
        <v>217</v>
      </c>
      <c r="B63">
        <f>E58</f>
        <v>0.254</v>
      </c>
    </row>
    <row r="64" spans="1:16" x14ac:dyDescent="0.3">
      <c r="A64" t="s">
        <v>185</v>
      </c>
      <c r="B64">
        <f>E52+E47</f>
        <v>1.1200000000000001</v>
      </c>
    </row>
    <row r="65" spans="1:5" x14ac:dyDescent="0.3">
      <c r="A65" t="s">
        <v>193</v>
      </c>
      <c r="B65">
        <f>E53+E48</f>
        <v>0.14000000000000001</v>
      </c>
    </row>
    <row r="66" spans="1:5" x14ac:dyDescent="0.3">
      <c r="A66" t="s">
        <v>186</v>
      </c>
      <c r="B66">
        <f>E54+E49</f>
        <v>0.04</v>
      </c>
    </row>
    <row r="69" spans="1:5" x14ac:dyDescent="0.3">
      <c r="A69" t="s">
        <v>192</v>
      </c>
    </row>
    <row r="70" spans="1:5" x14ac:dyDescent="0.3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3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3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3">
      <c r="A75" t="s">
        <v>219</v>
      </c>
    </row>
    <row r="76" spans="1:5" x14ac:dyDescent="0.3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3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3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3">
      <c r="A80" t="s">
        <v>220</v>
      </c>
    </row>
    <row r="81" spans="1:2" x14ac:dyDescent="0.3">
      <c r="A81" t="s">
        <v>185</v>
      </c>
      <c r="B81">
        <f>E76</f>
        <v>0.84000000000000008</v>
      </c>
    </row>
    <row r="82" spans="1:2" x14ac:dyDescent="0.3">
      <c r="A82" t="s">
        <v>217</v>
      </c>
      <c r="B82">
        <f>E70</f>
        <v>0.21</v>
      </c>
    </row>
    <row r="83" spans="1:2" x14ac:dyDescent="0.3">
      <c r="A83" t="s">
        <v>193</v>
      </c>
      <c r="B83">
        <f>E71+E77</f>
        <v>0.21000000000000002</v>
      </c>
    </row>
    <row r="84" spans="1:2" x14ac:dyDescent="0.3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"/>
  <sheetViews>
    <sheetView zoomScale="85" zoomScaleNormal="85" workbookViewId="0">
      <selection activeCell="A5" sqref="A5:F5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6640625" bestFit="1" customWidth="1"/>
    <col min="4" max="4" width="25.33203125" bestFit="1" customWidth="1"/>
    <col min="5" max="5" width="18.33203125" bestFit="1" customWidth="1"/>
    <col min="6" max="6" width="14.109375" customWidth="1"/>
    <col min="7" max="7" width="9.3320312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3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3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3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3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3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3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3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3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Materials</vt:lpstr>
      <vt:lpstr>Masses and Volumes</vt:lpstr>
      <vt:lpstr>Properties PCBs</vt:lpstr>
      <vt:lpstr>Bulks</vt:lpstr>
      <vt:lpstr>UDC</vt:lpstr>
      <vt:lpstr>Conductances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2025-03-24T11:26:29Z</dcterms:modified>
</cp:coreProperties>
</file>