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45" yWindow="30" windowWidth="22995" windowHeight="12330" activeTab="2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Extra" sheetId="9" r:id="rId6"/>
    <sheet name="Masses and Volumes Old VC" sheetId="7" r:id="rId7"/>
  </sheets>
  <calcPr calcId="152511"/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6" i="6"/>
  <c r="D126" i="6" s="1"/>
  <c r="F130" i="6"/>
  <c r="C88" i="6"/>
  <c r="C80" i="6"/>
  <c r="D80" i="6" s="1"/>
  <c r="C79" i="6"/>
  <c r="D71" i="6"/>
  <c r="D72" i="6"/>
  <c r="D70" i="6"/>
  <c r="C73" i="6"/>
  <c r="D73" i="6" s="1"/>
  <c r="G73" i="6" s="1"/>
  <c r="E59" i="9"/>
  <c r="E57" i="9"/>
  <c r="E58" i="9"/>
  <c r="B63" i="9" s="1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5" i="9" l="1"/>
  <c r="B66" i="9"/>
  <c r="H137" i="6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21" i="7"/>
  <c r="I22" i="7"/>
  <c r="I23" i="7"/>
  <c r="I33" i="7"/>
  <c r="I37" i="7"/>
  <c r="H17" i="7"/>
  <c r="I17" i="7" s="1"/>
  <c r="I14" i="7"/>
  <c r="I15" i="7"/>
  <c r="H18" i="7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124" i="6" l="1"/>
  <c r="C125" i="6"/>
  <c r="G88" i="6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C124" i="6" l="1"/>
  <c r="D125" i="6"/>
  <c r="H88" i="6"/>
  <c r="I88" i="6"/>
  <c r="E109" i="6"/>
  <c r="J109" i="6"/>
  <c r="H109" i="6"/>
  <c r="I109" i="6"/>
  <c r="D124" i="6" l="1"/>
  <c r="E126" i="6" s="1"/>
  <c r="E125" i="6" l="1"/>
</calcChain>
</file>

<file path=xl/sharedStrings.xml><?xml version="1.0" encoding="utf-8"?>
<sst xmlns="http://schemas.openxmlformats.org/spreadsheetml/2006/main" count="1066" uniqueCount="378">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</sst>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9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</cellXfs>
  <cellStyles count="2">
    <cellStyle name="Buena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1" totalsRowShown="0" headerRowDxfId="9" dataDxfId="7" headerRowBorderDxfId="8" tableBorderDxfId="6">
  <autoFilter ref="A1:F21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5" zoomScaleNormal="115" workbookViewId="0">
      <selection activeCell="C29" sqref="C29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25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25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25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25">
      <c r="A20" s="2"/>
      <c r="B20" s="82"/>
      <c r="C20" s="82"/>
      <c r="D20" s="7"/>
      <c r="E20" s="7"/>
      <c r="F20" s="7"/>
    </row>
    <row r="21" spans="1:9" x14ac:dyDescent="0.25">
      <c r="A21" s="2"/>
      <c r="B21" s="82"/>
      <c r="C21" s="82"/>
      <c r="D21" s="7"/>
      <c r="E21" s="7"/>
      <c r="F21" s="7"/>
    </row>
    <row r="22" spans="1:9" x14ac:dyDescent="0.25">
      <c r="I22" s="3"/>
    </row>
    <row r="24" spans="1:9" x14ac:dyDescent="0.25">
      <c r="A24" t="s">
        <v>259</v>
      </c>
    </row>
    <row r="26" spans="1:9" x14ac:dyDescent="0.25">
      <c r="D26" s="3"/>
    </row>
    <row r="27" spans="1:9" x14ac:dyDescent="0.25">
      <c r="E27" s="3"/>
    </row>
    <row r="29" spans="1:9" x14ac:dyDescent="0.25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C16" sqref="C16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25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85" zoomScaleNormal="85" workbookViewId="0">
      <selection activeCell="F16" sqref="F16:H24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15.42578125" customWidth="1"/>
    <col min="6" max="6" width="36" customWidth="1"/>
    <col min="7" max="7" width="39.140625" customWidth="1"/>
    <col min="8" max="8" width="35.85546875" customWidth="1"/>
    <col min="9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0" x14ac:dyDescent="0.25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25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25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25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25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25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25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25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25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25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.75" thickBot="1" x14ac:dyDescent="0.3"/>
    <row r="15" spans="1:10" ht="15.75" thickBot="1" x14ac:dyDescent="0.3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25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92">
        <f t="shared" ref="F16:F24" si="4">(B16*$B$2*$C$2+C16*$B$3*$C$3+D16*$B$5*$C$5+E16*$B$6*$C$6)/(B16*$B$2+C16*$B$3+D16*$B$5+E16*$B$6)</f>
        <v>940.29816397754291</v>
      </c>
      <c r="G16" s="92">
        <f>1/(B16/$D$2+C16/$D$4+D16/$D$5+E16/$D$6)*(B16+C16+D16+E16)</f>
        <v>0.31583930722281617</v>
      </c>
      <c r="H16" s="92">
        <f t="shared" ref="H16:H24" si="5">(B16*$D$2+C16*$D$3+D16*$D$5+E16*$D$6)*(B16+C16+D16+E16)</f>
        <v>91.472640000000013</v>
      </c>
    </row>
    <row r="17" spans="1:8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92">
        <f t="shared" si="4"/>
        <v>940.29816397754291</v>
      </c>
      <c r="G17" s="92">
        <f t="shared" ref="G17:G24" si="6">1/(B17/$D$2+C17/$D$4+D17/$D$5+E17/$D$6)*(B17+C17+D17+E17)</f>
        <v>0.31583930722281617</v>
      </c>
      <c r="H17" s="92">
        <f t="shared" si="5"/>
        <v>91.472640000000013</v>
      </c>
    </row>
    <row r="18" spans="1:8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92">
        <f t="shared" si="4"/>
        <v>940.29816397754291</v>
      </c>
      <c r="G18" s="92">
        <f t="shared" si="6"/>
        <v>0.31583930722281617</v>
      </c>
      <c r="H18" s="92">
        <f t="shared" si="5"/>
        <v>91.472640000000013</v>
      </c>
    </row>
    <row r="19" spans="1:8" x14ac:dyDescent="0.25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92">
        <f t="shared" si="4"/>
        <v>903.96364021734939</v>
      </c>
      <c r="G19" s="92">
        <f t="shared" si="6"/>
        <v>0.32237405144561837</v>
      </c>
      <c r="H19" s="92">
        <f t="shared" si="5"/>
        <v>170.87540000000004</v>
      </c>
    </row>
    <row r="20" spans="1:8" x14ac:dyDescent="0.25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92">
        <f t="shared" si="4"/>
        <v>903.96364021734939</v>
      </c>
      <c r="G20" s="92">
        <f t="shared" si="6"/>
        <v>0.32237405144561837</v>
      </c>
      <c r="H20" s="92">
        <f t="shared" si="5"/>
        <v>170.87540000000004</v>
      </c>
    </row>
    <row r="21" spans="1:8" x14ac:dyDescent="0.25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92">
        <f t="shared" si="4"/>
        <v>903.96364021734939</v>
      </c>
      <c r="G21" s="92">
        <f t="shared" si="6"/>
        <v>0.32237405144561837</v>
      </c>
      <c r="H21" s="92">
        <f t="shared" si="5"/>
        <v>170.87540000000004</v>
      </c>
    </row>
    <row r="22" spans="1:8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92">
        <f t="shared" si="4"/>
        <v>1050.3855606314694</v>
      </c>
      <c r="G22" s="92">
        <f t="shared" si="6"/>
        <v>0.30148453519157836</v>
      </c>
      <c r="H22" s="92">
        <f t="shared" si="5"/>
        <v>46.763360000000006</v>
      </c>
    </row>
    <row r="23" spans="1:8" x14ac:dyDescent="0.25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92">
        <f t="shared" si="4"/>
        <v>783.19706393372451</v>
      </c>
      <c r="G23" s="92">
        <f t="shared" si="6"/>
        <v>0.31347382420811998</v>
      </c>
      <c r="H23" s="92">
        <f t="shared" si="5"/>
        <v>110.14952000000002</v>
      </c>
    </row>
    <row r="24" spans="1:8" x14ac:dyDescent="0.25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92">
        <f t="shared" si="4"/>
        <v>904.86619540520076</v>
      </c>
      <c r="G24" s="92">
        <f t="shared" si="6"/>
        <v>0.29142496305131627</v>
      </c>
      <c r="H24" s="92">
        <f t="shared" si="5"/>
        <v>88.525164000000032</v>
      </c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zoomScale="85" zoomScaleNormal="85" workbookViewId="0">
      <selection activeCell="F3" sqref="F3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88</v>
      </c>
      <c r="L1" s="2" t="s">
        <v>249</v>
      </c>
    </row>
    <row r="2" spans="1:12" x14ac:dyDescent="0.25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25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85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25">
      <c r="A4" s="68" t="s">
        <v>98</v>
      </c>
      <c r="B4" s="17"/>
      <c r="C4" s="17"/>
      <c r="D4" s="17"/>
      <c r="E4" s="17"/>
      <c r="F4" s="86"/>
      <c r="G4" s="17"/>
      <c r="H4" s="17"/>
      <c r="I4" s="69"/>
    </row>
    <row r="5" spans="1:12" ht="15.75" thickBot="1" x14ac:dyDescent="0.3">
      <c r="A5" s="47" t="s">
        <v>99</v>
      </c>
      <c r="B5" s="38"/>
      <c r="C5" s="38"/>
      <c r="D5" s="38"/>
      <c r="E5" s="38"/>
      <c r="F5" s="87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.75" thickBot="1" x14ac:dyDescent="0.3"/>
    <row r="9" spans="1:12" x14ac:dyDescent="0.25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88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25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s="89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25">
      <c r="A11" s="42" t="s">
        <v>91</v>
      </c>
      <c r="B11" t="s">
        <v>211</v>
      </c>
      <c r="C11">
        <v>0</v>
      </c>
      <c r="D11">
        <v>0</v>
      </c>
      <c r="E11">
        <v>0</v>
      </c>
      <c r="F11" s="89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.75" thickBot="1" x14ac:dyDescent="0.3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90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3" spans="1:12" x14ac:dyDescent="0.25">
      <c r="F13" s="89"/>
    </row>
    <row r="14" spans="1:12" ht="15.75" thickBot="1" x14ac:dyDescent="0.3">
      <c r="F14" s="89"/>
    </row>
    <row r="15" spans="1:12" x14ac:dyDescent="0.25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88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25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s="89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25">
      <c r="A17" s="36" t="s">
        <v>95</v>
      </c>
      <c r="F17" s="89"/>
      <c r="J17" s="35"/>
    </row>
    <row r="18" spans="1:12" x14ac:dyDescent="0.25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 s="89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25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 s="8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25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 s="89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25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 s="89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.75" thickBot="1" x14ac:dyDescent="0.3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90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25">
      <c r="A23" s="23"/>
      <c r="F23" s="89"/>
    </row>
    <row r="24" spans="1:12" ht="15.75" thickBot="1" x14ac:dyDescent="0.3">
      <c r="F24" s="89"/>
    </row>
    <row r="25" spans="1:12" x14ac:dyDescent="0.25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88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25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s="89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25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s="89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25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 s="89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25">
      <c r="A29" s="68" t="s">
        <v>98</v>
      </c>
      <c r="B29" s="17"/>
      <c r="C29" s="17"/>
      <c r="D29" s="17"/>
      <c r="E29" s="17"/>
      <c r="F29" s="86"/>
      <c r="G29" s="17"/>
      <c r="H29" s="17"/>
      <c r="I29" s="17"/>
      <c r="J29" s="69"/>
    </row>
    <row r="30" spans="1:12" x14ac:dyDescent="0.25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 s="89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.75" thickBot="1" x14ac:dyDescent="0.3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90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25">
      <c r="A32" s="2"/>
      <c r="F32" s="89"/>
    </row>
    <row r="33" spans="1:12" ht="15.75" thickBot="1" x14ac:dyDescent="0.3">
      <c r="F33" s="89"/>
    </row>
    <row r="34" spans="1:12" x14ac:dyDescent="0.25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88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25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s="89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25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s="89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.75" thickBot="1" x14ac:dyDescent="0.3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90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8" spans="1:12" x14ac:dyDescent="0.25">
      <c r="F38" s="89"/>
    </row>
    <row r="39" spans="1:12" ht="15.75" thickBot="1" x14ac:dyDescent="0.3">
      <c r="F39" s="89"/>
    </row>
    <row r="40" spans="1:12" x14ac:dyDescent="0.25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88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25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s="89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25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s="89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.75" thickBot="1" x14ac:dyDescent="0.3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90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4" spans="1:12" x14ac:dyDescent="0.25">
      <c r="F44" s="89"/>
    </row>
    <row r="45" spans="1:12" ht="15.75" thickBot="1" x14ac:dyDescent="0.3">
      <c r="F45" s="89"/>
    </row>
    <row r="46" spans="1:12" x14ac:dyDescent="0.25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88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25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s="89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25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s="89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.75" thickBot="1" x14ac:dyDescent="0.3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90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0" spans="1:10" x14ac:dyDescent="0.25">
      <c r="F50" s="89"/>
    </row>
    <row r="51" spans="1:10" ht="15.75" thickBot="1" x14ac:dyDescent="0.3">
      <c r="F51" s="89"/>
    </row>
    <row r="52" spans="1:10" x14ac:dyDescent="0.25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88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25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s="89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25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s="89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.75" thickBot="1" x14ac:dyDescent="0.3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90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6" spans="1:10" x14ac:dyDescent="0.25">
      <c r="F56" s="89"/>
    </row>
    <row r="57" spans="1:10" ht="15.75" thickBot="1" x14ac:dyDescent="0.3">
      <c r="F57" s="89"/>
    </row>
    <row r="58" spans="1:10" x14ac:dyDescent="0.25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88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25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s="8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25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s="89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.75" thickBot="1" x14ac:dyDescent="0.3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90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2" spans="1:10" x14ac:dyDescent="0.25">
      <c r="F62" s="89"/>
    </row>
    <row r="63" spans="1:10" ht="15.75" thickBot="1" x14ac:dyDescent="0.3">
      <c r="F63" s="89"/>
    </row>
    <row r="64" spans="1:10" x14ac:dyDescent="0.25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88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25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s="89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.75" thickBot="1" x14ac:dyDescent="0.3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90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7" spans="1:12" x14ac:dyDescent="0.25">
      <c r="F67" s="89"/>
    </row>
    <row r="68" spans="1:12" ht="15.75" thickBot="1" x14ac:dyDescent="0.3">
      <c r="F68" s="89"/>
    </row>
    <row r="69" spans="1:12" x14ac:dyDescent="0.25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88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25">
      <c r="A70" s="42" t="s">
        <v>115</v>
      </c>
      <c r="B70" t="s">
        <v>247</v>
      </c>
      <c r="C70">
        <v>7.6</v>
      </c>
      <c r="D70">
        <f>C70/1000</f>
        <v>7.6E-3</v>
      </c>
      <c r="F70" s="89" t="s">
        <v>23</v>
      </c>
      <c r="J70" s="35"/>
    </row>
    <row r="71" spans="1:12" x14ac:dyDescent="0.25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s="89" t="s">
        <v>23</v>
      </c>
      <c r="J71" s="35"/>
    </row>
    <row r="72" spans="1:12" x14ac:dyDescent="0.25">
      <c r="A72" s="42" t="s">
        <v>91</v>
      </c>
      <c r="D72">
        <f t="shared" si="2"/>
        <v>0</v>
      </c>
      <c r="F72" s="89" t="s">
        <v>23</v>
      </c>
      <c r="J72" s="35"/>
    </row>
    <row r="73" spans="1:12" ht="15.75" thickBot="1" x14ac:dyDescent="0.3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90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.75" thickBot="1" x14ac:dyDescent="0.3">
      <c r="A74" s="23"/>
      <c r="F74" s="89"/>
    </row>
    <row r="75" spans="1:12" x14ac:dyDescent="0.25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88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.75" thickBot="1" x14ac:dyDescent="0.3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90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.75" thickBot="1" x14ac:dyDescent="0.3">
      <c r="A77" s="23"/>
      <c r="F77" s="89"/>
    </row>
    <row r="78" spans="1:12" x14ac:dyDescent="0.25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88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25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s="8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25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F80" s="89"/>
      <c r="G80" t="s">
        <v>23</v>
      </c>
      <c r="H80" s="7">
        <v>500</v>
      </c>
      <c r="I80" s="7">
        <v>15</v>
      </c>
      <c r="J80" s="56">
        <v>15</v>
      </c>
    </row>
    <row r="81" spans="1:10" x14ac:dyDescent="0.25">
      <c r="A81" s="36" t="s">
        <v>169</v>
      </c>
      <c r="F81" s="89"/>
      <c r="J81" s="35"/>
    </row>
    <row r="82" spans="1:10" x14ac:dyDescent="0.25">
      <c r="A82" s="53" t="s">
        <v>170</v>
      </c>
      <c r="B82" t="s">
        <v>23</v>
      </c>
      <c r="C82" t="s">
        <v>23</v>
      </c>
      <c r="F82" s="89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25">
      <c r="A83" s="53" t="s">
        <v>171</v>
      </c>
      <c r="B83" t="s">
        <v>23</v>
      </c>
      <c r="C83" t="s">
        <v>23</v>
      </c>
      <c r="F83" s="89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25">
      <c r="A84" s="53" t="s">
        <v>172</v>
      </c>
      <c r="B84" t="s">
        <v>23</v>
      </c>
      <c r="C84" t="s">
        <v>23</v>
      </c>
      <c r="F84" s="89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25">
      <c r="A85" s="53" t="s">
        <v>173</v>
      </c>
      <c r="B85" t="s">
        <v>23</v>
      </c>
      <c r="C85" t="s">
        <v>23</v>
      </c>
      <c r="F85" s="89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25">
      <c r="A86" s="68" t="s">
        <v>98</v>
      </c>
      <c r="B86" s="17"/>
      <c r="C86" s="17"/>
      <c r="D86" s="17"/>
      <c r="E86" s="17"/>
      <c r="F86" s="86"/>
      <c r="G86" s="17"/>
      <c r="H86" s="17"/>
      <c r="I86" s="17"/>
      <c r="J86" s="69"/>
    </row>
    <row r="87" spans="1:10" x14ac:dyDescent="0.25">
      <c r="A87" s="53" t="s">
        <v>174</v>
      </c>
      <c r="F87" s="89"/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.75" thickBot="1" x14ac:dyDescent="0.3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90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89" spans="1:10" x14ac:dyDescent="0.25">
      <c r="F89" s="89"/>
    </row>
    <row r="90" spans="1:10" x14ac:dyDescent="0.25">
      <c r="F90" s="89"/>
    </row>
    <row r="91" spans="1:10" x14ac:dyDescent="0.25">
      <c r="F91" s="89"/>
    </row>
    <row r="92" spans="1:10" ht="15.75" thickBot="1" x14ac:dyDescent="0.3">
      <c r="A92" s="60" t="s">
        <v>41</v>
      </c>
      <c r="F92" s="89"/>
    </row>
    <row r="93" spans="1:10" x14ac:dyDescent="0.25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88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25">
      <c r="A94" s="43" t="s">
        <v>92</v>
      </c>
      <c r="C94">
        <v>0.9</v>
      </c>
      <c r="D94">
        <f>C94/1000</f>
        <v>8.9999999999999998E-4</v>
      </c>
      <c r="E94">
        <v>1</v>
      </c>
      <c r="F94" s="89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25">
      <c r="A95" s="68" t="s">
        <v>98</v>
      </c>
      <c r="B95" s="17"/>
      <c r="C95" s="17"/>
      <c r="D95" s="17"/>
      <c r="E95" s="17"/>
      <c r="F95" s="86"/>
      <c r="G95" s="17"/>
      <c r="H95" s="17"/>
      <c r="I95" s="17"/>
      <c r="J95" s="69"/>
    </row>
    <row r="96" spans="1:10" x14ac:dyDescent="0.25">
      <c r="A96" s="36" t="s">
        <v>116</v>
      </c>
      <c r="C96">
        <v>0.9</v>
      </c>
      <c r="D96">
        <f>C96/1000</f>
        <v>8.9999999999999998E-4</v>
      </c>
      <c r="E96">
        <v>1</v>
      </c>
      <c r="F96" s="89"/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25">
      <c r="A97" s="36" t="s">
        <v>118</v>
      </c>
      <c r="C97">
        <v>0.9</v>
      </c>
      <c r="D97">
        <f>C97/1000</f>
        <v>8.9999999999999998E-4</v>
      </c>
      <c r="E97">
        <v>1</v>
      </c>
      <c r="F97" s="89"/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25">
      <c r="A98" s="36" t="s">
        <v>119</v>
      </c>
      <c r="C98">
        <v>0.9</v>
      </c>
      <c r="D98">
        <f>C98/1000</f>
        <v>8.9999999999999998E-4</v>
      </c>
      <c r="E98">
        <v>1</v>
      </c>
      <c r="F98" s="89"/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.75" thickBot="1" x14ac:dyDescent="0.3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90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.75" thickBot="1" x14ac:dyDescent="0.3">
      <c r="F100" s="89"/>
    </row>
    <row r="101" spans="1:11" x14ac:dyDescent="0.25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88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.75" thickBot="1" x14ac:dyDescent="0.3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90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3" spans="1:11" x14ac:dyDescent="0.25">
      <c r="F103" s="89"/>
    </row>
    <row r="104" spans="1:11" x14ac:dyDescent="0.25">
      <c r="F104" s="89"/>
    </row>
    <row r="105" spans="1:11" ht="15.75" thickBot="1" x14ac:dyDescent="0.3">
      <c r="A105" s="13" t="s">
        <v>53</v>
      </c>
      <c r="F105" s="89"/>
      <c r="I105">
        <v>2</v>
      </c>
    </row>
    <row r="106" spans="1:11" x14ac:dyDescent="0.25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88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25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s="89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25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s="89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25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 s="8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25">
      <c r="A110" s="68" t="s">
        <v>98</v>
      </c>
      <c r="B110" s="17"/>
      <c r="C110" s="17"/>
      <c r="D110" s="17"/>
      <c r="E110" s="17"/>
      <c r="F110" s="86"/>
      <c r="G110" s="17"/>
      <c r="H110" s="17"/>
      <c r="I110" s="17"/>
      <c r="J110" s="69"/>
    </row>
    <row r="111" spans="1:11" ht="15.75" thickBot="1" x14ac:dyDescent="0.3">
      <c r="A111" s="47" t="s">
        <v>125</v>
      </c>
      <c r="B111" s="38"/>
      <c r="C111" s="38"/>
      <c r="D111" s="38"/>
      <c r="E111" s="38"/>
      <c r="F111" s="90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2" spans="1:11" x14ac:dyDescent="0.25">
      <c r="F112" s="89"/>
    </row>
    <row r="113" spans="1:12" x14ac:dyDescent="0.25">
      <c r="F113" s="89"/>
    </row>
    <row r="114" spans="1:12" ht="15.75" thickBot="1" x14ac:dyDescent="0.3">
      <c r="A114" s="16" t="s">
        <v>28</v>
      </c>
      <c r="F114" s="89"/>
    </row>
    <row r="115" spans="1:12" x14ac:dyDescent="0.25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88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25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s="89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25">
      <c r="A117" s="36" t="s">
        <v>130</v>
      </c>
      <c r="F117" s="89"/>
      <c r="J117" s="35"/>
    </row>
    <row r="118" spans="1:12" x14ac:dyDescent="0.25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 s="89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25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 s="8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25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 s="89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25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 s="89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25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 s="89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25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 s="89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25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 s="89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25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F125" s="89"/>
      <c r="G125" s="72"/>
      <c r="H125" s="73"/>
      <c r="I125" s="73"/>
      <c r="J125" s="74"/>
    </row>
    <row r="126" spans="1:12" x14ac:dyDescent="0.25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F126" s="89"/>
      <c r="G126" s="72"/>
      <c r="H126" s="73"/>
      <c r="I126" s="73"/>
      <c r="J126" s="74"/>
    </row>
    <row r="127" spans="1:12" x14ac:dyDescent="0.25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 s="89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25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 s="89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25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 s="8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.75" thickBot="1" x14ac:dyDescent="0.3">
      <c r="A130" s="37" t="s">
        <v>92</v>
      </c>
      <c r="B130" s="38"/>
      <c r="C130" s="38"/>
      <c r="D130" s="38"/>
      <c r="E130" s="38"/>
      <c r="F130" s="90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25">
      <c r="A131" s="3"/>
      <c r="C131" s="3"/>
      <c r="F131" s="89"/>
    </row>
    <row r="132" spans="1:12" ht="15.75" thickBot="1" x14ac:dyDescent="0.3">
      <c r="A132" s="2" t="s">
        <v>27</v>
      </c>
      <c r="F132" s="91"/>
    </row>
    <row r="133" spans="1:12" x14ac:dyDescent="0.25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88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25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s="89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25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s="89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25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s="89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25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 s="89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25">
      <c r="A138" s="68" t="s">
        <v>98</v>
      </c>
      <c r="B138" s="17"/>
      <c r="C138" s="17"/>
      <c r="D138" s="17"/>
      <c r="E138" s="17"/>
      <c r="F138" s="86"/>
      <c r="G138" s="17"/>
      <c r="H138" s="17"/>
      <c r="I138" s="17"/>
      <c r="J138" s="69"/>
    </row>
    <row r="139" spans="1:12" ht="15.75" thickBot="1" x14ac:dyDescent="0.3">
      <c r="A139" s="63" t="s">
        <v>179</v>
      </c>
      <c r="B139" s="38"/>
      <c r="C139" s="38"/>
      <c r="D139" s="38"/>
      <c r="E139" s="38"/>
      <c r="F139" s="90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>
      <selection activeCell="G54" sqref="G54"/>
    </sheetView>
  </sheetViews>
  <sheetFormatPr baseColWidth="10" defaultRowHeight="15" x14ac:dyDescent="0.25"/>
  <cols>
    <col min="1" max="1" width="20.140625" bestFit="1" customWidth="1"/>
    <col min="2" max="2" width="22.7109375" bestFit="1" customWidth="1"/>
    <col min="3" max="3" width="16.85546875" bestFit="1" customWidth="1"/>
    <col min="4" max="4" width="10.5703125" bestFit="1" customWidth="1"/>
    <col min="5" max="5" width="7" bestFit="1" customWidth="1"/>
    <col min="6" max="6" width="7.42578125" bestFit="1" customWidth="1"/>
    <col min="7" max="8" width="11.7109375" bestFit="1" customWidth="1"/>
    <col min="9" max="9" width="7.5703125" customWidth="1"/>
    <col min="10" max="10" width="20.28515625" bestFit="1" customWidth="1"/>
    <col min="11" max="11" width="22.7109375" bestFit="1" customWidth="1"/>
    <col min="12" max="12" width="56.42578125" customWidth="1"/>
  </cols>
  <sheetData>
    <row r="1" spans="1:15" ht="30" x14ac:dyDescent="0.25">
      <c r="A1" s="2" t="s">
        <v>310</v>
      </c>
      <c r="B1" s="2" t="s">
        <v>284</v>
      </c>
      <c r="C1" s="75" t="s">
        <v>260</v>
      </c>
      <c r="D1" s="75" t="s">
        <v>261</v>
      </c>
      <c r="E1" s="75" t="s">
        <v>262</v>
      </c>
      <c r="F1" s="75" t="s">
        <v>263</v>
      </c>
      <c r="G1" s="2" t="s">
        <v>366</v>
      </c>
      <c r="H1" s="2" t="s">
        <v>367</v>
      </c>
      <c r="I1" s="2" t="s">
        <v>368</v>
      </c>
      <c r="J1" s="75" t="s">
        <v>283</v>
      </c>
      <c r="L1" s="83" t="s">
        <v>377</v>
      </c>
      <c r="M1" s="83"/>
    </row>
    <row r="2" spans="1:15" x14ac:dyDescent="0.25">
      <c r="A2" t="s">
        <v>285</v>
      </c>
      <c r="B2" s="77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78">
        <f>1/G2</f>
        <v>0.05</v>
      </c>
    </row>
    <row r="3" spans="1:15" x14ac:dyDescent="0.25">
      <c r="A3" t="s">
        <v>286</v>
      </c>
      <c r="B3" s="77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78">
        <f t="shared" ref="J3:J26" si="0">1/G3</f>
        <v>0.05</v>
      </c>
    </row>
    <row r="4" spans="1:15" x14ac:dyDescent="0.25">
      <c r="A4" t="s">
        <v>287</v>
      </c>
      <c r="B4" s="77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78">
        <f t="shared" si="0"/>
        <v>0.05</v>
      </c>
      <c r="L4" s="2" t="s">
        <v>372</v>
      </c>
    </row>
    <row r="5" spans="1:15" x14ac:dyDescent="0.25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78">
        <f t="shared" si="0"/>
        <v>6.6666666666666666E-2</v>
      </c>
      <c r="L5" t="s">
        <v>369</v>
      </c>
    </row>
    <row r="6" spans="1:15" x14ac:dyDescent="0.25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78">
        <f t="shared" si="0"/>
        <v>0.25</v>
      </c>
      <c r="L6" t="s">
        <v>370</v>
      </c>
    </row>
    <row r="7" spans="1:15" x14ac:dyDescent="0.25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78">
        <f t="shared" si="0"/>
        <v>0.2</v>
      </c>
      <c r="L7" t="s">
        <v>369</v>
      </c>
    </row>
    <row r="8" spans="1:15" x14ac:dyDescent="0.25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78">
        <f t="shared" si="0"/>
        <v>6.6666666666666666E-2</v>
      </c>
      <c r="L8" t="s">
        <v>371</v>
      </c>
    </row>
    <row r="9" spans="1:15" x14ac:dyDescent="0.25">
      <c r="A9" s="76" t="s">
        <v>292</v>
      </c>
      <c r="B9" s="76"/>
      <c r="C9" s="76"/>
      <c r="D9" s="76"/>
      <c r="E9" s="76"/>
      <c r="F9" s="76"/>
      <c r="G9" s="76"/>
      <c r="H9" s="76"/>
      <c r="I9" s="79"/>
      <c r="J9" s="76"/>
    </row>
    <row r="10" spans="1:15" x14ac:dyDescent="0.25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78">
        <f t="shared" si="0"/>
        <v>0.14285714285714285</v>
      </c>
    </row>
    <row r="11" spans="1:15" x14ac:dyDescent="0.25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78">
        <f t="shared" si="0"/>
        <v>0.14285714285714285</v>
      </c>
      <c r="L11" s="80" t="s">
        <v>373</v>
      </c>
    </row>
    <row r="12" spans="1:15" ht="14.45" customHeight="1" x14ac:dyDescent="0.25">
      <c r="A12" t="s">
        <v>295</v>
      </c>
      <c r="B12" s="77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78">
        <f t="shared" si="0"/>
        <v>0.05</v>
      </c>
      <c r="L12" s="81" t="s">
        <v>375</v>
      </c>
      <c r="M12" s="81"/>
      <c r="N12" s="81"/>
      <c r="O12" s="81"/>
    </row>
    <row r="13" spans="1:15" x14ac:dyDescent="0.25">
      <c r="A13" t="s">
        <v>296</v>
      </c>
      <c r="B13" s="77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78">
        <f t="shared" si="0"/>
        <v>0.05</v>
      </c>
      <c r="L13" s="81"/>
      <c r="M13" s="81"/>
      <c r="N13" s="81"/>
      <c r="O13" s="81"/>
    </row>
    <row r="14" spans="1:15" x14ac:dyDescent="0.25">
      <c r="A14" t="s">
        <v>297</v>
      </c>
      <c r="B14" s="77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78">
        <f t="shared" si="0"/>
        <v>0.05</v>
      </c>
      <c r="L14" s="84" t="s">
        <v>376</v>
      </c>
      <c r="M14" s="81"/>
      <c r="N14" s="81"/>
      <c r="O14" s="81"/>
    </row>
    <row r="15" spans="1:15" x14ac:dyDescent="0.25">
      <c r="A15" t="s">
        <v>298</v>
      </c>
      <c r="B15" s="77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78">
        <f t="shared" si="0"/>
        <v>0.33333333333333331</v>
      </c>
      <c r="L15" s="84"/>
    </row>
    <row r="16" spans="1:15" ht="14.45" customHeight="1" x14ac:dyDescent="0.25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78">
        <f t="shared" si="0"/>
        <v>0.1</v>
      </c>
      <c r="M16" s="81"/>
      <c r="N16" s="81"/>
      <c r="O16" s="81"/>
    </row>
    <row r="17" spans="1:15" x14ac:dyDescent="0.25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78">
        <f t="shared" si="0"/>
        <v>0.25</v>
      </c>
      <c r="M17" s="81"/>
      <c r="N17" s="81"/>
      <c r="O17" s="81"/>
    </row>
    <row r="18" spans="1:15" x14ac:dyDescent="0.25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78">
        <f t="shared" si="0"/>
        <v>0.2</v>
      </c>
      <c r="L18" s="81"/>
      <c r="M18" s="81"/>
      <c r="N18" s="81"/>
      <c r="O18" s="81"/>
    </row>
    <row r="19" spans="1:15" ht="30" x14ac:dyDescent="0.25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78">
        <f t="shared" si="0"/>
        <v>0.2</v>
      </c>
    </row>
    <row r="20" spans="1:15" ht="30" x14ac:dyDescent="0.25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78">
        <f t="shared" si="0"/>
        <v>0.25</v>
      </c>
    </row>
    <row r="21" spans="1:15" x14ac:dyDescent="0.25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78">
        <f t="shared" si="0"/>
        <v>0.2</v>
      </c>
    </row>
    <row r="22" spans="1:15" x14ac:dyDescent="0.25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78">
        <f t="shared" si="0"/>
        <v>0.125</v>
      </c>
    </row>
    <row r="23" spans="1:15" x14ac:dyDescent="0.25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78">
        <f t="shared" si="0"/>
        <v>0.14285714285714285</v>
      </c>
    </row>
    <row r="24" spans="1:15" x14ac:dyDescent="0.25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78">
        <f t="shared" si="0"/>
        <v>0.1</v>
      </c>
    </row>
    <row r="25" spans="1:15" x14ac:dyDescent="0.25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78">
        <f t="shared" si="0"/>
        <v>0.1</v>
      </c>
    </row>
    <row r="26" spans="1:15" x14ac:dyDescent="0.25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78">
        <f t="shared" si="0"/>
        <v>0.05</v>
      </c>
    </row>
    <row r="30" spans="1:15" x14ac:dyDescent="0.25">
      <c r="A30" t="s">
        <v>374</v>
      </c>
      <c r="K30" s="2" t="s">
        <v>330</v>
      </c>
      <c r="L30" s="75" t="s">
        <v>333</v>
      </c>
    </row>
    <row r="31" spans="1:15" x14ac:dyDescent="0.25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25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25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25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25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25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25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25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25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25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25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25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25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25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25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25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25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25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25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25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25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25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25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25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25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C27" zoomScale="160" zoomScaleNormal="160" workbookViewId="0">
      <selection activeCell="J50" sqref="J50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92</v>
      </c>
      <c r="E4" t="s">
        <v>137</v>
      </c>
    </row>
    <row r="7" spans="1:8" x14ac:dyDescent="0.25">
      <c r="A7" t="s">
        <v>138</v>
      </c>
      <c r="B7" t="s">
        <v>139</v>
      </c>
    </row>
    <row r="8" spans="1:8" x14ac:dyDescent="0.25">
      <c r="A8" t="s">
        <v>140</v>
      </c>
      <c r="B8" t="s">
        <v>141</v>
      </c>
    </row>
    <row r="9" spans="1:8" x14ac:dyDescent="0.25">
      <c r="A9" t="s">
        <v>142</v>
      </c>
      <c r="B9" t="s">
        <v>147</v>
      </c>
    </row>
    <row r="10" spans="1:8" x14ac:dyDescent="0.25">
      <c r="A10" t="s">
        <v>143</v>
      </c>
      <c r="B10" t="s">
        <v>144</v>
      </c>
    </row>
    <row r="11" spans="1:8" x14ac:dyDescent="0.25">
      <c r="A11" t="s">
        <v>149</v>
      </c>
      <c r="B11" t="s">
        <v>146</v>
      </c>
    </row>
    <row r="12" spans="1:8" x14ac:dyDescent="0.25">
      <c r="A12" t="s">
        <v>148</v>
      </c>
      <c r="B12">
        <v>9.5</v>
      </c>
    </row>
    <row r="14" spans="1:8" x14ac:dyDescent="0.25">
      <c r="A14" t="s">
        <v>163</v>
      </c>
      <c r="B14">
        <v>9.8000000000000007</v>
      </c>
    </row>
    <row r="15" spans="1:8" x14ac:dyDescent="0.25">
      <c r="A15" t="s">
        <v>164</v>
      </c>
      <c r="B15">
        <v>10.199999999999999</v>
      </c>
    </row>
    <row r="16" spans="1:8" x14ac:dyDescent="0.25">
      <c r="A16" t="s">
        <v>165</v>
      </c>
      <c r="B16">
        <v>11.2</v>
      </c>
    </row>
    <row r="17" spans="1:9" x14ac:dyDescent="0.25">
      <c r="A17" t="s">
        <v>166</v>
      </c>
      <c r="B17">
        <v>11.4</v>
      </c>
    </row>
    <row r="24" spans="1:9" x14ac:dyDescent="0.25">
      <c r="A24" t="s">
        <v>182</v>
      </c>
      <c r="D24" t="s">
        <v>190</v>
      </c>
    </row>
    <row r="25" spans="1:9" x14ac:dyDescent="0.25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25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25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25">
      <c r="A30" t="s">
        <v>194</v>
      </c>
    </row>
    <row r="31" spans="1:9" x14ac:dyDescent="0.25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25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25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25">
      <c r="A36" t="s">
        <v>189</v>
      </c>
    </row>
    <row r="37" spans="1:15" x14ac:dyDescent="0.25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25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196</v>
      </c>
    </row>
    <row r="42" spans="1:15" x14ac:dyDescent="0.25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25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25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25">
      <c r="A46" t="s">
        <v>218</v>
      </c>
    </row>
    <row r="47" spans="1:15" x14ac:dyDescent="0.25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25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25">
      <c r="A51" t="s">
        <v>221</v>
      </c>
    </row>
    <row r="52" spans="1:16" x14ac:dyDescent="0.25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25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25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25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25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25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25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25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25">
      <c r="A62" t="s">
        <v>223</v>
      </c>
    </row>
    <row r="63" spans="1:16" x14ac:dyDescent="0.25">
      <c r="A63" t="s">
        <v>217</v>
      </c>
      <c r="B63">
        <f>E58</f>
        <v>0.254</v>
      </c>
    </row>
    <row r="64" spans="1:16" x14ac:dyDescent="0.25">
      <c r="A64" t="s">
        <v>185</v>
      </c>
      <c r="B64">
        <f>E52+E47</f>
        <v>1.1200000000000001</v>
      </c>
    </row>
    <row r="65" spans="1:5" x14ac:dyDescent="0.25">
      <c r="A65" t="s">
        <v>193</v>
      </c>
      <c r="B65">
        <f>E53+E48</f>
        <v>0.14000000000000001</v>
      </c>
    </row>
    <row r="66" spans="1:5" x14ac:dyDescent="0.25">
      <c r="A66" t="s">
        <v>186</v>
      </c>
      <c r="B66">
        <f>E54+E49</f>
        <v>0.04</v>
      </c>
    </row>
    <row r="69" spans="1:5" x14ac:dyDescent="0.25">
      <c r="A69" t="s">
        <v>192</v>
      </c>
    </row>
    <row r="70" spans="1:5" x14ac:dyDescent="0.25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25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25">
      <c r="A75" t="s">
        <v>219</v>
      </c>
    </row>
    <row r="76" spans="1:5" x14ac:dyDescent="0.25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25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25">
      <c r="A80" t="s">
        <v>220</v>
      </c>
    </row>
    <row r="81" spans="1:2" x14ac:dyDescent="0.25">
      <c r="A81" t="s">
        <v>185</v>
      </c>
      <c r="B81">
        <f>E76</f>
        <v>0.84000000000000008</v>
      </c>
    </row>
    <row r="82" spans="1:2" x14ac:dyDescent="0.25">
      <c r="A82" t="s">
        <v>217</v>
      </c>
      <c r="B82">
        <f>E70</f>
        <v>0.21</v>
      </c>
    </row>
    <row r="83" spans="1:2" x14ac:dyDescent="0.25">
      <c r="A83" t="s">
        <v>193</v>
      </c>
      <c r="B83">
        <f>E71+E77</f>
        <v>0.21000000000000002</v>
      </c>
    </row>
    <row r="84" spans="1:2" x14ac:dyDescent="0.25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A5" sqref="A5:F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25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25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25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25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25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25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Materials</vt:lpstr>
      <vt:lpstr>Masses and Volumes</vt:lpstr>
      <vt:lpstr>Properties PCBs</vt:lpstr>
      <vt:lpstr>Bulks</vt:lpstr>
      <vt:lpstr>UDC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2025-03-27T18:38:17Z</dcterms:modified>
</cp:coreProperties>
</file>