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PE\"/>
    </mc:Choice>
  </mc:AlternateContent>
  <xr:revisionPtr revIDLastSave="0" documentId="13_ncr:1_{38DF0387-66F4-4D2E-8E4F-458C8AC4392D}" xr6:coauthVersionLast="46" xr6:coauthVersionMax="46" xr10:uidLastSave="{00000000-0000-0000-0000-000000000000}"/>
  <bookViews>
    <workbookView xWindow="-108" yWindow="-108" windowWidth="23256" windowHeight="12576" tabRatio="867" xr2:uid="{00000000-000D-0000-FFFF-FFFF00000000}"/>
  </bookViews>
  <sheets>
    <sheet name="INSTITUTIONAL FACT SHEET" sheetId="4" r:id="rId1"/>
    <sheet name="NET" sheetId="2" r:id="rId2"/>
    <sheet name="GROSS" sheetId="3" r:id="rId3"/>
    <sheet name="CPE_I_EXPORT_10kChart" sheetId="5" r:id="rId4"/>
    <sheet name="CPE_I_EXPORT_AnnualReturn" sheetId="6" r:id="rId5"/>
    <sheet name="CPE_I_EXPORT_PerformanceTable" sheetId="7" r:id="rId6"/>
    <sheet name="CPE_I_EXPORT_Perf&amp;RiskStats" sheetId="8" r:id="rId7"/>
    <sheet name="CPE_I_EXPORT_PerformanceBar" sheetId="9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4" l="1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L23" i="4"/>
  <c r="K23" i="4"/>
  <c r="J23" i="4"/>
  <c r="I23" i="4"/>
  <c r="H23" i="4"/>
  <c r="G23" i="4"/>
  <c r="C23" i="4"/>
  <c r="B23" i="4"/>
  <c r="O22" i="4"/>
  <c r="L22" i="4"/>
  <c r="K22" i="4"/>
  <c r="J22" i="4"/>
  <c r="I22" i="4"/>
  <c r="H22" i="4"/>
  <c r="G22" i="4"/>
  <c r="C22" i="4"/>
  <c r="B22" i="4"/>
  <c r="O21" i="4"/>
  <c r="C21" i="4"/>
  <c r="B21" i="4"/>
  <c r="O20" i="4"/>
  <c r="C20" i="4"/>
  <c r="B20" i="4"/>
  <c r="U235" i="3"/>
  <c r="R235" i="3"/>
  <c r="U234" i="3"/>
  <c r="R234" i="3"/>
  <c r="U233" i="3"/>
  <c r="R233" i="3"/>
  <c r="U232" i="3"/>
  <c r="R232" i="3"/>
  <c r="U231" i="3"/>
  <c r="R231" i="3"/>
  <c r="U230" i="3"/>
  <c r="R230" i="3"/>
  <c r="U229" i="3"/>
  <c r="R229" i="3"/>
  <c r="U228" i="3"/>
  <c r="R228" i="3"/>
  <c r="U227" i="3"/>
  <c r="R227" i="3"/>
  <c r="U226" i="3"/>
  <c r="R226" i="3"/>
  <c r="U225" i="3"/>
  <c r="R225" i="3"/>
  <c r="U224" i="3"/>
  <c r="R224" i="3"/>
  <c r="U223" i="3"/>
  <c r="R223" i="3"/>
  <c r="U222" i="3"/>
  <c r="R222" i="3"/>
  <c r="U221" i="3"/>
  <c r="R221" i="3"/>
  <c r="U220" i="3"/>
  <c r="R220" i="3"/>
  <c r="U219" i="3"/>
  <c r="R219" i="3"/>
  <c r="U218" i="3"/>
  <c r="R218" i="3"/>
  <c r="U217" i="3"/>
  <c r="R217" i="3"/>
  <c r="U216" i="3"/>
  <c r="R216" i="3"/>
  <c r="U215" i="3"/>
  <c r="R215" i="3"/>
  <c r="U214" i="3"/>
  <c r="R214" i="3"/>
  <c r="U213" i="3"/>
  <c r="R213" i="3"/>
  <c r="U212" i="3"/>
  <c r="R212" i="3"/>
  <c r="U211" i="3"/>
  <c r="R211" i="3"/>
  <c r="U210" i="3"/>
  <c r="R210" i="3"/>
  <c r="U209" i="3"/>
  <c r="R209" i="3"/>
  <c r="U208" i="3"/>
  <c r="R208" i="3"/>
  <c r="U207" i="3"/>
  <c r="R207" i="3"/>
  <c r="U206" i="3"/>
  <c r="R206" i="3"/>
  <c r="U205" i="3"/>
  <c r="R205" i="3"/>
  <c r="U204" i="3"/>
  <c r="R204" i="3"/>
  <c r="U203" i="3"/>
  <c r="R203" i="3"/>
  <c r="U202" i="3"/>
  <c r="R202" i="3"/>
  <c r="U201" i="3"/>
  <c r="R201" i="3"/>
  <c r="U200" i="3"/>
  <c r="R200" i="3"/>
  <c r="U199" i="3"/>
  <c r="R199" i="3"/>
  <c r="U198" i="3"/>
  <c r="R198" i="3"/>
  <c r="P198" i="3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U197" i="3"/>
  <c r="R197" i="3"/>
  <c r="P197" i="3"/>
  <c r="U196" i="3"/>
  <c r="R196" i="3"/>
  <c r="U195" i="3"/>
  <c r="R195" i="3"/>
  <c r="U194" i="3"/>
  <c r="R194" i="3"/>
  <c r="U193" i="3"/>
  <c r="R193" i="3"/>
  <c r="U192" i="3"/>
  <c r="R192" i="3"/>
  <c r="U191" i="3"/>
  <c r="R191" i="3"/>
  <c r="U190" i="3"/>
  <c r="R190" i="3"/>
  <c r="U189" i="3"/>
  <c r="R189" i="3"/>
  <c r="U188" i="3"/>
  <c r="R188" i="3"/>
  <c r="U187" i="3"/>
  <c r="R187" i="3"/>
  <c r="U186" i="3"/>
  <c r="R186" i="3"/>
  <c r="U185" i="3"/>
  <c r="R185" i="3"/>
  <c r="U184" i="3"/>
  <c r="R184" i="3"/>
  <c r="U183" i="3"/>
  <c r="R183" i="3"/>
  <c r="U182" i="3"/>
  <c r="R182" i="3"/>
  <c r="U181" i="3"/>
  <c r="R181" i="3"/>
  <c r="U180" i="3"/>
  <c r="R180" i="3"/>
  <c r="U179" i="3"/>
  <c r="R179" i="3"/>
  <c r="U178" i="3"/>
  <c r="R178" i="3"/>
  <c r="U177" i="3"/>
  <c r="R177" i="3"/>
  <c r="U176" i="3"/>
  <c r="R176" i="3"/>
  <c r="U175" i="3"/>
  <c r="R175" i="3"/>
  <c r="U174" i="3"/>
  <c r="R174" i="3"/>
  <c r="U173" i="3"/>
  <c r="R173" i="3"/>
  <c r="U172" i="3"/>
  <c r="R172" i="3"/>
  <c r="U171" i="3"/>
  <c r="R171" i="3"/>
  <c r="U170" i="3"/>
  <c r="R170" i="3"/>
  <c r="U169" i="3"/>
  <c r="R169" i="3"/>
  <c r="U168" i="3"/>
  <c r="R168" i="3"/>
  <c r="U167" i="3"/>
  <c r="R167" i="3"/>
  <c r="U166" i="3"/>
  <c r="R166" i="3"/>
  <c r="U165" i="3"/>
  <c r="R165" i="3"/>
  <c r="U164" i="3"/>
  <c r="R164" i="3"/>
  <c r="U163" i="3"/>
  <c r="R163" i="3"/>
  <c r="U162" i="3"/>
  <c r="R162" i="3"/>
  <c r="U161" i="3"/>
  <c r="R161" i="3"/>
  <c r="U160" i="3"/>
  <c r="R160" i="3"/>
  <c r="U159" i="3"/>
  <c r="R159" i="3"/>
  <c r="U158" i="3"/>
  <c r="R158" i="3"/>
  <c r="U157" i="3"/>
  <c r="R157" i="3"/>
  <c r="U156" i="3"/>
  <c r="R156" i="3"/>
  <c r="U155" i="3"/>
  <c r="R155" i="3"/>
  <c r="U154" i="3"/>
  <c r="R154" i="3"/>
  <c r="U153" i="3"/>
  <c r="R153" i="3"/>
  <c r="U152" i="3"/>
  <c r="R152" i="3"/>
  <c r="U151" i="3"/>
  <c r="R151" i="3"/>
  <c r="U150" i="3"/>
  <c r="R150" i="3"/>
  <c r="U149" i="3"/>
  <c r="R149" i="3"/>
  <c r="U148" i="3"/>
  <c r="R148" i="3"/>
  <c r="U147" i="3"/>
  <c r="R147" i="3"/>
  <c r="U146" i="3"/>
  <c r="R146" i="3"/>
  <c r="U145" i="3"/>
  <c r="R145" i="3"/>
  <c r="U144" i="3"/>
  <c r="R144" i="3"/>
  <c r="U143" i="3"/>
  <c r="R143" i="3"/>
  <c r="U142" i="3"/>
  <c r="R142" i="3"/>
  <c r="U141" i="3"/>
  <c r="R141" i="3"/>
  <c r="U140" i="3"/>
  <c r="R140" i="3"/>
  <c r="U139" i="3"/>
  <c r="R139" i="3"/>
  <c r="U138" i="3"/>
  <c r="R138" i="3"/>
  <c r="U137" i="3"/>
  <c r="R137" i="3"/>
  <c r="U136" i="3"/>
  <c r="R136" i="3"/>
  <c r="U135" i="3"/>
  <c r="R135" i="3"/>
  <c r="U134" i="3"/>
  <c r="R134" i="3"/>
  <c r="U133" i="3"/>
  <c r="R133" i="3"/>
  <c r="U132" i="3"/>
  <c r="R132" i="3"/>
  <c r="U131" i="3"/>
  <c r="R131" i="3"/>
  <c r="U130" i="3"/>
  <c r="R130" i="3"/>
  <c r="U129" i="3"/>
  <c r="R129" i="3"/>
  <c r="U128" i="3"/>
  <c r="R128" i="3"/>
  <c r="U127" i="3"/>
  <c r="R127" i="3"/>
  <c r="U126" i="3"/>
  <c r="R126" i="3"/>
  <c r="U125" i="3"/>
  <c r="R125" i="3"/>
  <c r="U124" i="3"/>
  <c r="R124" i="3"/>
  <c r="U123" i="3"/>
  <c r="R123" i="3"/>
  <c r="U122" i="3"/>
  <c r="R122" i="3"/>
  <c r="U121" i="3"/>
  <c r="R121" i="3"/>
  <c r="U120" i="3"/>
  <c r="R120" i="3"/>
  <c r="U119" i="3"/>
  <c r="R119" i="3"/>
  <c r="U118" i="3"/>
  <c r="R118" i="3"/>
  <c r="U117" i="3"/>
  <c r="R117" i="3"/>
  <c r="U116" i="3"/>
  <c r="R116" i="3"/>
  <c r="U115" i="3"/>
  <c r="R115" i="3"/>
  <c r="U114" i="3"/>
  <c r="R114" i="3"/>
  <c r="U113" i="3"/>
  <c r="R113" i="3"/>
  <c r="U112" i="3"/>
  <c r="R112" i="3"/>
  <c r="U111" i="3"/>
  <c r="R111" i="3"/>
  <c r="U110" i="3"/>
  <c r="R110" i="3"/>
  <c r="U109" i="3"/>
  <c r="R109" i="3"/>
  <c r="U108" i="3"/>
  <c r="R108" i="3"/>
  <c r="U107" i="3"/>
  <c r="R107" i="3"/>
  <c r="U106" i="3"/>
  <c r="R106" i="3"/>
  <c r="U105" i="3"/>
  <c r="R105" i="3"/>
  <c r="U104" i="3"/>
  <c r="R104" i="3"/>
  <c r="U103" i="3"/>
  <c r="R103" i="3"/>
  <c r="U102" i="3"/>
  <c r="R102" i="3"/>
  <c r="U101" i="3"/>
  <c r="R101" i="3"/>
  <c r="U100" i="3"/>
  <c r="R100" i="3"/>
  <c r="U99" i="3"/>
  <c r="R99" i="3"/>
  <c r="U98" i="3"/>
  <c r="R98" i="3"/>
  <c r="U97" i="3"/>
  <c r="R97" i="3"/>
  <c r="U96" i="3"/>
  <c r="R96" i="3"/>
  <c r="U95" i="3"/>
  <c r="R95" i="3"/>
  <c r="U94" i="3"/>
  <c r="R94" i="3"/>
  <c r="U93" i="3"/>
  <c r="R93" i="3"/>
  <c r="U92" i="3"/>
  <c r="R92" i="3"/>
  <c r="U91" i="3"/>
  <c r="R91" i="3"/>
  <c r="U90" i="3"/>
  <c r="R90" i="3"/>
  <c r="U89" i="3"/>
  <c r="R89" i="3"/>
  <c r="U88" i="3"/>
  <c r="R88" i="3"/>
  <c r="U87" i="3"/>
  <c r="R87" i="3"/>
  <c r="U86" i="3"/>
  <c r="R86" i="3"/>
  <c r="U85" i="3"/>
  <c r="R85" i="3"/>
  <c r="U84" i="3"/>
  <c r="R84" i="3"/>
  <c r="U83" i="3"/>
  <c r="R83" i="3"/>
  <c r="U82" i="3"/>
  <c r="R82" i="3"/>
  <c r="U81" i="3"/>
  <c r="R81" i="3"/>
  <c r="U80" i="3"/>
  <c r="R80" i="3"/>
  <c r="U79" i="3"/>
  <c r="R79" i="3"/>
  <c r="U78" i="3"/>
  <c r="R78" i="3"/>
  <c r="U77" i="3"/>
  <c r="R77" i="3"/>
  <c r="U76" i="3"/>
  <c r="R76" i="3"/>
  <c r="U75" i="3"/>
  <c r="R75" i="3"/>
  <c r="U74" i="3"/>
  <c r="R74" i="3"/>
  <c r="U73" i="3"/>
  <c r="R73" i="3"/>
  <c r="U72" i="3"/>
  <c r="R72" i="3"/>
  <c r="U71" i="3"/>
  <c r="R71" i="3"/>
  <c r="U70" i="3"/>
  <c r="R70" i="3"/>
  <c r="U69" i="3"/>
  <c r="R69" i="3"/>
  <c r="U68" i="3"/>
  <c r="R68" i="3"/>
  <c r="U67" i="3"/>
  <c r="R67" i="3"/>
  <c r="U66" i="3"/>
  <c r="R66" i="3"/>
  <c r="U65" i="3"/>
  <c r="R65" i="3"/>
  <c r="U64" i="3"/>
  <c r="R64" i="3"/>
  <c r="U63" i="3"/>
  <c r="R63" i="3"/>
  <c r="U62" i="3"/>
  <c r="R62" i="3"/>
  <c r="U61" i="3"/>
  <c r="R61" i="3"/>
  <c r="U60" i="3"/>
  <c r="R60" i="3"/>
  <c r="U59" i="3"/>
  <c r="R59" i="3"/>
  <c r="U58" i="3"/>
  <c r="R58" i="3"/>
  <c r="U57" i="3"/>
  <c r="R57" i="3"/>
  <c r="U56" i="3"/>
  <c r="R56" i="3"/>
  <c r="U55" i="3"/>
  <c r="R55" i="3"/>
  <c r="U54" i="3"/>
  <c r="R54" i="3"/>
  <c r="U53" i="3"/>
  <c r="R53" i="3"/>
  <c r="U52" i="3"/>
  <c r="R52" i="3"/>
  <c r="U51" i="3"/>
  <c r="R51" i="3"/>
  <c r="U50" i="3"/>
  <c r="R50" i="3"/>
  <c r="U49" i="3"/>
  <c r="R49" i="3"/>
  <c r="U48" i="3"/>
  <c r="R48" i="3"/>
  <c r="U47" i="3"/>
  <c r="R47" i="3"/>
  <c r="U46" i="3"/>
  <c r="R46" i="3"/>
  <c r="U45" i="3"/>
  <c r="R45" i="3"/>
  <c r="U44" i="3"/>
  <c r="R44" i="3"/>
  <c r="U43" i="3"/>
  <c r="R43" i="3"/>
  <c r="U42" i="3"/>
  <c r="R42" i="3"/>
  <c r="U41" i="3"/>
  <c r="R41" i="3"/>
  <c r="U40" i="3"/>
  <c r="R40" i="3"/>
  <c r="U39" i="3"/>
  <c r="R39" i="3"/>
  <c r="AB38" i="3"/>
  <c r="U38" i="3"/>
  <c r="R38" i="3"/>
  <c r="AB37" i="3"/>
  <c r="U37" i="3"/>
  <c r="R37" i="3"/>
  <c r="AB36" i="3"/>
  <c r="U36" i="3"/>
  <c r="R36" i="3"/>
  <c r="U35" i="3"/>
  <c r="R35" i="3"/>
  <c r="U34" i="3"/>
  <c r="R34" i="3"/>
  <c r="U33" i="3"/>
  <c r="R33" i="3"/>
  <c r="U32" i="3"/>
  <c r="R32" i="3"/>
  <c r="U31" i="3"/>
  <c r="R31" i="3"/>
  <c r="U30" i="3"/>
  <c r="R30" i="3"/>
  <c r="U29" i="3"/>
  <c r="R29" i="3"/>
  <c r="U28" i="3"/>
  <c r="R28" i="3"/>
  <c r="U27" i="3"/>
  <c r="R27" i="3"/>
  <c r="U26" i="3"/>
  <c r="R26" i="3"/>
  <c r="U25" i="3"/>
  <c r="R25" i="3"/>
  <c r="U24" i="3"/>
  <c r="R24" i="3"/>
  <c r="U23" i="3"/>
  <c r="R23" i="3"/>
  <c r="U22" i="3"/>
  <c r="R22" i="3"/>
  <c r="U21" i="3"/>
  <c r="R21" i="3"/>
  <c r="U20" i="3"/>
  <c r="R20" i="3"/>
  <c r="U19" i="3"/>
  <c r="R19" i="3"/>
  <c r="U18" i="3"/>
  <c r="R18" i="3"/>
  <c r="U17" i="3"/>
  <c r="R17" i="3"/>
  <c r="U16" i="3"/>
  <c r="R16" i="3"/>
  <c r="U15" i="3"/>
  <c r="R15" i="3"/>
  <c r="U14" i="3"/>
  <c r="R14" i="3"/>
  <c r="U13" i="3"/>
  <c r="R13" i="3"/>
  <c r="U12" i="3"/>
  <c r="R12" i="3"/>
  <c r="U11" i="3"/>
  <c r="R11" i="3"/>
  <c r="U10" i="3"/>
  <c r="R10" i="3"/>
  <c r="U9" i="3"/>
  <c r="R9" i="3"/>
  <c r="U8" i="3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R8" i="3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35" i="2"/>
  <c r="S234" i="2"/>
  <c r="T234" i="2" s="1"/>
  <c r="T233" i="2"/>
  <c r="S233" i="2"/>
  <c r="S232" i="2"/>
  <c r="T232" i="2" s="1"/>
  <c r="S231" i="2"/>
  <c r="T230" i="2"/>
  <c r="S230" i="2"/>
  <c r="S229" i="2"/>
  <c r="T229" i="2" s="1"/>
  <c r="S228" i="2"/>
  <c r="S227" i="2"/>
  <c r="T227" i="2" s="1"/>
  <c r="S226" i="2"/>
  <c r="T226" i="2" s="1"/>
  <c r="S225" i="2"/>
  <c r="S224" i="2"/>
  <c r="T224" i="2" s="1"/>
  <c r="S223" i="2"/>
  <c r="S222" i="2"/>
  <c r="S221" i="2"/>
  <c r="T221" i="2" s="1"/>
  <c r="T220" i="2"/>
  <c r="S220" i="2"/>
  <c r="S219" i="2"/>
  <c r="S218" i="2"/>
  <c r="T218" i="2" s="1"/>
  <c r="T217" i="2"/>
  <c r="S217" i="2"/>
  <c r="T216" i="2"/>
  <c r="S216" i="2"/>
  <c r="S215" i="2"/>
  <c r="Q215" i="2"/>
  <c r="T214" i="2"/>
  <c r="S214" i="2"/>
  <c r="T213" i="2"/>
  <c r="S213" i="2"/>
  <c r="S212" i="2"/>
  <c r="T212" i="2" s="1"/>
  <c r="Q212" i="2"/>
  <c r="S211" i="2"/>
  <c r="T210" i="2"/>
  <c r="S210" i="2"/>
  <c r="S209" i="2"/>
  <c r="T209" i="2" s="1"/>
  <c r="Q209" i="2"/>
  <c r="S208" i="2"/>
  <c r="S207" i="2"/>
  <c r="T207" i="2" s="1"/>
  <c r="S206" i="2"/>
  <c r="S205" i="2"/>
  <c r="T205" i="2" s="1"/>
  <c r="T204" i="2"/>
  <c r="S204" i="2"/>
  <c r="S203" i="2"/>
  <c r="S202" i="2"/>
  <c r="T202" i="2" s="1"/>
  <c r="T201" i="2"/>
  <c r="S201" i="2"/>
  <c r="S200" i="2"/>
  <c r="T200" i="2" s="1"/>
  <c r="P200" i="2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S199" i="2"/>
  <c r="T198" i="2"/>
  <c r="S198" i="2"/>
  <c r="P198" i="2"/>
  <c r="P199" i="2" s="1"/>
  <c r="S197" i="2"/>
  <c r="P197" i="2"/>
  <c r="S196" i="2"/>
  <c r="T196" i="2" s="1"/>
  <c r="T195" i="2"/>
  <c r="S195" i="2"/>
  <c r="S194" i="2"/>
  <c r="T194" i="2" s="1"/>
  <c r="T193" i="2"/>
  <c r="S193" i="2"/>
  <c r="Q193" i="2"/>
  <c r="S192" i="2"/>
  <c r="S191" i="2"/>
  <c r="T192" i="2" s="1"/>
  <c r="S190" i="2"/>
  <c r="Q190" i="2"/>
  <c r="S189" i="2"/>
  <c r="T189" i="2" s="1"/>
  <c r="S188" i="2"/>
  <c r="T188" i="2" s="1"/>
  <c r="T187" i="2"/>
  <c r="T186" i="2"/>
  <c r="T185" i="2"/>
  <c r="Q185" i="2"/>
  <c r="T184" i="2"/>
  <c r="T183" i="2"/>
  <c r="T182" i="2"/>
  <c r="T181" i="2"/>
  <c r="T180" i="2"/>
  <c r="T179" i="2"/>
  <c r="T178" i="2"/>
  <c r="T177" i="2"/>
  <c r="Q177" i="2"/>
  <c r="T176" i="2"/>
  <c r="T175" i="2"/>
  <c r="T174" i="2"/>
  <c r="T173" i="2"/>
  <c r="T172" i="2"/>
  <c r="T171" i="2"/>
  <c r="T170" i="2"/>
  <c r="T169" i="2"/>
  <c r="Q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Q152" i="2"/>
  <c r="T151" i="2"/>
  <c r="T150" i="2"/>
  <c r="T149" i="2"/>
  <c r="T148" i="2"/>
  <c r="T147" i="2"/>
  <c r="T146" i="2"/>
  <c r="T145" i="2"/>
  <c r="T144" i="2"/>
  <c r="Q144" i="2"/>
  <c r="T143" i="2"/>
  <c r="T142" i="2"/>
  <c r="T141" i="2"/>
  <c r="T140" i="2"/>
  <c r="T139" i="2"/>
  <c r="T138" i="2"/>
  <c r="T137" i="2"/>
  <c r="T136" i="2"/>
  <c r="Q136" i="2"/>
  <c r="T135" i="2"/>
  <c r="T134" i="2"/>
  <c r="T133" i="2"/>
  <c r="T132" i="2"/>
  <c r="T131" i="2"/>
  <c r="Q131" i="2"/>
  <c r="T130" i="2"/>
  <c r="T129" i="2"/>
  <c r="T128" i="2"/>
  <c r="Q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Q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Q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Q45" i="2"/>
  <c r="T44" i="2"/>
  <c r="T43" i="2"/>
  <c r="T42" i="2"/>
  <c r="T41" i="2"/>
  <c r="T40" i="2"/>
  <c r="T39" i="2"/>
  <c r="AA38" i="2"/>
  <c r="T38" i="2"/>
  <c r="AA37" i="2"/>
  <c r="T37" i="2"/>
  <c r="Q37" i="2"/>
  <c r="T36" i="2"/>
  <c r="T35" i="2"/>
  <c r="T34" i="2"/>
  <c r="Q34" i="2"/>
  <c r="T33" i="2"/>
  <c r="T32" i="2"/>
  <c r="T31" i="2"/>
  <c r="T30" i="2"/>
  <c r="Q30" i="2"/>
  <c r="T29" i="2"/>
  <c r="T28" i="2"/>
  <c r="T27" i="2"/>
  <c r="T26" i="2"/>
  <c r="Q26" i="2"/>
  <c r="T25" i="2"/>
  <c r="T24" i="2"/>
  <c r="T23" i="2"/>
  <c r="T22" i="2"/>
  <c r="Q22" i="2"/>
  <c r="T21" i="2"/>
  <c r="T20" i="2"/>
  <c r="T19" i="2"/>
  <c r="Q19" i="2"/>
  <c r="T18" i="2"/>
  <c r="T17" i="2"/>
  <c r="Q17" i="2"/>
  <c r="AA16" i="2"/>
  <c r="T16" i="2"/>
  <c r="AA15" i="2"/>
  <c r="T15" i="2"/>
  <c r="AA14" i="2"/>
  <c r="T14" i="2"/>
  <c r="T13" i="2"/>
  <c r="T12" i="2"/>
  <c r="T11" i="2"/>
  <c r="Q11" i="2"/>
  <c r="T10" i="2"/>
  <c r="T9" i="2"/>
  <c r="U8" i="2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T8" i="2"/>
  <c r="Q8" i="2"/>
  <c r="AA7" i="2"/>
  <c r="AA6" i="2"/>
  <c r="H3" i="2"/>
  <c r="Q218" i="2" s="1"/>
  <c r="AB20" i="3" l="1"/>
  <c r="V20" i="3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S20" i="3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AA20" i="3"/>
  <c r="P234" i="2"/>
  <c r="A228" i="5"/>
  <c r="U20" i="2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AA20" i="2"/>
  <c r="Q9" i="2"/>
  <c r="Z11" i="2" s="1"/>
  <c r="Z16" i="2" s="1"/>
  <c r="Q39" i="2"/>
  <c r="Q42" i="2"/>
  <c r="Q99" i="2"/>
  <c r="Q112" i="2"/>
  <c r="Q120" i="2"/>
  <c r="Q153" i="2"/>
  <c r="Q161" i="2"/>
  <c r="Q186" i="2"/>
  <c r="Q206" i="2"/>
  <c r="R8" i="2"/>
  <c r="Q189" i="2"/>
  <c r="Q234" i="2"/>
  <c r="Q231" i="2"/>
  <c r="Q228" i="2"/>
  <c r="Q225" i="2"/>
  <c r="Q202" i="2"/>
  <c r="Q199" i="2"/>
  <c r="Q191" i="2"/>
  <c r="Q187" i="2"/>
  <c r="Q178" i="2"/>
  <c r="Q171" i="2"/>
  <c r="Q162" i="2"/>
  <c r="Q155" i="2"/>
  <c r="Q146" i="2"/>
  <c r="Q139" i="2"/>
  <c r="Q130" i="2"/>
  <c r="Q123" i="2"/>
  <c r="Q114" i="2"/>
  <c r="Q107" i="2"/>
  <c r="Q98" i="2"/>
  <c r="Q91" i="2"/>
  <c r="Q214" i="2"/>
  <c r="Q211" i="2"/>
  <c r="Q208" i="2"/>
  <c r="Q205" i="2"/>
  <c r="Q196" i="2"/>
  <c r="Q180" i="2"/>
  <c r="Q173" i="2"/>
  <c r="Q164" i="2"/>
  <c r="Q157" i="2"/>
  <c r="Q148" i="2"/>
  <c r="Q141" i="2"/>
  <c r="Q132" i="2"/>
  <c r="Q125" i="2"/>
  <c r="Q116" i="2"/>
  <c r="Q109" i="2"/>
  <c r="Q100" i="2"/>
  <c r="Q93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226" i="2"/>
  <c r="Q223" i="2"/>
  <c r="Q220" i="2"/>
  <c r="Q217" i="2"/>
  <c r="Q182" i="2"/>
  <c r="Q175" i="2"/>
  <c r="Q166" i="2"/>
  <c r="Q159" i="2"/>
  <c r="Q150" i="2"/>
  <c r="Q143" i="2"/>
  <c r="Q134" i="2"/>
  <c r="Q127" i="2"/>
  <c r="Q118" i="2"/>
  <c r="Q111" i="2"/>
  <c r="Q102" i="2"/>
  <c r="Q95" i="2"/>
  <c r="Q86" i="2"/>
  <c r="Q230" i="2"/>
  <c r="Q227" i="2"/>
  <c r="Q224" i="2"/>
  <c r="Q221" i="2"/>
  <c r="Q198" i="2"/>
  <c r="Q188" i="2"/>
  <c r="Q181" i="2"/>
  <c r="Q172" i="2"/>
  <c r="Q165" i="2"/>
  <c r="Q156" i="2"/>
  <c r="Q149" i="2"/>
  <c r="Q140" i="2"/>
  <c r="Q133" i="2"/>
  <c r="Q124" i="2"/>
  <c r="Q117" i="2"/>
  <c r="Q108" i="2"/>
  <c r="Q101" i="2"/>
  <c r="Q92" i="2"/>
  <c r="Q85" i="2"/>
  <c r="Q83" i="2"/>
  <c r="Q81" i="2"/>
  <c r="Q79" i="2"/>
  <c r="Q77" i="2"/>
  <c r="Q75" i="2"/>
  <c r="Q73" i="2"/>
  <c r="Q71" i="2"/>
  <c r="Q69" i="2"/>
  <c r="Q67" i="2"/>
  <c r="Q65" i="2"/>
  <c r="Q63" i="2"/>
  <c r="Q61" i="2"/>
  <c r="Q59" i="2"/>
  <c r="Q57" i="2"/>
  <c r="Q55" i="2"/>
  <c r="Q53" i="2"/>
  <c r="Q51" i="2"/>
  <c r="Q49" i="2"/>
  <c r="Q47" i="2"/>
  <c r="Q233" i="2"/>
  <c r="Q210" i="2"/>
  <c r="Q207" i="2"/>
  <c r="Q204" i="2"/>
  <c r="Q201" i="2"/>
  <c r="Q195" i="2"/>
  <c r="Q183" i="2"/>
  <c r="Q174" i="2"/>
  <c r="Q167" i="2"/>
  <c r="Q158" i="2"/>
  <c r="Q151" i="2"/>
  <c r="Q142" i="2"/>
  <c r="Q135" i="2"/>
  <c r="Q126" i="2"/>
  <c r="Q119" i="2"/>
  <c r="Q110" i="2"/>
  <c r="Q103" i="2"/>
  <c r="Q94" i="2"/>
  <c r="Q87" i="2"/>
  <c r="Q10" i="2"/>
  <c r="Q16" i="2"/>
  <c r="Q21" i="2"/>
  <c r="Z8" i="2" s="1"/>
  <c r="Z15" i="2" s="1"/>
  <c r="Q25" i="2"/>
  <c r="Q29" i="2"/>
  <c r="Q33" i="2"/>
  <c r="Q96" i="2"/>
  <c r="Q104" i="2"/>
  <c r="Q137" i="2"/>
  <c r="Q145" i="2"/>
  <c r="Q170" i="2"/>
  <c r="Q197" i="2"/>
  <c r="Q203" i="2"/>
  <c r="T206" i="2"/>
  <c r="Q213" i="2"/>
  <c r="Q36" i="2"/>
  <c r="Q43" i="2"/>
  <c r="Q88" i="2"/>
  <c r="Q121" i="2"/>
  <c r="Q129" i="2"/>
  <c r="Q154" i="2"/>
  <c r="Q194" i="2"/>
  <c r="T197" i="2"/>
  <c r="Q200" i="2"/>
  <c r="Q216" i="2"/>
  <c r="Q219" i="2"/>
  <c r="Q222" i="2"/>
  <c r="Q12" i="2"/>
  <c r="Q15" i="2"/>
  <c r="Q18" i="2"/>
  <c r="Q20" i="2"/>
  <c r="Q24" i="2"/>
  <c r="Q28" i="2"/>
  <c r="Q32" i="2"/>
  <c r="Q40" i="2"/>
  <c r="Q105" i="2"/>
  <c r="Q113" i="2"/>
  <c r="Q138" i="2"/>
  <c r="Q179" i="2"/>
  <c r="T222" i="2"/>
  <c r="T225" i="2"/>
  <c r="T228" i="2"/>
  <c r="Q13" i="2"/>
  <c r="Q38" i="2"/>
  <c r="Q89" i="2"/>
  <c r="Q97" i="2"/>
  <c r="Q122" i="2"/>
  <c r="Q163" i="2"/>
  <c r="Q176" i="2"/>
  <c r="Q184" i="2"/>
  <c r="Q235" i="2"/>
  <c r="Q14" i="2"/>
  <c r="Q23" i="2"/>
  <c r="Q27" i="2"/>
  <c r="Q31" i="2"/>
  <c r="Q35" i="2"/>
  <c r="Q41" i="2"/>
  <c r="Q44" i="2"/>
  <c r="Q106" i="2"/>
  <c r="Q147" i="2"/>
  <c r="Q160" i="2"/>
  <c r="Q168" i="2"/>
  <c r="Q192" i="2"/>
  <c r="T208" i="2"/>
  <c r="T211" i="2"/>
  <c r="AA36" i="2"/>
  <c r="Q229" i="2"/>
  <c r="Q232" i="2"/>
  <c r="T199" i="2"/>
  <c r="T231" i="2"/>
  <c r="T191" i="2"/>
  <c r="T219" i="2"/>
  <c r="T190" i="2"/>
  <c r="T215" i="2"/>
  <c r="T203" i="2"/>
  <c r="T235" i="2"/>
  <c r="T223" i="2"/>
  <c r="A225" i="5"/>
  <c r="A226" i="5"/>
  <c r="A227" i="5"/>
  <c r="AA21" i="3" l="1"/>
  <c r="S32" i="3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V32" i="3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AB21" i="3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U32" i="2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AA21" i="2"/>
  <c r="A229" i="5"/>
  <c r="P235" i="2"/>
  <c r="A230" i="5" s="1"/>
  <c r="A222" i="5"/>
  <c r="A223" i="5"/>
  <c r="A224" i="5"/>
  <c r="V44" i="3" l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AB22" i="3"/>
  <c r="AA22" i="3"/>
  <c r="S44" i="3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U44" i="2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AA22" i="2"/>
  <c r="R20" i="2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Z20" i="2"/>
  <c r="S56" i="3" l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AA23" i="3"/>
  <c r="V56" i="3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AB23" i="3"/>
  <c r="Z21" i="2"/>
  <c r="R32" i="2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U56" i="2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AA23" i="2"/>
  <c r="V68" i="3" l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AB24" i="3"/>
  <c r="AA24" i="3"/>
  <c r="S68" i="3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R44" i="2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Z22" i="2"/>
  <c r="U68" i="2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AA24" i="2"/>
  <c r="AA25" i="3" l="1"/>
  <c r="S80" i="3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V80" i="3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AB25" i="3"/>
  <c r="U80" i="2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AA25" i="2"/>
  <c r="R56" i="2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Z23" i="2"/>
  <c r="V92" i="3" l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AB26" i="3"/>
  <c r="S92" i="3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AA26" i="3"/>
  <c r="R68" i="2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Z24" i="2"/>
  <c r="U92" i="2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AA26" i="2"/>
  <c r="S104" i="3" l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AA27" i="3"/>
  <c r="V104" i="3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AB27" i="3"/>
  <c r="U104" i="2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AA27" i="2"/>
  <c r="R80" i="2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Z25" i="2"/>
  <c r="V116" i="3" l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AB28" i="3"/>
  <c r="S116" i="3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AA28" i="3"/>
  <c r="Z26" i="2"/>
  <c r="R92" i="2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U116" i="2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AA28" i="2"/>
  <c r="AA29" i="3" l="1"/>
  <c r="S128" i="3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V128" i="3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AB29" i="3"/>
  <c r="R104" i="2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Z27" i="2"/>
  <c r="AA29" i="2"/>
  <c r="U128" i="2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V140" i="3" l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AB30" i="3"/>
  <c r="S140" i="3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AA30" i="3"/>
  <c r="U140" i="2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AA30" i="2"/>
  <c r="R116" i="2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Z28" i="2"/>
  <c r="S152" i="3" l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AA31" i="3"/>
  <c r="V152" i="3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AB31" i="3"/>
  <c r="R128" i="2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Z29" i="2"/>
  <c r="U152" i="2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AA31" i="2"/>
  <c r="V164" i="3" l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AB32" i="3"/>
  <c r="AA32" i="3"/>
  <c r="S164" i="3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U164" i="2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AA32" i="2"/>
  <c r="Z30" i="2"/>
  <c r="R140" i="2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AA33" i="3" l="1"/>
  <c r="S176" i="3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V176" i="3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AB33" i="3"/>
  <c r="U176" i="2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AA33" i="2"/>
  <c r="R152" i="2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Z31" i="2"/>
  <c r="V188" i="3" l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J14" i="3"/>
  <c r="J15" i="3" s="1"/>
  <c r="AB34" i="3"/>
  <c r="I14" i="3"/>
  <c r="I15" i="3" s="1"/>
  <c r="H14" i="3"/>
  <c r="H15" i="3" s="1"/>
  <c r="G14" i="3"/>
  <c r="G15" i="3" s="1"/>
  <c r="F14" i="3"/>
  <c r="F15" i="3" s="1"/>
  <c r="H9" i="3"/>
  <c r="H10" i="3" s="1"/>
  <c r="S188" i="3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G9" i="3"/>
  <c r="G10" i="3" s="1"/>
  <c r="J9" i="3"/>
  <c r="J10" i="3" s="1"/>
  <c r="AA34" i="3"/>
  <c r="F9" i="3"/>
  <c r="F10" i="3" s="1"/>
  <c r="I9" i="3"/>
  <c r="I10" i="3" s="1"/>
  <c r="U188" i="2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AA34" i="2"/>
  <c r="R164" i="2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Z32" i="2"/>
  <c r="S200" i="3" l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AA35" i="3"/>
  <c r="V200" i="3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AB35" i="3"/>
  <c r="U200" i="2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AA35" i="2"/>
  <c r="R176" i="2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Z33" i="2"/>
  <c r="S212" i="3" l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AA36" i="3"/>
  <c r="J13" i="2"/>
  <c r="J14" i="2" s="1"/>
  <c r="I13" i="2"/>
  <c r="I14" i="2" s="1"/>
  <c r="H13" i="2"/>
  <c r="H14" i="2" s="1"/>
  <c r="G13" i="2"/>
  <c r="G14" i="2" s="1"/>
  <c r="F13" i="2"/>
  <c r="F14" i="2" s="1"/>
  <c r="R188" i="2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Z34" i="2"/>
  <c r="C228" i="5"/>
  <c r="S224" i="3" l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AA38" i="3" s="1"/>
  <c r="AA37" i="3"/>
  <c r="R200" i="2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Z35" i="2"/>
  <c r="C229" i="5"/>
  <c r="C222" i="5"/>
  <c r="Z36" i="2" l="1"/>
  <c r="R212" i="2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C230" i="5"/>
  <c r="C223" i="5"/>
  <c r="Z37" i="2" l="1"/>
  <c r="R224" i="2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C224" i="5"/>
  <c r="H9" i="2" l="1"/>
  <c r="H10" i="2" s="1"/>
  <c r="G9" i="2"/>
  <c r="G10" i="2" s="1"/>
  <c r="F9" i="2"/>
  <c r="F10" i="2" s="1"/>
  <c r="Z6" i="2"/>
  <c r="Z7" i="2" s="1"/>
  <c r="Z10" i="2" s="1"/>
  <c r="Z14" i="2" s="1"/>
  <c r="J9" i="2"/>
  <c r="J10" i="2" s="1"/>
  <c r="Z38" i="2"/>
  <c r="I9" i="2"/>
  <c r="I10" i="2" s="1"/>
  <c r="B228" i="5"/>
  <c r="C225" i="5"/>
  <c r="C7" i="9"/>
  <c r="C6" i="9"/>
  <c r="C5" i="9"/>
  <c r="C4" i="9"/>
  <c r="C3" i="9"/>
  <c r="C2" i="9"/>
  <c r="B7" i="9"/>
  <c r="B6" i="9"/>
  <c r="B5" i="9"/>
  <c r="B4" i="9"/>
  <c r="B3" i="9"/>
  <c r="B2" i="9"/>
  <c r="A7" i="9"/>
  <c r="A6" i="9"/>
  <c r="A5" i="9"/>
  <c r="A4" i="9"/>
  <c r="A3" i="9"/>
  <c r="A2" i="9"/>
  <c r="B2" i="8"/>
  <c r="C2" i="8"/>
  <c r="B3" i="8"/>
  <c r="C3" i="8"/>
  <c r="B4" i="8"/>
  <c r="C4" i="8"/>
  <c r="A3" i="8"/>
  <c r="A4" i="8"/>
  <c r="A2" i="8"/>
  <c r="B1" i="7"/>
  <c r="C1" i="7"/>
  <c r="D1" i="7"/>
  <c r="E1" i="7"/>
  <c r="F1" i="7"/>
  <c r="G1" i="7"/>
  <c r="B2" i="7"/>
  <c r="C2" i="7"/>
  <c r="D2" i="7"/>
  <c r="E2" i="7"/>
  <c r="F2" i="7"/>
  <c r="G2" i="7"/>
  <c r="B3" i="7"/>
  <c r="C3" i="7"/>
  <c r="D3" i="7"/>
  <c r="E3" i="7"/>
  <c r="F3" i="7"/>
  <c r="G3" i="7"/>
  <c r="A2" i="7"/>
  <c r="A3" i="7"/>
  <c r="A1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A14" i="6"/>
  <c r="A15" i="6"/>
  <c r="A16" i="6"/>
  <c r="A17" i="6"/>
  <c r="A18" i="6"/>
  <c r="A19" i="6"/>
  <c r="A3" i="6"/>
  <c r="A4" i="6"/>
  <c r="A5" i="6"/>
  <c r="A6" i="6"/>
  <c r="A7" i="6"/>
  <c r="A8" i="6"/>
  <c r="A9" i="6"/>
  <c r="A10" i="6"/>
  <c r="A11" i="6"/>
  <c r="A12" i="6"/>
  <c r="A13" i="6"/>
  <c r="A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" i="5"/>
  <c r="B229" i="5" l="1"/>
  <c r="C226" i="5"/>
  <c r="B222" i="5"/>
  <c r="B230" i="5" l="1"/>
  <c r="C227" i="5"/>
  <c r="B223" i="5"/>
  <c r="B224" i="5" l="1"/>
  <c r="B225" i="5" l="1"/>
  <c r="B226" i="5" l="1"/>
  <c r="B227" i="5" l="1"/>
</calcChain>
</file>

<file path=xl/sharedStrings.xml><?xml version="1.0" encoding="utf-8"?>
<sst xmlns="http://schemas.openxmlformats.org/spreadsheetml/2006/main" count="182" uniqueCount="54">
  <si>
    <t>Currency:</t>
  </si>
  <si>
    <t>USD</t>
  </si>
  <si>
    <t>Vehicle:</t>
  </si>
  <si>
    <t>Cookson Peirce All-Cap Equity**</t>
  </si>
  <si>
    <t>Reporting Method:</t>
  </si>
  <si>
    <t>Product:</t>
  </si>
  <si>
    <t>Cookson Peirce All Cap Equity</t>
  </si>
  <si>
    <t>Since Inception</t>
  </si>
  <si>
    <t>1 Year</t>
  </si>
  <si>
    <t>Cookson Peirce Mutual Fund</t>
  </si>
  <si>
    <t>Net of Fees (Imputed)</t>
  </si>
  <si>
    <t>% Return</t>
  </si>
  <si>
    <t>Agg:</t>
  </si>
  <si>
    <t>Ann:</t>
  </si>
  <si>
    <t>10 Year</t>
  </si>
  <si>
    <t>5 Year</t>
  </si>
  <si>
    <t>3 Year</t>
  </si>
  <si>
    <t>CPE</t>
  </si>
  <si>
    <t>S&amp;P 500 TR</t>
  </si>
  <si>
    <t>S&amp;P 500 TR Index</t>
  </si>
  <si>
    <t>Value</t>
  </si>
  <si>
    <t>Return</t>
  </si>
  <si>
    <t>CP All-Cap Equity Composite</t>
  </si>
  <si>
    <t xml:space="preserve">Gross of Fees </t>
  </si>
  <si>
    <t>CP All Cap Equity Composite (Net)</t>
  </si>
  <si>
    <t>NET RETURNS: Gross return less 1.00%/12 (max SMA fee)</t>
  </si>
  <si>
    <t>Monthly Fee:</t>
  </si>
  <si>
    <t>Agg Return</t>
  </si>
  <si>
    <t>Ann Return</t>
  </si>
  <si>
    <t>Beta</t>
  </si>
  <si>
    <t>Rf</t>
  </si>
  <si>
    <t>Alpha</t>
  </si>
  <si>
    <t>R-Squared</t>
  </si>
  <si>
    <t>Report:</t>
  </si>
  <si>
    <t>CP All Cap Net</t>
  </si>
  <si>
    <t>INPUT RETURNS IN GROSS TAB</t>
  </si>
  <si>
    <t>Annualized if greater than a year</t>
  </si>
  <si>
    <t>Share Class/Benchmark</t>
  </si>
  <si>
    <t>YTD</t>
  </si>
  <si>
    <t>3 Years</t>
  </si>
  <si>
    <t>5 Years</t>
  </si>
  <si>
    <t>Since Inception*</t>
  </si>
  <si>
    <t>10 Years</t>
  </si>
  <si>
    <t>*Inception: 12/31/2001</t>
  </si>
  <si>
    <t>Date</t>
  </si>
  <si>
    <t>Year</t>
  </si>
  <si>
    <t>ID</t>
  </si>
  <si>
    <t>Label</t>
  </si>
  <si>
    <t>Category</t>
  </si>
  <si>
    <r>
      <t xml:space="preserve">Alpha </t>
    </r>
    <r>
      <rPr>
        <sz val="7"/>
        <rFont val="Arial"/>
        <family val="2"/>
        <charset val="1"/>
      </rPr>
      <t>(vs. S&amp;P 500 TR)</t>
    </r>
  </si>
  <si>
    <r>
      <t xml:space="preserve">Beta </t>
    </r>
    <r>
      <rPr>
        <sz val="7"/>
        <rFont val="Arial"/>
        <family val="2"/>
        <charset val="1"/>
      </rPr>
      <t>(vs. S&amp;P 500 TR)</t>
    </r>
  </si>
  <si>
    <r>
      <t xml:space="preserve">R-squared </t>
    </r>
    <r>
      <rPr>
        <sz val="7"/>
        <rFont val="Arial"/>
        <family val="2"/>
        <charset val="1"/>
      </rPr>
      <t>(vs. S&amp;P 500 TR)</t>
    </r>
  </si>
  <si>
    <r>
      <t xml:space="preserve">Performance &amp; Risk Statistics: </t>
    </r>
    <r>
      <rPr>
        <sz val="8"/>
        <rFont val="Arial"/>
        <family val="2"/>
        <charset val="1"/>
      </rPr>
      <t>as of September 30, 2020</t>
    </r>
  </si>
  <si>
    <r>
      <t xml:space="preserve">Performance (%): </t>
    </r>
    <r>
      <rPr>
        <sz val="9"/>
        <rFont val="Arial"/>
        <family val="2"/>
        <charset val="1"/>
      </rPr>
      <t>Ending September 30,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</si>
</sst>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29" x14ac:knownFonts="1">
    <font>
      <sz val="10"/>
      <name val="Arial"/>
      <family val="2"/>
    </font>
    <font>
      <sz val="8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Tahoma"/>
      <family val="2"/>
    </font>
    <font>
      <sz val="10"/>
      <name val="Arial"/>
      <family val="2"/>
    </font>
    <font>
      <b/>
      <u/>
      <sz val="8"/>
      <name val="Arial"/>
      <family val="2"/>
    </font>
    <font>
      <sz val="8"/>
      <color theme="0"/>
      <name val="Tahoma"/>
      <family val="2"/>
    </font>
    <font>
      <sz val="8"/>
      <color theme="0"/>
      <name val="Arial"/>
      <family val="2"/>
    </font>
    <font>
      <sz val="8"/>
      <color rgb="FFFF0000"/>
      <name val="Tahoma"/>
      <family val="2"/>
    </font>
    <font>
      <sz val="8"/>
      <color rgb="FFFF0000"/>
      <name val="Arial"/>
      <family val="2"/>
    </font>
    <font>
      <b/>
      <sz val="10"/>
      <color rgb="FF000000"/>
      <name val="Univers LT Std 47 Cn Lt"/>
      <family val="2"/>
    </font>
    <font>
      <sz val="8"/>
      <name val="Arial"/>
      <family val="2"/>
      <charset val="1"/>
    </font>
    <font>
      <sz val="18"/>
      <name val="Arial"/>
      <family val="2"/>
    </font>
    <font>
      <b/>
      <sz val="7.5"/>
      <color rgb="FF000000"/>
      <name val="Roboto Condensed"/>
    </font>
    <font>
      <sz val="7.5"/>
      <color rgb="FF000000"/>
      <name val="Roboto Condensed"/>
    </font>
    <font>
      <sz val="9"/>
      <name val="Arial"/>
      <family val="2"/>
      <charset val="1"/>
    </font>
    <font>
      <b/>
      <sz val="8"/>
      <color rgb="FF000000"/>
      <name val="Roboto Condensed"/>
    </font>
    <font>
      <sz val="7"/>
      <color rgb="FF000000"/>
      <name val="Roboto Condensed"/>
    </font>
    <font>
      <sz val="8"/>
      <color rgb="FF000000"/>
      <name val="Univers LT Std 57 Cn"/>
      <family val="2"/>
    </font>
    <font>
      <sz val="8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sz val="8.5"/>
      <color rgb="FF000000"/>
      <name val="Roboto Condensed"/>
    </font>
    <font>
      <sz val="7"/>
      <name val="Arial"/>
      <family val="2"/>
      <charset val="1"/>
    </font>
    <font>
      <sz val="9"/>
      <color rgb="FF000000"/>
      <name val="Univers LT Std 57 Cn"/>
      <family val="2"/>
    </font>
    <font>
      <sz val="9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 Light"/>
    </font>
    <font>
      <sz val="7.5"/>
      <color rgb="FF000000"/>
      <name val="Roboto Condensed Ligh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F2F2F2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/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10" fontId="2" fillId="0" borderId="0" xfId="1" applyNumberFormat="1" applyFont="1" applyAlignme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0" fontId="1" fillId="0" borderId="0" xfId="1" applyNumberFormat="1" applyFont="1" applyAlignment="1" applyProtection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0" fontId="2" fillId="0" borderId="0" xfId="1" applyNumberFormat="1" applyFont="1" applyBorder="1" applyAlignment="1">
      <alignment vertical="center"/>
    </xf>
    <xf numFmtId="10" fontId="2" fillId="0" borderId="5" xfId="1" applyNumberFormat="1" applyFont="1" applyBorder="1" applyAlignment="1">
      <alignment vertical="center"/>
    </xf>
    <xf numFmtId="0" fontId="6" fillId="0" borderId="4" xfId="0" applyFont="1" applyBorder="1">
      <alignment vertical="center"/>
    </xf>
    <xf numFmtId="0" fontId="2" fillId="0" borderId="8" xfId="0" applyFont="1" applyBorder="1">
      <alignment vertical="center"/>
    </xf>
    <xf numFmtId="10" fontId="2" fillId="0" borderId="6" xfId="1" applyNumberFormat="1" applyFont="1" applyBorder="1" applyAlignment="1">
      <alignment vertical="center"/>
    </xf>
    <xf numFmtId="10" fontId="2" fillId="0" borderId="7" xfId="1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0" fontId="1" fillId="2" borderId="0" xfId="1" applyNumberFormat="1" applyFont="1" applyFill="1" applyAlignment="1" applyProtection="1">
      <alignment vertical="center"/>
    </xf>
    <xf numFmtId="2" fontId="1" fillId="2" borderId="0" xfId="0" applyNumberFormat="1" applyFont="1" applyFill="1" applyAlignment="1" applyProtection="1">
      <alignment horizontal="right" vertical="center"/>
      <protection locked="0"/>
    </xf>
    <xf numFmtId="0" fontId="2" fillId="2" borderId="0" xfId="0" applyFont="1" applyFill="1">
      <alignment vertical="center"/>
    </xf>
    <xf numFmtId="10" fontId="2" fillId="2" borderId="0" xfId="1" applyNumberFormat="1" applyFont="1" applyFill="1" applyBorder="1" applyAlignment="1">
      <alignment vertical="center"/>
    </xf>
    <xf numFmtId="10" fontId="2" fillId="2" borderId="5" xfId="1" applyNumberFormat="1" applyFont="1" applyFill="1" applyBorder="1" applyAlignment="1">
      <alignment vertical="center"/>
    </xf>
    <xf numFmtId="10" fontId="2" fillId="2" borderId="6" xfId="1" applyNumberFormat="1" applyFont="1" applyFill="1" applyBorder="1" applyAlignment="1">
      <alignment vertical="center"/>
    </xf>
    <xf numFmtId="0" fontId="6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10" fontId="2" fillId="3" borderId="0" xfId="1" applyNumberFormat="1" applyFont="1" applyFill="1" applyBorder="1" applyAlignment="1">
      <alignment vertical="center"/>
    </xf>
    <xf numFmtId="10" fontId="2" fillId="3" borderId="5" xfId="1" applyNumberFormat="1" applyFont="1" applyFill="1" applyBorder="1" applyAlignment="1">
      <alignment vertical="center"/>
    </xf>
    <xf numFmtId="10" fontId="10" fillId="3" borderId="0" xfId="1" applyNumberFormat="1" applyFont="1" applyFill="1" applyBorder="1" applyAlignment="1">
      <alignment vertical="center"/>
    </xf>
    <xf numFmtId="10" fontId="10" fillId="3" borderId="5" xfId="1" applyNumberFormat="1" applyFont="1" applyFill="1" applyBorder="1" applyAlignment="1">
      <alignment vertical="center"/>
    </xf>
    <xf numFmtId="0" fontId="6" fillId="3" borderId="4" xfId="0" applyFont="1" applyFill="1" applyBorder="1">
      <alignment vertical="center"/>
    </xf>
    <xf numFmtId="0" fontId="2" fillId="3" borderId="8" xfId="0" applyFont="1" applyFill="1" applyBorder="1">
      <alignment vertical="center"/>
    </xf>
    <xf numFmtId="10" fontId="2" fillId="3" borderId="6" xfId="1" applyNumberFormat="1" applyFont="1" applyFill="1" applyBorder="1" applyAlignment="1">
      <alignment vertical="center"/>
    </xf>
    <xf numFmtId="10" fontId="2" fillId="3" borderId="7" xfId="1" applyNumberFormat="1" applyFont="1" applyFill="1" applyBorder="1" applyAlignment="1">
      <alignment vertical="center"/>
    </xf>
    <xf numFmtId="0" fontId="11" fillId="0" borderId="0" xfId="0" applyFont="1" applyAlignment="1">
      <alignment vertical="center" wrapText="1" readingOrder="1"/>
    </xf>
    <xf numFmtId="0" fontId="21" fillId="0" borderId="0" xfId="0" applyFont="1" applyAlignment="1">
      <alignment vertical="center" wrapText="1" readingOrder="1"/>
    </xf>
    <xf numFmtId="10" fontId="1" fillId="0" borderId="0" xfId="1" applyNumberFormat="1" applyFont="1" applyFill="1" applyAlignment="1" applyProtection="1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  <xf numFmtId="0" fontId="13" fillId="0" borderId="9" xfId="0" applyFont="1" applyBorder="1" applyAlignment="1">
      <alignment horizontal="center" vertical="center" wrapText="1" readingOrder="1"/>
    </xf>
    <xf numFmtId="0" fontId="14" fillId="0" borderId="9" xfId="0" applyFont="1" applyBorder="1" applyAlignment="1">
      <alignment horizontal="center" vertical="center" wrapText="1" readingOrder="1"/>
    </xf>
    <xf numFmtId="0" fontId="15" fillId="0" borderId="9" xfId="0" applyFont="1" applyBorder="1" applyAlignment="1">
      <alignment horizontal="center" vertical="center" wrapText="1" readingOrder="1"/>
    </xf>
    <xf numFmtId="0" fontId="5" fillId="0" borderId="0" xfId="0" applyFont="1" applyAlignment="1">
      <alignment vertical="center" wrapText="1"/>
    </xf>
    <xf numFmtId="0" fontId="13" fillId="0" borderId="13" xfId="0" applyFont="1" applyBorder="1" applyAlignment="1">
      <alignment vertical="center" wrapText="1" readingOrder="1"/>
    </xf>
    <xf numFmtId="0" fontId="17" fillId="0" borderId="13" xfId="0" applyFont="1" applyBorder="1" applyAlignment="1">
      <alignment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2" fontId="19" fillId="0" borderId="10" xfId="0" applyNumberFormat="1" applyFont="1" applyBorder="1" applyAlignment="1">
      <alignment horizontal="center" vertical="center" wrapText="1" readingOrder="1"/>
    </xf>
    <xf numFmtId="2" fontId="20" fillId="0" borderId="11" xfId="0" applyNumberFormat="1" applyFont="1" applyBorder="1" applyAlignment="1">
      <alignment horizontal="center" vertical="center" wrapText="1" readingOrder="1"/>
    </xf>
    <xf numFmtId="0" fontId="22" fillId="0" borderId="10" xfId="0" applyFont="1" applyBorder="1" applyAlignment="1">
      <alignment vertical="center" wrapText="1" readingOrder="1"/>
    </xf>
    <xf numFmtId="2" fontId="24" fillId="0" borderId="10" xfId="0" applyNumberFormat="1" applyFont="1" applyBorder="1" applyAlignment="1">
      <alignment vertical="center" wrapText="1" readingOrder="1"/>
    </xf>
    <xf numFmtId="2" fontId="25" fillId="0" borderId="10" xfId="0" applyNumberFormat="1" applyFont="1" applyBorder="1" applyAlignment="1">
      <alignment vertical="center" wrapText="1" readingOrder="1"/>
    </xf>
    <xf numFmtId="0" fontId="18" fillId="0" borderId="11" xfId="0" applyFont="1" applyBorder="1" applyAlignment="1">
      <alignment horizontal="center" vertical="center" wrapText="1" readingOrder="1"/>
    </xf>
    <xf numFmtId="2" fontId="19" fillId="0" borderId="11" xfId="0" applyNumberFormat="1" applyFont="1" applyBorder="1" applyAlignment="1">
      <alignment horizontal="center" vertical="center" wrapText="1" readingOrder="1"/>
    </xf>
    <xf numFmtId="0" fontId="26" fillId="0" borderId="13" xfId="0" applyFont="1" applyBorder="1" applyAlignment="1">
      <alignment vertical="center" wrapText="1" readingOrder="1"/>
    </xf>
    <xf numFmtId="0" fontId="26" fillId="0" borderId="14" xfId="0" applyFont="1" applyBorder="1" applyAlignment="1">
      <alignment vertical="center" wrapText="1" readingOrder="1"/>
    </xf>
    <xf numFmtId="0" fontId="22" fillId="0" borderId="11" xfId="0" applyFont="1" applyBorder="1" applyAlignment="1">
      <alignment vertical="center" wrapText="1" readingOrder="1"/>
    </xf>
    <xf numFmtId="2" fontId="24" fillId="0" borderId="11" xfId="0" applyNumberFormat="1" applyFont="1" applyBorder="1" applyAlignment="1">
      <alignment vertical="center" wrapText="1" readingOrder="1"/>
    </xf>
    <xf numFmtId="2" fontId="25" fillId="0" borderId="11" xfId="0" applyNumberFormat="1" applyFont="1" applyBorder="1" applyAlignment="1">
      <alignment vertical="center" wrapText="1" readingOrder="1"/>
    </xf>
    <xf numFmtId="0" fontId="22" fillId="0" borderId="15" xfId="0" applyFont="1" applyBorder="1" applyAlignment="1">
      <alignment vertical="center" wrapText="1" readingOrder="1"/>
    </xf>
    <xf numFmtId="2" fontId="24" fillId="0" borderId="15" xfId="0" applyNumberFormat="1" applyFont="1" applyBorder="1" applyAlignment="1">
      <alignment vertical="center" wrapText="1" readingOrder="1"/>
    </xf>
    <xf numFmtId="0" fontId="22" fillId="0" borderId="18" xfId="0" applyFont="1" applyBorder="1" applyAlignment="1">
      <alignment vertical="center" wrapText="1" readingOrder="1"/>
    </xf>
    <xf numFmtId="2" fontId="24" fillId="0" borderId="18" xfId="0" applyNumberFormat="1" applyFont="1" applyBorder="1" applyAlignment="1">
      <alignment vertical="center" wrapText="1" readingOrder="1"/>
    </xf>
    <xf numFmtId="2" fontId="25" fillId="0" borderId="18" xfId="0" applyNumberFormat="1" applyFont="1" applyBorder="1" applyAlignment="1">
      <alignment vertical="center" wrapText="1" readingOrder="1"/>
    </xf>
    <xf numFmtId="0" fontId="27" fillId="0" borderId="17" xfId="0" applyFont="1" applyBorder="1" applyAlignment="1">
      <alignment vertical="center" wrapText="1" readingOrder="1"/>
    </xf>
    <xf numFmtId="2" fontId="25" fillId="0" borderId="17" xfId="0" applyNumberFormat="1" applyFont="1" applyBorder="1" applyAlignment="1">
      <alignment vertical="center" wrapText="1" readingOrder="1"/>
    </xf>
    <xf numFmtId="0" fontId="18" fillId="0" borderId="12" xfId="0" applyFont="1" applyBorder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18" fillId="0" borderId="17" xfId="0" applyFont="1" applyBorder="1" applyAlignment="1">
      <alignment horizontal="center" vertical="center" wrapText="1" readingOrder="1"/>
    </xf>
    <xf numFmtId="2" fontId="19" fillId="0" borderId="19" xfId="0" applyNumberFormat="1" applyFont="1" applyBorder="1" applyAlignment="1">
      <alignment horizontal="center" vertical="center" wrapText="1" readingOrder="1"/>
    </xf>
    <xf numFmtId="2" fontId="20" fillId="0" borderId="19" xfId="0" applyNumberFormat="1" applyFont="1" applyBorder="1" applyAlignment="1">
      <alignment horizontal="center" vertical="center" wrapText="1" readingOrder="1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9" fillId="2" borderId="0" xfId="0" applyFont="1" applyFill="1">
      <alignment vertical="center"/>
    </xf>
    <xf numFmtId="14" fontId="1" fillId="0" borderId="0" xfId="0" applyNumberFormat="1" applyFont="1">
      <alignment vertical="center"/>
    </xf>
    <xf numFmtId="2" fontId="1" fillId="2" borderId="0" xfId="0" applyNumberFormat="1" applyFont="1" applyFill="1">
      <alignment vertical="center"/>
    </xf>
    <xf numFmtId="165" fontId="1" fillId="2" borderId="0" xfId="0" applyNumberFormat="1" applyFont="1" applyFill="1">
      <alignment vertical="center"/>
    </xf>
    <xf numFmtId="10" fontId="1" fillId="0" borderId="0" xfId="0" applyNumberFormat="1" applyFont="1">
      <alignment vertical="center"/>
    </xf>
    <xf numFmtId="10" fontId="1" fillId="2" borderId="0" xfId="0" applyNumberFormat="1" applyFont="1" applyFill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>
      <alignment vertical="center"/>
    </xf>
    <xf numFmtId="2" fontId="1" fillId="0" borderId="0" xfId="0" applyNumberFormat="1" applyFont="1">
      <alignment vertical="center"/>
    </xf>
    <xf numFmtId="0" fontId="8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1" fillId="0" borderId="0" xfId="0" applyFont="1" applyAlignment="1">
      <alignment vertical="center" readingOrder="1"/>
    </xf>
    <xf numFmtId="0" fontId="28" fillId="0" borderId="16" xfId="0" applyFont="1" applyBorder="1" applyAlignment="1">
      <alignment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D9D9D9"/>
      <rgbColor rgb="00333300"/>
      <rgbColor rgb="00993300"/>
      <rgbColor rgb="00993366"/>
      <rgbColor rgb="00333399"/>
      <rgbColor rgb="00333333"/>
    </indexedColors>
    <mruColors>
      <color rgb="FF00FFCC"/>
      <color rgb="FF080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[2]NET!$P$7:$P$229</c:f>
              <c:numCache>
                <c:formatCode>General</c:formatCode>
                <c:ptCount val="223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</c:numCache>
            </c:numRef>
          </c:cat>
          <c:val>
            <c:numRef>
              <c:f>[2]NET!$R$7:$R$229</c:f>
              <c:numCache>
                <c:formatCode>General</c:formatCode>
                <c:ptCount val="223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EBC-4852-B4AF-6123EC11A755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[2]NET!$P$7:$P$229</c:f>
              <c:numCache>
                <c:formatCode>General</c:formatCode>
                <c:ptCount val="223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</c:numCache>
            </c:numRef>
          </c:cat>
          <c:val>
            <c:numRef>
              <c:f>[2]NET!$U$7:$U$229</c:f>
              <c:numCache>
                <c:formatCode>General</c:formatCode>
                <c:ptCount val="223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EBC-4852-B4AF-6123EC11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'[2]INSTITUTIONAL FACT SHEET'!$G$22:$L$22</c:f>
              <c:numCache>
                <c:formatCode>General</c:formatCode>
                <c:ptCount val="6"/>
                <c:pt idx="0">
                  <c:v>3.6731304257341391</c:v>
                </c:pt>
                <c:pt idx="1">
                  <c:v>5.5822879790310864</c:v>
                </c:pt>
                <c:pt idx="2">
                  <c:v>8.6275994002627634</c:v>
                </c:pt>
                <c:pt idx="3">
                  <c:v>9.2518489105451351</c:v>
                </c:pt>
                <c:pt idx="4">
                  <c:v>14.685223152717164</c:v>
                </c:pt>
                <c:pt idx="5">
                  <c:v>9.8065146803660852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59A-9406-7DD6E921C544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'[2]INSTITUTIONAL FACT SHEET'!$G$23:$L$23</c:f>
              <c:numCache>
                <c:formatCode>General</c:formatCode>
                <c:ptCount val="6"/>
                <c:pt idx="0">
                  <c:v>-3.0807636143353911</c:v>
                </c:pt>
                <c:pt idx="1">
                  <c:v>7.5050988025218812</c:v>
                </c:pt>
                <c:pt idx="2">
                  <c:v>10.729863068536606</c:v>
                </c:pt>
                <c:pt idx="3">
                  <c:v>10.728476387845109</c:v>
                </c:pt>
                <c:pt idx="4">
                  <c:v>13.98732349418912</c:v>
                </c:pt>
                <c:pt idx="5">
                  <c:v>7.6685868175265792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59A-9406-7DD6E921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[3]NET!$P$7:$P$232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[3]NET!$R$7:$R$232</c:f>
              <c:numCache>
                <c:formatCode>General</c:formatCode>
                <c:ptCount val="226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  <c:pt idx="223">
                  <c:v>59666.501597527531</c:v>
                </c:pt>
                <c:pt idx="224">
                  <c:v>62346.342961445022</c:v>
                </c:pt>
                <c:pt idx="225">
                  <c:v>59762.50268797954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62D-42E4-A74A-0B98618EB70F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[3]NET!$P$7:$P$232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[3]NET!$U$7:$U$232</c:f>
              <c:numCache>
                <c:formatCode>General</c:formatCode>
                <c:ptCount val="226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  <c:pt idx="223">
                  <c:v>41444.703201505603</c:v>
                </c:pt>
                <c:pt idx="224">
                  <c:v>44423.741408859627</c:v>
                </c:pt>
                <c:pt idx="225">
                  <c:v>42735.763881789942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62D-42E4-A74A-0B98618E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7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'[3]INSTITUTIONAL FACT SHEET'!$G$22:$L$22</c:f>
              <c:numCache>
                <c:formatCode>General</c:formatCode>
                <c:ptCount val="6"/>
                <c:pt idx="0">
                  <c:v>9.7678123181850207</c:v>
                </c:pt>
                <c:pt idx="1">
                  <c:v>15.721407503820672</c:v>
                </c:pt>
                <c:pt idx="2">
                  <c:v>8.8106757067736083</c:v>
                </c:pt>
                <c:pt idx="3">
                  <c:v>11.764338070929981</c:v>
                </c:pt>
                <c:pt idx="4">
                  <c:v>13.781545573116194</c:v>
                </c:pt>
                <c:pt idx="5">
                  <c:v>10.004267816471302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0BA-B782-80EFC640D0E7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'[3]INSTITUTIONAL FACT SHEET'!$G$23:$L$23</c:f>
              <c:numCache>
                <c:formatCode>General</c:formatCode>
                <c:ptCount val="6"/>
                <c:pt idx="0">
                  <c:v>5.5734508062018184</c:v>
                </c:pt>
                <c:pt idx="1">
                  <c:v>15.148978379286948</c:v>
                </c:pt>
                <c:pt idx="2">
                  <c:v>12.279734244878583</c:v>
                </c:pt>
                <c:pt idx="3">
                  <c:v>14.14810830836306</c:v>
                </c:pt>
                <c:pt idx="4">
                  <c:v>13.742772657935332</c:v>
                </c:pt>
                <c:pt idx="5">
                  <c:v>8.0543392035488104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F-40BA-B782-80EFC640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[1]NET!$R$7:$R$232</c:f>
              <c:numCache>
                <c:formatCode>General</c:formatCode>
                <c:ptCount val="226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  <c:pt idx="223">
                  <c:v>59666.501597527531</c:v>
                </c:pt>
                <c:pt idx="224">
                  <c:v>62346.342961445022</c:v>
                </c:pt>
                <c:pt idx="225">
                  <c:v>65027.214926672845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7AD-4169-94E5-D689DF6DEA32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[1]NET!$U$7:$U$232</c:f>
              <c:numCache>
                <c:formatCode>General</c:formatCode>
                <c:ptCount val="226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  <c:pt idx="223">
                  <c:v>41444.703201505603</c:v>
                </c:pt>
                <c:pt idx="224">
                  <c:v>44423.741408859627</c:v>
                </c:pt>
                <c:pt idx="225">
                  <c:v>42735.763881789942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7AD-4169-94E5-D689DF6DE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7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'[1]INSTITUTIONAL FACT SHEET'!$G$22:$L$22</c:f>
              <c:numCache>
                <c:formatCode>General</c:formatCode>
                <c:ptCount val="6"/>
                <c:pt idx="0">
                  <c:v>19.139342097070756</c:v>
                </c:pt>
                <c:pt idx="1">
                  <c:v>19.139342097070756</c:v>
                </c:pt>
                <c:pt idx="2">
                  <c:v>9.3512938834120263</c:v>
                </c:pt>
                <c:pt idx="3">
                  <c:v>11.863583448406789</c:v>
                </c:pt>
                <c:pt idx="4">
                  <c:v>13.48034476375528</c:v>
                </c:pt>
                <c:pt idx="5">
                  <c:v>10.485973033396313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B-45C3-AF58-307AFD97D57F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'[1]INSTITUTIONAL FACT SHEET'!$G$23:$L$23</c:f>
              <c:numCache>
                <c:formatCode>General</c:formatCode>
                <c:ptCount val="6"/>
                <c:pt idx="0">
                  <c:v>18.398826898926846</c:v>
                </c:pt>
                <c:pt idx="1">
                  <c:v>18.398826898926824</c:v>
                </c:pt>
                <c:pt idx="2">
                  <c:v>14.178904188562026</c:v>
                </c:pt>
                <c:pt idx="3">
                  <c:v>15.216856079892938</c:v>
                </c:pt>
                <c:pt idx="4">
                  <c:v>13.884882650942366</c:v>
                </c:pt>
                <c:pt idx="5">
                  <c:v>8.717090567925311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B-45C3-AF58-307AFD97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CP All Cap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[4]NET!$P$7:$P$232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[4]NET!$R$7:$R$232</c:f>
              <c:numCache>
                <c:formatCode>General</c:formatCode>
                <c:ptCount val="226"/>
                <c:pt idx="0">
                  <c:v>10000</c:v>
                </c:pt>
                <c:pt idx="1">
                  <c:v>10050.583333333334</c:v>
                </c:pt>
                <c:pt idx="2">
                  <c:v>10060.215142361112</c:v>
                </c:pt>
                <c:pt idx="3">
                  <c:v>10237.861774749972</c:v>
                </c:pt>
                <c:pt idx="4">
                  <c:v>10553.785126015799</c:v>
                </c:pt>
                <c:pt idx="5">
                  <c:v>10532.237814716849</c:v>
                </c:pt>
                <c:pt idx="6">
                  <c:v>9951.4726678836705</c:v>
                </c:pt>
                <c:pt idx="7">
                  <c:v>9228.5811075008205</c:v>
                </c:pt>
                <c:pt idx="8">
                  <c:v>9445.0682393142779</c:v>
                </c:pt>
                <c:pt idx="9">
                  <c:v>9287.8865620316901</c:v>
                </c:pt>
                <c:pt idx="10">
                  <c:v>9321.8647470377891</c:v>
                </c:pt>
                <c:pt idx="11">
                  <c:v>9248.7657909797672</c:v>
                </c:pt>
                <c:pt idx="12">
                  <c:v>8936.6970185824575</c:v>
                </c:pt>
                <c:pt idx="13">
                  <c:v>8786.1881462944984</c:v>
                </c:pt>
                <c:pt idx="14">
                  <c:v>8618.005861527512</c:v>
                </c:pt>
                <c:pt idx="15">
                  <c:v>8683.1436224975569</c:v>
                </c:pt>
                <c:pt idx="16">
                  <c:v>9276.7088486254524</c:v>
                </c:pt>
                <c:pt idx="17">
                  <c:v>9887.6574322145098</c:v>
                </c:pt>
                <c:pt idx="18">
                  <c:v>10079.066000673129</c:v>
                </c:pt>
                <c:pt idx="19">
                  <c:v>10340.701755607268</c:v>
                </c:pt>
                <c:pt idx="20">
                  <c:v>10771.478156242942</c:v>
                </c:pt>
                <c:pt idx="21">
                  <c:v>10685.934667218778</c:v>
                </c:pt>
                <c:pt idx="22">
                  <c:v>11495.483267716161</c:v>
                </c:pt>
                <c:pt idx="23">
                  <c:v>12007.702842986813</c:v>
                </c:pt>
                <c:pt idx="24">
                  <c:v>12049.229481985476</c:v>
                </c:pt>
                <c:pt idx="25">
                  <c:v>12111.383424063384</c:v>
                </c:pt>
                <c:pt idx="26">
                  <c:v>12681.324942360769</c:v>
                </c:pt>
                <c:pt idx="27">
                  <c:v>12897.647210335874</c:v>
                </c:pt>
                <c:pt idx="28">
                  <c:v>12167.102976263766</c:v>
                </c:pt>
                <c:pt idx="29">
                  <c:v>12288.267043402393</c:v>
                </c:pt>
                <c:pt idx="30">
                  <c:v>12657.631870281995</c:v>
                </c:pt>
                <c:pt idx="31">
                  <c:v>12145.736141394675</c:v>
                </c:pt>
                <c:pt idx="32">
                  <c:v>11876.809300330628</c:v>
                </c:pt>
                <c:pt idx="33">
                  <c:v>12887.030904734582</c:v>
                </c:pt>
                <c:pt idx="34">
                  <c:v>13231.866373360439</c:v>
                </c:pt>
                <c:pt idx="35">
                  <c:v>14551.855309656255</c:v>
                </c:pt>
                <c:pt idx="36">
                  <c:v>14821.913491111291</c:v>
                </c:pt>
                <c:pt idx="37">
                  <c:v>14573.769956080936</c:v>
                </c:pt>
                <c:pt idx="38">
                  <c:v>15500.054484872848</c:v>
                </c:pt>
                <c:pt idx="39">
                  <c:v>15166.157477844545</c:v>
                </c:pt>
                <c:pt idx="40">
                  <c:v>14495.181394095573</c:v>
                </c:pt>
                <c:pt idx="41">
                  <c:v>15309.206622552323</c:v>
                </c:pt>
                <c:pt idx="42">
                  <c:v>15832.143605434339</c:v>
                </c:pt>
                <c:pt idx="43">
                  <c:v>16235.203594722689</c:v>
                </c:pt>
                <c:pt idx="44">
                  <c:v>15917.940657809149</c:v>
                </c:pt>
                <c:pt idx="45">
                  <c:v>16136.944991359507</c:v>
                </c:pt>
                <c:pt idx="46">
                  <c:v>15440.77028952394</c:v>
                </c:pt>
                <c:pt idx="47">
                  <c:v>16358.852756321885</c:v>
                </c:pt>
                <c:pt idx="48">
                  <c:v>16567.564452737959</c:v>
                </c:pt>
                <c:pt idx="49">
                  <c:v>17476.433426007741</c:v>
                </c:pt>
                <c:pt idx="50">
                  <c:v>17098.214279279891</c:v>
                </c:pt>
                <c:pt idx="51">
                  <c:v>17353.975067874122</c:v>
                </c:pt>
                <c:pt idx="52">
                  <c:v>17299.454662869215</c:v>
                </c:pt>
                <c:pt idx="53">
                  <c:v>16539.287792558305</c:v>
                </c:pt>
                <c:pt idx="54">
                  <c:v>16846.22940850853</c:v>
                </c:pt>
                <c:pt idx="55">
                  <c:v>16212.109256523256</c:v>
                </c:pt>
                <c:pt idx="56">
                  <c:v>15939.07031646131</c:v>
                </c:pt>
                <c:pt idx="57">
                  <c:v>15983.03558541755</c:v>
                </c:pt>
                <c:pt idx="58">
                  <c:v>16738.367208791744</c:v>
                </c:pt>
                <c:pt idx="59">
                  <c:v>16908.401122354386</c:v>
                </c:pt>
                <c:pt idx="60">
                  <c:v>17113.979099333676</c:v>
                </c:pt>
                <c:pt idx="61">
                  <c:v>17929.602819909422</c:v>
                </c:pt>
                <c:pt idx="62">
                  <c:v>17631.224346314761</c:v>
                </c:pt>
                <c:pt idx="63">
                  <c:v>18166.478932094964</c:v>
                </c:pt>
                <c:pt idx="64">
                  <c:v>18879.664617504128</c:v>
                </c:pt>
                <c:pt idx="65">
                  <c:v>20123.047863105254</c:v>
                </c:pt>
                <c:pt idx="66">
                  <c:v>19888.782047565604</c:v>
                </c:pt>
                <c:pt idx="67">
                  <c:v>19697.021040656993</c:v>
                </c:pt>
                <c:pt idx="68">
                  <c:v>19796.655138754319</c:v>
                </c:pt>
                <c:pt idx="69">
                  <c:v>20914.341293463156</c:v>
                </c:pt>
                <c:pt idx="70">
                  <c:v>22201.793286253262</c:v>
                </c:pt>
                <c:pt idx="71">
                  <c:v>21231.656326219378</c:v>
                </c:pt>
                <c:pt idx="72">
                  <c:v>21770.055744558424</c:v>
                </c:pt>
                <c:pt idx="73">
                  <c:v>19431.044671936826</c:v>
                </c:pt>
                <c:pt idx="74">
                  <c:v>20205.533727485774</c:v>
                </c:pt>
                <c:pt idx="75">
                  <c:v>20026.883133445255</c:v>
                </c:pt>
                <c:pt idx="76">
                  <c:v>21868.521928258328</c:v>
                </c:pt>
                <c:pt idx="77">
                  <c:v>23262.822438867533</c:v>
                </c:pt>
                <c:pt idx="78">
                  <c:v>22384.844748653941</c:v>
                </c:pt>
                <c:pt idx="79">
                  <c:v>21302.72404542943</c:v>
                </c:pt>
                <c:pt idx="80">
                  <c:v>20468.899921751246</c:v>
                </c:pt>
                <c:pt idx="81">
                  <c:v>17330.164692916707</c:v>
                </c:pt>
                <c:pt idx="82">
                  <c:v>14379.848571986746</c:v>
                </c:pt>
                <c:pt idx="83">
                  <c:v>12978.652160718071</c:v>
                </c:pt>
                <c:pt idx="84">
                  <c:v>13154.621052930474</c:v>
                </c:pt>
                <c:pt idx="85">
                  <c:v>12112.226956327841</c:v>
                </c:pt>
                <c:pt idx="86">
                  <c:v>11045.84630804781</c:v>
                </c:pt>
                <c:pt idx="87">
                  <c:v>11545.762902206208</c:v>
                </c:pt>
                <c:pt idx="88">
                  <c:v>11660.416176412751</c:v>
                </c:pt>
                <c:pt idx="89">
                  <c:v>11749.878776123582</c:v>
                </c:pt>
                <c:pt idx="90">
                  <c:v>11667.3750439839</c:v>
                </c:pt>
                <c:pt idx="91">
                  <c:v>12662.115994608896</c:v>
                </c:pt>
                <c:pt idx="92">
                  <c:v>12822.397279573988</c:v>
                </c:pt>
                <c:pt idx="93">
                  <c:v>13416.822246792904</c:v>
                </c:pt>
                <c:pt idx="94">
                  <c:v>12827.264715898413</c:v>
                </c:pt>
                <c:pt idx="95">
                  <c:v>13706.68060604588</c:v>
                </c:pt>
                <c:pt idx="96">
                  <c:v>14680.654485443822</c:v>
                </c:pt>
                <c:pt idx="97">
                  <c:v>14041.434321390121</c:v>
                </c:pt>
                <c:pt idx="98">
                  <c:v>14961.967353109923</c:v>
                </c:pt>
                <c:pt idx="99">
                  <c:v>16040.101783962769</c:v>
                </c:pt>
                <c:pt idx="100">
                  <c:v>16334.346757788377</c:v>
                </c:pt>
                <c:pt idx="101">
                  <c:v>15384.705950766329</c:v>
                </c:pt>
                <c:pt idx="102">
                  <c:v>14339.874159061301</c:v>
                </c:pt>
                <c:pt idx="103">
                  <c:v>15691.383398762562</c:v>
                </c:pt>
                <c:pt idx="104">
                  <c:v>14899.883867823313</c:v>
                </c:pt>
                <c:pt idx="105">
                  <c:v>16432.759087005197</c:v>
                </c:pt>
                <c:pt idx="106">
                  <c:v>17004.756042892037</c:v>
                </c:pt>
                <c:pt idx="107">
                  <c:v>17519.291619489879</c:v>
                </c:pt>
                <c:pt idx="108">
                  <c:v>18314.813453111547</c:v>
                </c:pt>
                <c:pt idx="109">
                  <c:v>18559.688613917464</c:v>
                </c:pt>
                <c:pt idx="110">
                  <c:v>19228.641657191765</c:v>
                </c:pt>
                <c:pt idx="111">
                  <c:v>19936.627423915128</c:v>
                </c:pt>
                <c:pt idx="112">
                  <c:v>20772.317681185854</c:v>
                </c:pt>
                <c:pt idx="113">
                  <c:v>20244.728508507309</c:v>
                </c:pt>
                <c:pt idx="114">
                  <c:v>19798.399727323085</c:v>
                </c:pt>
                <c:pt idx="115">
                  <c:v>19233.221409773767</c:v>
                </c:pt>
                <c:pt idx="116">
                  <c:v>18523.521950826918</c:v>
                </c:pt>
                <c:pt idx="117">
                  <c:v>17035.681795199915</c:v>
                </c:pt>
                <c:pt idx="118">
                  <c:v>18958.555985030114</c:v>
                </c:pt>
                <c:pt idx="119">
                  <c:v>18681.483008827559</c:v>
                </c:pt>
                <c:pt idx="120">
                  <c:v>18647.843885089664</c:v>
                </c:pt>
                <c:pt idx="121">
                  <c:v>18764.063464129504</c:v>
                </c:pt>
                <c:pt idx="122">
                  <c:v>19401.803943772695</c:v>
                </c:pt>
                <c:pt idx="123">
                  <c:v>19937.086780045418</c:v>
                </c:pt>
                <c:pt idx="124">
                  <c:v>20198.408822167068</c:v>
                </c:pt>
                <c:pt idx="125">
                  <c:v>19203.34094434595</c:v>
                </c:pt>
                <c:pt idx="126">
                  <c:v>19621.173637726675</c:v>
                </c:pt>
                <c:pt idx="127">
                  <c:v>19547.679261670964</c:v>
                </c:pt>
                <c:pt idx="128">
                  <c:v>20102.663939482154</c:v>
                </c:pt>
                <c:pt idx="129">
                  <c:v>20450.888985129845</c:v>
                </c:pt>
                <c:pt idx="130">
                  <c:v>20226.897215038713</c:v>
                </c:pt>
                <c:pt idx="131">
                  <c:v>20762.14811144214</c:v>
                </c:pt>
                <c:pt idx="132">
                  <c:v>20774.134791618482</c:v>
                </c:pt>
                <c:pt idx="133">
                  <c:v>21916.26209890368</c:v>
                </c:pt>
                <c:pt idx="134">
                  <c:v>22088.816135829049</c:v>
                </c:pt>
                <c:pt idx="135">
                  <c:v>22947.769203025611</c:v>
                </c:pt>
                <c:pt idx="136">
                  <c:v>23238.984043468405</c:v>
                </c:pt>
                <c:pt idx="137">
                  <c:v>23997.791096783749</c:v>
                </c:pt>
                <c:pt idx="138">
                  <c:v>23651.055012490018</c:v>
                </c:pt>
                <c:pt idx="139">
                  <c:v>24746.083092198296</c:v>
                </c:pt>
                <c:pt idx="140">
                  <c:v>24019.373118724074</c:v>
                </c:pt>
                <c:pt idx="141">
                  <c:v>25211.366535571582</c:v>
                </c:pt>
                <c:pt idx="142">
                  <c:v>26664.331204171955</c:v>
                </c:pt>
                <c:pt idx="143">
                  <c:v>27572.793856408498</c:v>
                </c:pt>
                <c:pt idx="144">
                  <c:v>28663.086462009887</c:v>
                </c:pt>
                <c:pt idx="145">
                  <c:v>28848.488859608322</c:v>
                </c:pt>
                <c:pt idx="146">
                  <c:v>31016.722049970576</c:v>
                </c:pt>
                <c:pt idx="147">
                  <c:v>30515.0058929976</c:v>
                </c:pt>
                <c:pt idx="148">
                  <c:v>29427.400224628011</c:v>
                </c:pt>
                <c:pt idx="149">
                  <c:v>30543.238195478862</c:v>
                </c:pt>
                <c:pt idx="150">
                  <c:v>31526.068695212383</c:v>
                </c:pt>
                <c:pt idx="151">
                  <c:v>30404.097945108035</c:v>
                </c:pt>
                <c:pt idx="152">
                  <c:v>32414.518248231729</c:v>
                </c:pt>
                <c:pt idx="153">
                  <c:v>32065.295033464696</c:v>
                </c:pt>
                <c:pt idx="154">
                  <c:v>32652.485404549177</c:v>
                </c:pt>
                <c:pt idx="155">
                  <c:v>34270.492245477202</c:v>
                </c:pt>
                <c:pt idx="156">
                  <c:v>34283.869160950351</c:v>
                </c:pt>
                <c:pt idx="157">
                  <c:v>34422.695975139424</c:v>
                </c:pt>
                <c:pt idx="158">
                  <c:v>36079.712765526703</c:v>
                </c:pt>
                <c:pt idx="159">
                  <c:v>36661.474080728978</c:v>
                </c:pt>
                <c:pt idx="160">
                  <c:v>35294.306609801788</c:v>
                </c:pt>
                <c:pt idx="161">
                  <c:v>36961.550830204469</c:v>
                </c:pt>
                <c:pt idx="162">
                  <c:v>36264.024763453795</c:v>
                </c:pt>
                <c:pt idx="163">
                  <c:v>37660.649061160439</c:v>
                </c:pt>
                <c:pt idx="164">
                  <c:v>34884.481762067306</c:v>
                </c:pt>
                <c:pt idx="165">
                  <c:v>34269.875334222619</c:v>
                </c:pt>
                <c:pt idx="166">
                  <c:v>36299.428737849506</c:v>
                </c:pt>
                <c:pt idx="167">
                  <c:v>36755.301163558579</c:v>
                </c:pt>
                <c:pt idx="168">
                  <c:v>37030.990425819378</c:v>
                </c:pt>
                <c:pt idx="169">
                  <c:v>34348.897507594658</c:v>
                </c:pt>
                <c:pt idx="170">
                  <c:v>33361.939185876443</c:v>
                </c:pt>
                <c:pt idx="171">
                  <c:v>35419.09195930956</c:v>
                </c:pt>
                <c:pt idx="172">
                  <c:v>34881.241241543459</c:v>
                </c:pt>
                <c:pt idx="173">
                  <c:v>36985.51025484164</c:v>
                </c:pt>
                <c:pt idx="174">
                  <c:v>37508.768925423719</c:v>
                </c:pt>
                <c:pt idx="175">
                  <c:v>38940.353606077391</c:v>
                </c:pt>
                <c:pt idx="176">
                  <c:v>38495.13556318124</c:v>
                </c:pt>
                <c:pt idx="177">
                  <c:v>38982.740613648202</c:v>
                </c:pt>
                <c:pt idx="178">
                  <c:v>38420.05074138393</c:v>
                </c:pt>
                <c:pt idx="179">
                  <c:v>39647.404875684602</c:v>
                </c:pt>
                <c:pt idx="180">
                  <c:v>39740.80094577009</c:v>
                </c:pt>
                <c:pt idx="181">
                  <c:v>41123.211200535996</c:v>
                </c:pt>
                <c:pt idx="182">
                  <c:v>42544.168932622248</c:v>
                </c:pt>
                <c:pt idx="183">
                  <c:v>42057.492002812338</c:v>
                </c:pt>
                <c:pt idx="184">
                  <c:v>42759.33341019127</c:v>
                </c:pt>
                <c:pt idx="185">
                  <c:v>44162.081848934868</c:v>
                </c:pt>
                <c:pt idx="186">
                  <c:v>44035.145305007078</c:v>
                </c:pt>
                <c:pt idx="187">
                  <c:v>44960.485170064727</c:v>
                </c:pt>
                <c:pt idx="188">
                  <c:v>45331.663948800393</c:v>
                </c:pt>
                <c:pt idx="189">
                  <c:v>46388.919236523609</c:v>
                </c:pt>
                <c:pt idx="190">
                  <c:v>48403.017868961906</c:v>
                </c:pt>
                <c:pt idx="191">
                  <c:v>49587.810806019064</c:v>
                </c:pt>
                <c:pt idx="192">
                  <c:v>49606.34011799025</c:v>
                </c:pt>
                <c:pt idx="193">
                  <c:v>52513.155900777543</c:v>
                </c:pt>
                <c:pt idx="194">
                  <c:v>50513.75249862604</c:v>
                </c:pt>
                <c:pt idx="195">
                  <c:v>49538.012017445079</c:v>
                </c:pt>
                <c:pt idx="196">
                  <c:v>49747.244067536092</c:v>
                </c:pt>
                <c:pt idx="197">
                  <c:v>51417.690193665199</c:v>
                </c:pt>
                <c:pt idx="198">
                  <c:v>50439.400080810461</c:v>
                </c:pt>
                <c:pt idx="199">
                  <c:v>52373.885578976427</c:v>
                </c:pt>
                <c:pt idx="200">
                  <c:v>55056.458540369742</c:v>
                </c:pt>
                <c:pt idx="201">
                  <c:v>55302.102106224018</c:v>
                </c:pt>
                <c:pt idx="202">
                  <c:v>50387.662368520381</c:v>
                </c:pt>
                <c:pt idx="203">
                  <c:v>50807.677126136914</c:v>
                </c:pt>
                <c:pt idx="204">
                  <c:v>46907.205624948132</c:v>
                </c:pt>
                <c:pt idx="205">
                  <c:v>49686.676458519229</c:v>
                </c:pt>
                <c:pt idx="206">
                  <c:v>52241.548799790799</c:v>
                </c:pt>
                <c:pt idx="207">
                  <c:v>53113.9130093489</c:v>
                </c:pt>
                <c:pt idx="208">
                  <c:v>54077.647256265867</c:v>
                </c:pt>
                <c:pt idx="209">
                  <c:v>50856.223783327696</c:v>
                </c:pt>
                <c:pt idx="210">
                  <c:v>53459.994632735696</c:v>
                </c:pt>
                <c:pt idx="211">
                  <c:v>54119.459306526915</c:v>
                </c:pt>
                <c:pt idx="212">
                  <c:v>52976.113569397457</c:v>
                </c:pt>
                <c:pt idx="213">
                  <c:v>51643.428797741173</c:v>
                </c:pt>
                <c:pt idx="214">
                  <c:v>51714.679515005788</c:v>
                </c:pt>
                <c:pt idx="215">
                  <c:v>53559.997185913242</c:v>
                </c:pt>
                <c:pt idx="216">
                  <c:v>54444.469126109027</c:v>
                </c:pt>
                <c:pt idx="217">
                  <c:v>55890.332744534724</c:v>
                </c:pt>
                <c:pt idx="218">
                  <c:v>50575.702373745997</c:v>
                </c:pt>
                <c:pt idx="219">
                  <c:v>44986.615221558241</c:v>
                </c:pt>
                <c:pt idx="220">
                  <c:v>49830.623993231558</c:v>
                </c:pt>
                <c:pt idx="221">
                  <c:v>53497.094865821549</c:v>
                </c:pt>
                <c:pt idx="222">
                  <c:v>56444.285486709567</c:v>
                </c:pt>
                <c:pt idx="223">
                  <c:v>59666.501597527531</c:v>
                </c:pt>
                <c:pt idx="224">
                  <c:v>62346.342961445022</c:v>
                </c:pt>
                <c:pt idx="225">
                  <c:v>59762.50268797954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37D-4F37-8CDC-2C1A8D81B6DF}"/>
            </c:ext>
          </c:extLst>
        </c:ser>
        <c:ser>
          <c:idx val="2"/>
          <c:order val="1"/>
          <c:tx>
            <c:v>S&amp;P 500 TR Index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[4]NET!$P$7:$P$232</c:f>
              <c:numCache>
                <c:formatCode>General</c:formatCode>
                <c:ptCount val="226"/>
                <c:pt idx="0">
                  <c:v>37256</c:v>
                </c:pt>
                <c:pt idx="1">
                  <c:v>37287</c:v>
                </c:pt>
                <c:pt idx="2">
                  <c:v>37315</c:v>
                </c:pt>
                <c:pt idx="3">
                  <c:v>37346</c:v>
                </c:pt>
                <c:pt idx="4">
                  <c:v>37376</c:v>
                </c:pt>
                <c:pt idx="5">
                  <c:v>37407</c:v>
                </c:pt>
                <c:pt idx="6">
                  <c:v>37437</c:v>
                </c:pt>
                <c:pt idx="7">
                  <c:v>37468</c:v>
                </c:pt>
                <c:pt idx="8">
                  <c:v>37499</c:v>
                </c:pt>
                <c:pt idx="9">
                  <c:v>37529</c:v>
                </c:pt>
                <c:pt idx="10">
                  <c:v>37560</c:v>
                </c:pt>
                <c:pt idx="11">
                  <c:v>37590</c:v>
                </c:pt>
                <c:pt idx="12">
                  <c:v>37621</c:v>
                </c:pt>
                <c:pt idx="13">
                  <c:v>37652</c:v>
                </c:pt>
                <c:pt idx="14">
                  <c:v>37680</c:v>
                </c:pt>
                <c:pt idx="15">
                  <c:v>37711</c:v>
                </c:pt>
                <c:pt idx="16">
                  <c:v>37741</c:v>
                </c:pt>
                <c:pt idx="17">
                  <c:v>37772</c:v>
                </c:pt>
                <c:pt idx="18">
                  <c:v>37802</c:v>
                </c:pt>
                <c:pt idx="19">
                  <c:v>37833</c:v>
                </c:pt>
                <c:pt idx="20">
                  <c:v>37864</c:v>
                </c:pt>
                <c:pt idx="21">
                  <c:v>37894</c:v>
                </c:pt>
                <c:pt idx="22">
                  <c:v>37925</c:v>
                </c:pt>
                <c:pt idx="23">
                  <c:v>37955</c:v>
                </c:pt>
                <c:pt idx="24">
                  <c:v>37986</c:v>
                </c:pt>
                <c:pt idx="25">
                  <c:v>38017</c:v>
                </c:pt>
                <c:pt idx="26">
                  <c:v>38046</c:v>
                </c:pt>
                <c:pt idx="27">
                  <c:v>38077</c:v>
                </c:pt>
                <c:pt idx="28">
                  <c:v>38107</c:v>
                </c:pt>
                <c:pt idx="29">
                  <c:v>38138</c:v>
                </c:pt>
                <c:pt idx="30">
                  <c:v>38168</c:v>
                </c:pt>
                <c:pt idx="31">
                  <c:v>38199</c:v>
                </c:pt>
                <c:pt idx="32">
                  <c:v>38230</c:v>
                </c:pt>
                <c:pt idx="33">
                  <c:v>38260</c:v>
                </c:pt>
                <c:pt idx="34">
                  <c:v>38291</c:v>
                </c:pt>
                <c:pt idx="35">
                  <c:v>38321</c:v>
                </c:pt>
                <c:pt idx="36">
                  <c:v>38352</c:v>
                </c:pt>
                <c:pt idx="37">
                  <c:v>38383</c:v>
                </c:pt>
                <c:pt idx="38">
                  <c:v>38411</c:v>
                </c:pt>
                <c:pt idx="39">
                  <c:v>38442</c:v>
                </c:pt>
                <c:pt idx="40">
                  <c:v>38472</c:v>
                </c:pt>
                <c:pt idx="41">
                  <c:v>38503</c:v>
                </c:pt>
                <c:pt idx="42">
                  <c:v>38533</c:v>
                </c:pt>
                <c:pt idx="43">
                  <c:v>38564</c:v>
                </c:pt>
                <c:pt idx="44">
                  <c:v>38595</c:v>
                </c:pt>
                <c:pt idx="45">
                  <c:v>38625</c:v>
                </c:pt>
                <c:pt idx="46">
                  <c:v>38656</c:v>
                </c:pt>
                <c:pt idx="47">
                  <c:v>38686</c:v>
                </c:pt>
                <c:pt idx="48">
                  <c:v>38717</c:v>
                </c:pt>
                <c:pt idx="49">
                  <c:v>38748</c:v>
                </c:pt>
                <c:pt idx="50">
                  <c:v>38776</c:v>
                </c:pt>
                <c:pt idx="51">
                  <c:v>38807</c:v>
                </c:pt>
                <c:pt idx="52">
                  <c:v>38837</c:v>
                </c:pt>
                <c:pt idx="53">
                  <c:v>38868</c:v>
                </c:pt>
                <c:pt idx="54">
                  <c:v>38898</c:v>
                </c:pt>
                <c:pt idx="55">
                  <c:v>38929</c:v>
                </c:pt>
                <c:pt idx="56">
                  <c:v>38960</c:v>
                </c:pt>
                <c:pt idx="57">
                  <c:v>38990</c:v>
                </c:pt>
                <c:pt idx="58">
                  <c:v>39021</c:v>
                </c:pt>
                <c:pt idx="59">
                  <c:v>39051</c:v>
                </c:pt>
                <c:pt idx="60">
                  <c:v>39082</c:v>
                </c:pt>
                <c:pt idx="61">
                  <c:v>39113</c:v>
                </c:pt>
                <c:pt idx="62">
                  <c:v>39141</c:v>
                </c:pt>
                <c:pt idx="63">
                  <c:v>39172</c:v>
                </c:pt>
                <c:pt idx="64">
                  <c:v>39202</c:v>
                </c:pt>
                <c:pt idx="65">
                  <c:v>39233</c:v>
                </c:pt>
                <c:pt idx="66">
                  <c:v>39263</c:v>
                </c:pt>
                <c:pt idx="67">
                  <c:v>39294</c:v>
                </c:pt>
                <c:pt idx="68">
                  <c:v>39325</c:v>
                </c:pt>
                <c:pt idx="69">
                  <c:v>39355</c:v>
                </c:pt>
                <c:pt idx="70">
                  <c:v>39386</c:v>
                </c:pt>
                <c:pt idx="71">
                  <c:v>39416</c:v>
                </c:pt>
                <c:pt idx="72">
                  <c:v>39447</c:v>
                </c:pt>
                <c:pt idx="73">
                  <c:v>39478</c:v>
                </c:pt>
                <c:pt idx="74">
                  <c:v>39507</c:v>
                </c:pt>
                <c:pt idx="75">
                  <c:v>39538</c:v>
                </c:pt>
                <c:pt idx="76">
                  <c:v>39568</c:v>
                </c:pt>
                <c:pt idx="77">
                  <c:v>39599</c:v>
                </c:pt>
                <c:pt idx="78">
                  <c:v>39629</c:v>
                </c:pt>
                <c:pt idx="79">
                  <c:v>39660</c:v>
                </c:pt>
                <c:pt idx="80">
                  <c:v>39691</c:v>
                </c:pt>
                <c:pt idx="81">
                  <c:v>39721</c:v>
                </c:pt>
                <c:pt idx="82">
                  <c:v>39752</c:v>
                </c:pt>
                <c:pt idx="83">
                  <c:v>39782</c:v>
                </c:pt>
                <c:pt idx="84">
                  <c:v>39813</c:v>
                </c:pt>
                <c:pt idx="85">
                  <c:v>39844</c:v>
                </c:pt>
                <c:pt idx="86">
                  <c:v>39872</c:v>
                </c:pt>
                <c:pt idx="87">
                  <c:v>39903</c:v>
                </c:pt>
                <c:pt idx="88">
                  <c:v>39933</c:v>
                </c:pt>
                <c:pt idx="89">
                  <c:v>39964</c:v>
                </c:pt>
                <c:pt idx="90">
                  <c:v>39994</c:v>
                </c:pt>
                <c:pt idx="91">
                  <c:v>40025</c:v>
                </c:pt>
                <c:pt idx="92">
                  <c:v>40056</c:v>
                </c:pt>
                <c:pt idx="93">
                  <c:v>40086</c:v>
                </c:pt>
                <c:pt idx="94">
                  <c:v>40117</c:v>
                </c:pt>
                <c:pt idx="95">
                  <c:v>40147</c:v>
                </c:pt>
                <c:pt idx="96">
                  <c:v>40178</c:v>
                </c:pt>
                <c:pt idx="97">
                  <c:v>40209</c:v>
                </c:pt>
                <c:pt idx="98">
                  <c:v>40237</c:v>
                </c:pt>
                <c:pt idx="99">
                  <c:v>40268</c:v>
                </c:pt>
                <c:pt idx="100">
                  <c:v>40298</c:v>
                </c:pt>
                <c:pt idx="101">
                  <c:v>40329</c:v>
                </c:pt>
                <c:pt idx="102">
                  <c:v>40359</c:v>
                </c:pt>
                <c:pt idx="103">
                  <c:v>40390</c:v>
                </c:pt>
                <c:pt idx="104">
                  <c:v>40421</c:v>
                </c:pt>
                <c:pt idx="105">
                  <c:v>40451</c:v>
                </c:pt>
                <c:pt idx="106">
                  <c:v>40482</c:v>
                </c:pt>
                <c:pt idx="107">
                  <c:v>40512</c:v>
                </c:pt>
                <c:pt idx="108">
                  <c:v>40543</c:v>
                </c:pt>
                <c:pt idx="109">
                  <c:v>40574</c:v>
                </c:pt>
                <c:pt idx="110">
                  <c:v>40602</c:v>
                </c:pt>
                <c:pt idx="111">
                  <c:v>40633</c:v>
                </c:pt>
                <c:pt idx="112">
                  <c:v>40663</c:v>
                </c:pt>
                <c:pt idx="113">
                  <c:v>40694</c:v>
                </c:pt>
                <c:pt idx="114">
                  <c:v>40724</c:v>
                </c:pt>
                <c:pt idx="115">
                  <c:v>40755</c:v>
                </c:pt>
                <c:pt idx="116">
                  <c:v>40786</c:v>
                </c:pt>
                <c:pt idx="117">
                  <c:v>40816</c:v>
                </c:pt>
                <c:pt idx="118">
                  <c:v>40847</c:v>
                </c:pt>
                <c:pt idx="119">
                  <c:v>40877</c:v>
                </c:pt>
                <c:pt idx="120">
                  <c:v>40908</c:v>
                </c:pt>
                <c:pt idx="121">
                  <c:v>40939</c:v>
                </c:pt>
                <c:pt idx="122">
                  <c:v>40968</c:v>
                </c:pt>
                <c:pt idx="123">
                  <c:v>40999</c:v>
                </c:pt>
                <c:pt idx="124">
                  <c:v>41029</c:v>
                </c:pt>
                <c:pt idx="125">
                  <c:v>41060</c:v>
                </c:pt>
                <c:pt idx="126">
                  <c:v>41090</c:v>
                </c:pt>
                <c:pt idx="127">
                  <c:v>41121</c:v>
                </c:pt>
                <c:pt idx="128">
                  <c:v>41152</c:v>
                </c:pt>
                <c:pt idx="129">
                  <c:v>41182</c:v>
                </c:pt>
                <c:pt idx="130">
                  <c:v>41213</c:v>
                </c:pt>
                <c:pt idx="131">
                  <c:v>41243</c:v>
                </c:pt>
                <c:pt idx="132">
                  <c:v>41274</c:v>
                </c:pt>
                <c:pt idx="133">
                  <c:v>41305</c:v>
                </c:pt>
                <c:pt idx="134">
                  <c:v>41333</c:v>
                </c:pt>
                <c:pt idx="135">
                  <c:v>41364</c:v>
                </c:pt>
                <c:pt idx="136">
                  <c:v>41394</c:v>
                </c:pt>
                <c:pt idx="137">
                  <c:v>41425</c:v>
                </c:pt>
                <c:pt idx="138">
                  <c:v>41455</c:v>
                </c:pt>
                <c:pt idx="139">
                  <c:v>41486</c:v>
                </c:pt>
                <c:pt idx="140">
                  <c:v>41517</c:v>
                </c:pt>
                <c:pt idx="141">
                  <c:v>41547</c:v>
                </c:pt>
                <c:pt idx="142">
                  <c:v>41578</c:v>
                </c:pt>
                <c:pt idx="143">
                  <c:v>41608</c:v>
                </c:pt>
                <c:pt idx="144">
                  <c:v>41639</c:v>
                </c:pt>
                <c:pt idx="145">
                  <c:v>41670</c:v>
                </c:pt>
                <c:pt idx="146">
                  <c:v>41698</c:v>
                </c:pt>
                <c:pt idx="147">
                  <c:v>41729</c:v>
                </c:pt>
                <c:pt idx="148">
                  <c:v>41759</c:v>
                </c:pt>
                <c:pt idx="149">
                  <c:v>41790</c:v>
                </c:pt>
                <c:pt idx="150">
                  <c:v>41820</c:v>
                </c:pt>
                <c:pt idx="151">
                  <c:v>41851</c:v>
                </c:pt>
                <c:pt idx="152">
                  <c:v>41882</c:v>
                </c:pt>
                <c:pt idx="153">
                  <c:v>41912</c:v>
                </c:pt>
                <c:pt idx="154">
                  <c:v>41943</c:v>
                </c:pt>
                <c:pt idx="155">
                  <c:v>41973</c:v>
                </c:pt>
                <c:pt idx="156">
                  <c:v>42004</c:v>
                </c:pt>
                <c:pt idx="157">
                  <c:v>42035</c:v>
                </c:pt>
                <c:pt idx="158">
                  <c:v>42063</c:v>
                </c:pt>
                <c:pt idx="159">
                  <c:v>42094</c:v>
                </c:pt>
                <c:pt idx="160">
                  <c:v>42124</c:v>
                </c:pt>
                <c:pt idx="161">
                  <c:v>42155</c:v>
                </c:pt>
                <c:pt idx="162">
                  <c:v>42185</c:v>
                </c:pt>
                <c:pt idx="163">
                  <c:v>42216</c:v>
                </c:pt>
                <c:pt idx="164">
                  <c:v>42247</c:v>
                </c:pt>
                <c:pt idx="165">
                  <c:v>42277</c:v>
                </c:pt>
                <c:pt idx="166">
                  <c:v>42308</c:v>
                </c:pt>
                <c:pt idx="167">
                  <c:v>42338</c:v>
                </c:pt>
                <c:pt idx="168">
                  <c:v>42369</c:v>
                </c:pt>
                <c:pt idx="169">
                  <c:v>42400</c:v>
                </c:pt>
                <c:pt idx="170">
                  <c:v>42429</c:v>
                </c:pt>
                <c:pt idx="171">
                  <c:v>42460</c:v>
                </c:pt>
                <c:pt idx="172">
                  <c:v>42490</c:v>
                </c:pt>
                <c:pt idx="173">
                  <c:v>42521</c:v>
                </c:pt>
                <c:pt idx="174">
                  <c:v>42551</c:v>
                </c:pt>
                <c:pt idx="175">
                  <c:v>42582</c:v>
                </c:pt>
                <c:pt idx="176">
                  <c:v>42613</c:v>
                </c:pt>
                <c:pt idx="177">
                  <c:v>42643</c:v>
                </c:pt>
                <c:pt idx="178">
                  <c:v>42674</c:v>
                </c:pt>
                <c:pt idx="179">
                  <c:v>42704</c:v>
                </c:pt>
                <c:pt idx="180">
                  <c:v>42735</c:v>
                </c:pt>
                <c:pt idx="181">
                  <c:v>42766</c:v>
                </c:pt>
                <c:pt idx="182">
                  <c:v>42794</c:v>
                </c:pt>
                <c:pt idx="183">
                  <c:v>42825</c:v>
                </c:pt>
                <c:pt idx="184">
                  <c:v>42855</c:v>
                </c:pt>
                <c:pt idx="185">
                  <c:v>42886</c:v>
                </c:pt>
                <c:pt idx="186">
                  <c:v>42916</c:v>
                </c:pt>
                <c:pt idx="187">
                  <c:v>42947</c:v>
                </c:pt>
                <c:pt idx="188">
                  <c:v>42978</c:v>
                </c:pt>
                <c:pt idx="189">
                  <c:v>43008</c:v>
                </c:pt>
                <c:pt idx="190">
                  <c:v>43039</c:v>
                </c:pt>
                <c:pt idx="191">
                  <c:v>43069</c:v>
                </c:pt>
                <c:pt idx="192">
                  <c:v>43100</c:v>
                </c:pt>
                <c:pt idx="193">
                  <c:v>43131</c:v>
                </c:pt>
                <c:pt idx="194">
                  <c:v>43159</c:v>
                </c:pt>
                <c:pt idx="195">
                  <c:v>43190</c:v>
                </c:pt>
                <c:pt idx="196">
                  <c:v>43220</c:v>
                </c:pt>
                <c:pt idx="197">
                  <c:v>43251</c:v>
                </c:pt>
                <c:pt idx="198">
                  <c:v>43281</c:v>
                </c:pt>
                <c:pt idx="199">
                  <c:v>43312</c:v>
                </c:pt>
                <c:pt idx="200">
                  <c:v>43343</c:v>
                </c:pt>
                <c:pt idx="201">
                  <c:v>43373</c:v>
                </c:pt>
                <c:pt idx="202">
                  <c:v>43404</c:v>
                </c:pt>
                <c:pt idx="203">
                  <c:v>43434</c:v>
                </c:pt>
                <c:pt idx="204">
                  <c:v>43465</c:v>
                </c:pt>
                <c:pt idx="205">
                  <c:v>43496</c:v>
                </c:pt>
                <c:pt idx="206">
                  <c:v>43524</c:v>
                </c:pt>
                <c:pt idx="207">
                  <c:v>43555</c:v>
                </c:pt>
                <c:pt idx="208">
                  <c:v>43585</c:v>
                </c:pt>
                <c:pt idx="209">
                  <c:v>43616</c:v>
                </c:pt>
                <c:pt idx="210">
                  <c:v>43646</c:v>
                </c:pt>
                <c:pt idx="211">
                  <c:v>43677</c:v>
                </c:pt>
                <c:pt idx="212">
                  <c:v>43708</c:v>
                </c:pt>
                <c:pt idx="213">
                  <c:v>43738</c:v>
                </c:pt>
                <c:pt idx="214">
                  <c:v>43769</c:v>
                </c:pt>
                <c:pt idx="215">
                  <c:v>43799</c:v>
                </c:pt>
                <c:pt idx="216">
                  <c:v>43830</c:v>
                </c:pt>
                <c:pt idx="217">
                  <c:v>43861</c:v>
                </c:pt>
                <c:pt idx="218">
                  <c:v>43890</c:v>
                </c:pt>
                <c:pt idx="219">
                  <c:v>43921</c:v>
                </c:pt>
                <c:pt idx="220">
                  <c:v>43951</c:v>
                </c:pt>
                <c:pt idx="221">
                  <c:v>43982</c:v>
                </c:pt>
                <c:pt idx="222">
                  <c:v>44012</c:v>
                </c:pt>
                <c:pt idx="223">
                  <c:v>44043</c:v>
                </c:pt>
                <c:pt idx="224">
                  <c:v>44074</c:v>
                </c:pt>
                <c:pt idx="225">
                  <c:v>44104</c:v>
                </c:pt>
              </c:numCache>
            </c:numRef>
          </c:cat>
          <c:val>
            <c:numRef>
              <c:f>[4]NET!$U$7:$U$232</c:f>
              <c:numCache>
                <c:formatCode>General</c:formatCode>
                <c:ptCount val="226"/>
                <c:pt idx="0">
                  <c:v>10000</c:v>
                </c:pt>
                <c:pt idx="1">
                  <c:v>9854.0660412560028</c:v>
                </c:pt>
                <c:pt idx="2">
                  <c:v>9664.0308283202448</c:v>
                </c:pt>
                <c:pt idx="3">
                  <c:v>10027.485843082944</c:v>
                </c:pt>
                <c:pt idx="4">
                  <c:v>9419.5409217501219</c:v>
                </c:pt>
                <c:pt idx="5">
                  <c:v>9350.1440939100557</c:v>
                </c:pt>
                <c:pt idx="6">
                  <c:v>8684.1372670144119</c:v>
                </c:pt>
                <c:pt idx="7">
                  <c:v>8007.1704455197023</c:v>
                </c:pt>
                <c:pt idx="8">
                  <c:v>8059.7418533373084</c:v>
                </c:pt>
                <c:pt idx="9">
                  <c:v>7183.8144400770125</c:v>
                </c:pt>
                <c:pt idx="10">
                  <c:v>7816.1043358872676</c:v>
                </c:pt>
                <c:pt idx="11">
                  <c:v>8276.1523328068051</c:v>
                </c:pt>
                <c:pt idx="12">
                  <c:v>7789.9489610395767</c:v>
                </c:pt>
                <c:pt idx="13">
                  <c:v>7585.8789759397087</c:v>
                </c:pt>
                <c:pt idx="14">
                  <c:v>7472.0621744977634</c:v>
                </c:pt>
                <c:pt idx="15">
                  <c:v>7544.609753715752</c:v>
                </c:pt>
                <c:pt idx="16">
                  <c:v>8166.0588658690976</c:v>
                </c:pt>
                <c:pt idx="17">
                  <c:v>8596.3103039823436</c:v>
                </c:pt>
                <c:pt idx="18">
                  <c:v>8705.967693587605</c:v>
                </c:pt>
                <c:pt idx="19">
                  <c:v>8859.4681499555045</c:v>
                </c:pt>
                <c:pt idx="20">
                  <c:v>9032.2455715760098</c:v>
                </c:pt>
                <c:pt idx="21">
                  <c:v>8936.3277063092046</c:v>
                </c:pt>
                <c:pt idx="22">
                  <c:v>9441.8556041712454</c:v>
                </c:pt>
                <c:pt idx="23">
                  <c:v>9524.9283360024019</c:v>
                </c:pt>
                <c:pt idx="24">
                  <c:v>10024.458008686832</c:v>
                </c:pt>
                <c:pt idx="25">
                  <c:v>10208.458553721732</c:v>
                </c:pt>
                <c:pt idx="26">
                  <c:v>10350.351076224651</c:v>
                </c:pt>
                <c:pt idx="27">
                  <c:v>10194.200801505196</c:v>
                </c:pt>
                <c:pt idx="28">
                  <c:v>10034.171538616099</c:v>
                </c:pt>
                <c:pt idx="29">
                  <c:v>10171.866353539259</c:v>
                </c:pt>
                <c:pt idx="30">
                  <c:v>10369.657072121201</c:v>
                </c:pt>
                <c:pt idx="31">
                  <c:v>10026.456181732821</c:v>
                </c:pt>
                <c:pt idx="32">
                  <c:v>10067.01199132367</c:v>
                </c:pt>
                <c:pt idx="33">
                  <c:v>10176.045530920757</c:v>
                </c:pt>
                <c:pt idx="34">
                  <c:v>10331.503393898467</c:v>
                </c:pt>
                <c:pt idx="35">
                  <c:v>10749.532930910962</c:v>
                </c:pt>
                <c:pt idx="36">
                  <c:v>11115.325221347855</c:v>
                </c:pt>
                <c:pt idx="37">
                  <c:v>10844.392104183697</c:v>
                </c:pt>
                <c:pt idx="38">
                  <c:v>11072.600760887004</c:v>
                </c:pt>
                <c:pt idx="39">
                  <c:v>10876.527174010735</c:v>
                </c:pt>
                <c:pt idx="40">
                  <c:v>10670.247153931414</c:v>
                </c:pt>
                <c:pt idx="41">
                  <c:v>11009.759299518981</c:v>
                </c:pt>
                <c:pt idx="42">
                  <c:v>11025.389521753501</c:v>
                </c:pt>
                <c:pt idx="43">
                  <c:v>11435.404130344137</c:v>
                </c:pt>
                <c:pt idx="44">
                  <c:v>11331.067996006625</c:v>
                </c:pt>
                <c:pt idx="45">
                  <c:v>11422.842508941905</c:v>
                </c:pt>
                <c:pt idx="46">
                  <c:v>11232.415073476253</c:v>
                </c:pt>
                <c:pt idx="47">
                  <c:v>11657.248281617507</c:v>
                </c:pt>
                <c:pt idx="48">
                  <c:v>11661.306395037022</c:v>
                </c:pt>
                <c:pt idx="49">
                  <c:v>11970.072000320697</c:v>
                </c:pt>
                <c:pt idx="50">
                  <c:v>12002.550496488868</c:v>
                </c:pt>
                <c:pt idx="51">
                  <c:v>12151.95269067435</c:v>
                </c:pt>
                <c:pt idx="52">
                  <c:v>12315.127145881888</c:v>
                </c:pt>
                <c:pt idx="53">
                  <c:v>11960.680278167922</c:v>
                </c:pt>
                <c:pt idx="54">
                  <c:v>11976.895436994268</c:v>
                </c:pt>
                <c:pt idx="55">
                  <c:v>12050.774719794061</c:v>
                </c:pt>
                <c:pt idx="56">
                  <c:v>12337.500507264174</c:v>
                </c:pt>
                <c:pt idx="57">
                  <c:v>12655.437943014573</c:v>
                </c:pt>
                <c:pt idx="58">
                  <c:v>13067.828123022478</c:v>
                </c:pt>
                <c:pt idx="59">
                  <c:v>13316.327346823355</c:v>
                </c:pt>
                <c:pt idx="60">
                  <c:v>13503.124716449358</c:v>
                </c:pt>
                <c:pt idx="61">
                  <c:v>13707.335531056024</c:v>
                </c:pt>
                <c:pt idx="62">
                  <c:v>13439.235681206219</c:v>
                </c:pt>
                <c:pt idx="63">
                  <c:v>13589.552649512601</c:v>
                </c:pt>
                <c:pt idx="64">
                  <c:v>14191.506757747116</c:v>
                </c:pt>
                <c:pt idx="65">
                  <c:v>14686.720129582905</c:v>
                </c:pt>
                <c:pt idx="66">
                  <c:v>14442.725596979672</c:v>
                </c:pt>
                <c:pt idx="67">
                  <c:v>13994.93100249793</c:v>
                </c:pt>
                <c:pt idx="68">
                  <c:v>14204.716318415265</c:v>
                </c:pt>
                <c:pt idx="69">
                  <c:v>14735.956101713244</c:v>
                </c:pt>
                <c:pt idx="70">
                  <c:v>14970.358168349196</c:v>
                </c:pt>
                <c:pt idx="71">
                  <c:v>14344.49825133607</c:v>
                </c:pt>
                <c:pt idx="72">
                  <c:v>14244.981203893387</c:v>
                </c:pt>
                <c:pt idx="73">
                  <c:v>13390.544496904804</c:v>
                </c:pt>
                <c:pt idx="74">
                  <c:v>12955.543151303573</c:v>
                </c:pt>
                <c:pt idx="75">
                  <c:v>12899.601100421996</c:v>
                </c:pt>
                <c:pt idx="76">
                  <c:v>13527.851413010998</c:v>
                </c:pt>
                <c:pt idx="77">
                  <c:v>13703.072350109067</c:v>
                </c:pt>
                <c:pt idx="78">
                  <c:v>12547.855317941445</c:v>
                </c:pt>
                <c:pt idx="79">
                  <c:v>12442.375870371128</c:v>
                </c:pt>
                <c:pt idx="80">
                  <c:v>12622.351038670109</c:v>
                </c:pt>
                <c:pt idx="81">
                  <c:v>11497.607535218644</c:v>
                </c:pt>
                <c:pt idx="82">
                  <c:v>9566.6076932812357</c:v>
                </c:pt>
                <c:pt idx="83">
                  <c:v>8880.1602046820954</c:v>
                </c:pt>
                <c:pt idx="84">
                  <c:v>8974.6469209697498</c:v>
                </c:pt>
                <c:pt idx="85">
                  <c:v>8218.2065498197608</c:v>
                </c:pt>
                <c:pt idx="86">
                  <c:v>7343.150055877808</c:v>
                </c:pt>
                <c:pt idx="87">
                  <c:v>7986.374621682834</c:v>
                </c:pt>
                <c:pt idx="88">
                  <c:v>8750.7625948676596</c:v>
                </c:pt>
                <c:pt idx="89">
                  <c:v>9240.2068983110221</c:v>
                </c:pt>
                <c:pt idx="90">
                  <c:v>9258.5511769177429</c:v>
                </c:pt>
                <c:pt idx="91">
                  <c:v>9958.8086046087392</c:v>
                </c:pt>
                <c:pt idx="92">
                  <c:v>10318.355600557852</c:v>
                </c:pt>
                <c:pt idx="93">
                  <c:v>10703.413120455114</c:v>
                </c:pt>
                <c:pt idx="94">
                  <c:v>10504.584093097192</c:v>
                </c:pt>
                <c:pt idx="95">
                  <c:v>11134.673219027121</c:v>
                </c:pt>
                <c:pt idx="96">
                  <c:v>11349.746435855333</c:v>
                </c:pt>
                <c:pt idx="97">
                  <c:v>10941.464400802253</c:v>
                </c:pt>
                <c:pt idx="98">
                  <c:v>11280.381727025591</c:v>
                </c:pt>
                <c:pt idx="99">
                  <c:v>11961.119443866743</c:v>
                </c:pt>
                <c:pt idx="100">
                  <c:v>12149.942164162851</c:v>
                </c:pt>
                <c:pt idx="101">
                  <c:v>11179.762750459558</c:v>
                </c:pt>
                <c:pt idx="102">
                  <c:v>10594.517321998446</c:v>
                </c:pt>
                <c:pt idx="103">
                  <c:v>11336.775297071499</c:v>
                </c:pt>
                <c:pt idx="104">
                  <c:v>10825.03298838545</c:v>
                </c:pt>
                <c:pt idx="105">
                  <c:v>11791.073991143423</c:v>
                </c:pt>
                <c:pt idx="106">
                  <c:v>12239.751858409018</c:v>
                </c:pt>
                <c:pt idx="107">
                  <c:v>12241.29604159757</c:v>
                </c:pt>
                <c:pt idx="108">
                  <c:v>13059.404294892285</c:v>
                </c:pt>
                <c:pt idx="109">
                  <c:v>13368.919755532321</c:v>
                </c:pt>
                <c:pt idx="110">
                  <c:v>13826.925106930044</c:v>
                </c:pt>
                <c:pt idx="111">
                  <c:v>13832.421781408011</c:v>
                </c:pt>
                <c:pt idx="112">
                  <c:v>14242.063315340298</c:v>
                </c:pt>
                <c:pt idx="113">
                  <c:v>14080.84997278222</c:v>
                </c:pt>
                <c:pt idx="114">
                  <c:v>13846.134128122354</c:v>
                </c:pt>
                <c:pt idx="115">
                  <c:v>13564.59988453215</c:v>
                </c:pt>
                <c:pt idx="116">
                  <c:v>12827.715049281982</c:v>
                </c:pt>
                <c:pt idx="117">
                  <c:v>11925.973834495302</c:v>
                </c:pt>
                <c:pt idx="118">
                  <c:v>13229.388597961335</c:v>
                </c:pt>
                <c:pt idx="119">
                  <c:v>13200.172652033936</c:v>
                </c:pt>
                <c:pt idx="120">
                  <c:v>13335.194794694347</c:v>
                </c:pt>
                <c:pt idx="121">
                  <c:v>13932.793688663873</c:v>
                </c:pt>
                <c:pt idx="122">
                  <c:v>14535.272819182499</c:v>
                </c:pt>
                <c:pt idx="123">
                  <c:v>15013.598385995012</c:v>
                </c:pt>
                <c:pt idx="124">
                  <c:v>14919.403211493356</c:v>
                </c:pt>
                <c:pt idx="125">
                  <c:v>14022.727535238404</c:v>
                </c:pt>
                <c:pt idx="126">
                  <c:v>14600.499117066924</c:v>
                </c:pt>
                <c:pt idx="127">
                  <c:v>14803.281871060817</c:v>
                </c:pt>
                <c:pt idx="128">
                  <c:v>15136.701905132912</c:v>
                </c:pt>
                <c:pt idx="129">
                  <c:v>15527.87315511029</c:v>
                </c:pt>
                <c:pt idx="130">
                  <c:v>15241.149838333278</c:v>
                </c:pt>
                <c:pt idx="131">
                  <c:v>15329.539501719253</c:v>
                </c:pt>
                <c:pt idx="132">
                  <c:v>15469.255961272866</c:v>
                </c:pt>
                <c:pt idx="133">
                  <c:v>16270.501734148598</c:v>
                </c:pt>
                <c:pt idx="134">
                  <c:v>16491.381697439039</c:v>
                </c:pt>
                <c:pt idx="135">
                  <c:v>17109.858565791063</c:v>
                </c:pt>
                <c:pt idx="136">
                  <c:v>17439.510175209809</c:v>
                </c:pt>
                <c:pt idx="137">
                  <c:v>17847.422223970916</c:v>
                </c:pt>
                <c:pt idx="138">
                  <c:v>17607.76437543441</c:v>
                </c:pt>
                <c:pt idx="139">
                  <c:v>18503.761846432946</c:v>
                </c:pt>
                <c:pt idx="140">
                  <c:v>17967.868512677949</c:v>
                </c:pt>
                <c:pt idx="141">
                  <c:v>18531.309456843435</c:v>
                </c:pt>
                <c:pt idx="142">
                  <c:v>19383.143906322672</c:v>
                </c:pt>
                <c:pt idx="143">
                  <c:v>19973.82424193421</c:v>
                </c:pt>
                <c:pt idx="144">
                  <c:v>20479.513970194414</c:v>
                </c:pt>
                <c:pt idx="145">
                  <c:v>19771.412709578846</c:v>
                </c:pt>
                <c:pt idx="146">
                  <c:v>20675.871069104098</c:v>
                </c:pt>
                <c:pt idx="147">
                  <c:v>20849.623179153219</c:v>
                </c:pt>
                <c:pt idx="148">
                  <c:v>21003.732661370679</c:v>
                </c:pt>
                <c:pt idx="149">
                  <c:v>21496.821237139022</c:v>
                </c:pt>
                <c:pt idx="150">
                  <c:v>21940.86593716569</c:v>
                </c:pt>
                <c:pt idx="151">
                  <c:v>21638.267799537087</c:v>
                </c:pt>
                <c:pt idx="152">
                  <c:v>22503.938130385744</c:v>
                </c:pt>
                <c:pt idx="153">
                  <c:v>22188.368236300033</c:v>
                </c:pt>
                <c:pt idx="154">
                  <c:v>22730.314768154152</c:v>
                </c:pt>
                <c:pt idx="155">
                  <c:v>23341.626008838022</c:v>
                </c:pt>
                <c:pt idx="156">
                  <c:v>23282.822895344696</c:v>
                </c:pt>
                <c:pt idx="157">
                  <c:v>22583.86443455191</c:v>
                </c:pt>
                <c:pt idx="158">
                  <c:v>23881.842437847688</c:v>
                </c:pt>
                <c:pt idx="159">
                  <c:v>23504.135847601206</c:v>
                </c:pt>
                <c:pt idx="160">
                  <c:v>23729.648360457304</c:v>
                </c:pt>
                <c:pt idx="161">
                  <c:v>24034.778340841851</c:v>
                </c:pt>
                <c:pt idx="162">
                  <c:v>23569.48629781399</c:v>
                </c:pt>
                <c:pt idx="163">
                  <c:v>24063.315463839564</c:v>
                </c:pt>
                <c:pt idx="164">
                  <c:v>22611.474429963211</c:v>
                </c:pt>
                <c:pt idx="165">
                  <c:v>22051.994624513001</c:v>
                </c:pt>
                <c:pt idx="166">
                  <c:v>23912.171431017392</c:v>
                </c:pt>
                <c:pt idx="167">
                  <c:v>23983.26562501831</c:v>
                </c:pt>
                <c:pt idx="168">
                  <c:v>23605.002511150677</c:v>
                </c:pt>
                <c:pt idx="169">
                  <c:v>22433.646293969588</c:v>
                </c:pt>
                <c:pt idx="170">
                  <c:v>22403.380303473972</c:v>
                </c:pt>
                <c:pt idx="171">
                  <c:v>23923.165397646604</c:v>
                </c:pt>
                <c:pt idx="172">
                  <c:v>24015.939923614795</c:v>
                </c:pt>
                <c:pt idx="173">
                  <c:v>24447.199404513525</c:v>
                </c:pt>
                <c:pt idx="174">
                  <c:v>24510.572682571692</c:v>
                </c:pt>
                <c:pt idx="175">
                  <c:v>25414.228684512174</c:v>
                </c:pt>
                <c:pt idx="176">
                  <c:v>25449.930199831488</c:v>
                </c:pt>
                <c:pt idx="177">
                  <c:v>25454.68628405223</c:v>
                </c:pt>
                <c:pt idx="178">
                  <c:v>24990.38128291849</c:v>
                </c:pt>
                <c:pt idx="179">
                  <c:v>25915.902918808864</c:v>
                </c:pt>
                <c:pt idx="180">
                  <c:v>26428.139366115254</c:v>
                </c:pt>
                <c:pt idx="181">
                  <c:v>26929.381229119153</c:v>
                </c:pt>
                <c:pt idx="182">
                  <c:v>27998.697203527467</c:v>
                </c:pt>
                <c:pt idx="183">
                  <c:v>28031.310352469678</c:v>
                </c:pt>
                <c:pt idx="184">
                  <c:v>28319.207866143264</c:v>
                </c:pt>
                <c:pt idx="185">
                  <c:v>28717.730663444701</c:v>
                </c:pt>
                <c:pt idx="186">
                  <c:v>28896.979447971786</c:v>
                </c:pt>
                <c:pt idx="187">
                  <c:v>29491.181138926506</c:v>
                </c:pt>
                <c:pt idx="188">
                  <c:v>29581.484971793016</c:v>
                </c:pt>
                <c:pt idx="189">
                  <c:v>30191.684400581125</c:v>
                </c:pt>
                <c:pt idx="190">
                  <c:v>30896.202538525969</c:v>
                </c:pt>
                <c:pt idx="191">
                  <c:v>31843.775110348863</c:v>
                </c:pt>
                <c:pt idx="192">
                  <c:v>32197.825431820012</c:v>
                </c:pt>
                <c:pt idx="193">
                  <c:v>34041.271322313092</c:v>
                </c:pt>
                <c:pt idx="194">
                  <c:v>32786.653365278573</c:v>
                </c:pt>
                <c:pt idx="195">
                  <c:v>31953.412116736046</c:v>
                </c:pt>
                <c:pt idx="196">
                  <c:v>32076.020261907059</c:v>
                </c:pt>
                <c:pt idx="197">
                  <c:v>32848.482460148189</c:v>
                </c:pt>
                <c:pt idx="198">
                  <c:v>33050.646923193381</c:v>
                </c:pt>
                <c:pt idx="199">
                  <c:v>34280.619716538618</c:v>
                </c:pt>
                <c:pt idx="200">
                  <c:v>35397.620067809417</c:v>
                </c:pt>
                <c:pt idx="201">
                  <c:v>35599.105090251651</c:v>
                </c:pt>
                <c:pt idx="202">
                  <c:v>33165.904756386888</c:v>
                </c:pt>
                <c:pt idx="203">
                  <c:v>33841.762854352222</c:v>
                </c:pt>
                <c:pt idx="204">
                  <c:v>30786.194928173569</c:v>
                </c:pt>
                <c:pt idx="205">
                  <c:v>33253.243757531382</c:v>
                </c:pt>
                <c:pt idx="206">
                  <c:v>34320.953781423603</c:v>
                </c:pt>
                <c:pt idx="207">
                  <c:v>34987.855616895336</c:v>
                </c:pt>
                <c:pt idx="208">
                  <c:v>36404.489274072708</c:v>
                </c:pt>
                <c:pt idx="209">
                  <c:v>34091.05578831202</c:v>
                </c:pt>
                <c:pt idx="210">
                  <c:v>36493.681295043454</c:v>
                </c:pt>
                <c:pt idx="211">
                  <c:v>37018.209440530707</c:v>
                </c:pt>
                <c:pt idx="212">
                  <c:v>36431.79043284629</c:v>
                </c:pt>
                <c:pt idx="213">
                  <c:v>37113.454659600582</c:v>
                </c:pt>
                <c:pt idx="214">
                  <c:v>37917.294660233078</c:v>
                </c:pt>
                <c:pt idx="215">
                  <c:v>39293.656019853028</c:v>
                </c:pt>
                <c:pt idx="216">
                  <c:v>40479.650475988303</c:v>
                </c:pt>
                <c:pt idx="217">
                  <c:v>40463.776272809991</c:v>
                </c:pt>
                <c:pt idx="218">
                  <c:v>37132.84960044879</c:v>
                </c:pt>
                <c:pt idx="219">
                  <c:v>32546.440228467472</c:v>
                </c:pt>
                <c:pt idx="220">
                  <c:v>36718.699669279209</c:v>
                </c:pt>
                <c:pt idx="221">
                  <c:v>38467.518013977839</c:v>
                </c:pt>
                <c:pt idx="222">
                  <c:v>39232.568132913912</c:v>
                </c:pt>
                <c:pt idx="223">
                  <c:v>41444.703201505603</c:v>
                </c:pt>
                <c:pt idx="224">
                  <c:v>44423.741408859627</c:v>
                </c:pt>
                <c:pt idx="225">
                  <c:v>42735.763881789942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37D-4F37-8CDC-2C1A8D81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7256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700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21315686603001E-2"/>
          <c:y val="0.11316872427983539"/>
          <c:w val="0.90557277414791237"/>
          <c:h val="0.66375279478954019"/>
        </c:manualLayout>
      </c:layout>
      <c:barChart>
        <c:barDir val="col"/>
        <c:grouping val="clustered"/>
        <c:varyColors val="0"/>
        <c:ser>
          <c:idx val="0"/>
          <c:order val="0"/>
          <c:tx>
            <c:v>CP All Cap Equity Composite (Net)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'[4]INSTITUTIONAL FACT SHEET'!$G$22:$L$22</c:f>
              <c:numCache>
                <c:formatCode>General</c:formatCode>
                <c:ptCount val="6"/>
                <c:pt idx="0">
                  <c:v>22.024306893473788</c:v>
                </c:pt>
                <c:pt idx="1">
                  <c:v>22.024306893473788</c:v>
                </c:pt>
                <c:pt idx="2">
                  <c:v>10.226912660920128</c:v>
                </c:pt>
                <c:pt idx="3">
                  <c:v>12.400167348722203</c:v>
                </c:pt>
                <c:pt idx="4">
                  <c:v>13.752188726879112</c:v>
                </c:pt>
                <c:pt idx="5">
                  <c:v>10.627052037367225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7-4562-A7B1-C8C51ABF95E8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'[4]INSTITUTIONAL FACT SHEET'!$G$21:$L$21</c:f>
              <c:strCache>
                <c:ptCount val="6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10 Years</c:v>
                </c:pt>
                <c:pt idx="5">
                  <c:v>Since Inception*</c:v>
                </c:pt>
              </c:strCache>
            </c:strRef>
          </c:cat>
          <c:val>
            <c:numRef>
              <c:f>'[4]INSTITUTIONAL FACT SHEET'!$G$23:$L$23</c:f>
              <c:numCache>
                <c:formatCode>General</c:formatCode>
                <c:ptCount val="6"/>
                <c:pt idx="0">
                  <c:v>18.398826898926846</c:v>
                </c:pt>
                <c:pt idx="1">
                  <c:v>18.398826898926824</c:v>
                </c:pt>
                <c:pt idx="2">
                  <c:v>14.178904188562026</c:v>
                </c:pt>
                <c:pt idx="3">
                  <c:v>15.216856079892938</c:v>
                </c:pt>
                <c:pt idx="4">
                  <c:v>13.884882650942366</c:v>
                </c:pt>
                <c:pt idx="5">
                  <c:v>8.717090567925311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7-4562-A7B1-C8C51ABF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A9B2E-62AB-4C58-8408-0753AD033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B60AB-A43A-420D-871B-0DD1CFBE9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C34870-7A1A-4C14-B36A-899FB05C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0C3D34-95D6-463F-8F5A-E06D89070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75E4E3-793F-4ADA-9EB1-301580E4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BDE19A-A9CD-4507-8152-79D50C766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422150</xdr:colOff>
      <xdr:row>16</xdr:row>
      <xdr:rowOff>32018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00A2A9-8F6B-426F-B4DF-E01568F4C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9</xdr:col>
      <xdr:colOff>394546</xdr:colOff>
      <xdr:row>9</xdr:row>
      <xdr:rowOff>108373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7C281C-5E05-4D33-BDE7-2EE9A4AE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CPE/Institutional/Cookson%20All-Cap%20Monthly%202020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2/CPE/Institutional/Cookson%20All-Cap%20Monthly%202020-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CPE/Institutional/Cookson%20All-Cap%20Monthly%202020-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AppData/Local/Microsoft/Windows/INetCache/Content.Outlook/25UR9LQY/Cookson%20All-Cap%20Monthly%20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19.139342097070756</v>
          </cell>
          <cell r="H22">
            <v>19.139342097070756</v>
          </cell>
          <cell r="I22">
            <v>9.3512938834120263</v>
          </cell>
          <cell r="J22">
            <v>11.863583448406789</v>
          </cell>
          <cell r="K22">
            <v>13.48034476375528</v>
          </cell>
          <cell r="L22">
            <v>10.485973033396313</v>
          </cell>
        </row>
        <row r="23">
          <cell r="G23">
            <v>18.398826898926846</v>
          </cell>
          <cell r="H23">
            <v>18.398826898926824</v>
          </cell>
          <cell r="I23">
            <v>14.178904188562026</v>
          </cell>
          <cell r="J23">
            <v>15.216856079892938</v>
          </cell>
          <cell r="K23">
            <v>13.884882650942366</v>
          </cell>
          <cell r="L23">
            <v>8.717090567925311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P14">
            <v>37468</v>
          </cell>
          <cell r="R14">
            <v>9228.5811075008205</v>
          </cell>
          <cell r="U14">
            <v>8007.1704455197023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  <row r="230">
          <cell r="P230">
            <v>44043</v>
          </cell>
          <cell r="R230">
            <v>59666.501597527531</v>
          </cell>
          <cell r="U230">
            <v>41444.703201505603</v>
          </cell>
        </row>
        <row r="231">
          <cell r="P231">
            <v>44074</v>
          </cell>
          <cell r="R231">
            <v>62346.342961445022</v>
          </cell>
          <cell r="U231">
            <v>44423.741408859627</v>
          </cell>
        </row>
        <row r="232">
          <cell r="P232">
            <v>44104</v>
          </cell>
          <cell r="R232">
            <v>65027.214926672845</v>
          </cell>
          <cell r="U232">
            <v>42735.763881789942</v>
          </cell>
        </row>
      </sheetData>
      <sheetData sheetId="2">
        <row r="8">
          <cell r="R8">
            <v>5.8916666666666666E-3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3.6731304257341391</v>
          </cell>
          <cell r="H22">
            <v>5.5822879790310864</v>
          </cell>
          <cell r="I22">
            <v>8.6275994002627634</v>
          </cell>
          <cell r="J22">
            <v>9.2518489105451351</v>
          </cell>
          <cell r="K22">
            <v>14.685223152717164</v>
          </cell>
          <cell r="L22">
            <v>9.8065146803660852</v>
          </cell>
        </row>
        <row r="23">
          <cell r="G23">
            <v>-3.0807636143353911</v>
          </cell>
          <cell r="H23">
            <v>7.5050988025218812</v>
          </cell>
          <cell r="I23">
            <v>10.729863068536606</v>
          </cell>
          <cell r="J23">
            <v>10.728476387845109</v>
          </cell>
          <cell r="K23">
            <v>13.98732349418912</v>
          </cell>
          <cell r="L23">
            <v>7.6685868175265792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P14">
            <v>37468</v>
          </cell>
          <cell r="R14">
            <v>9228.5811075008205</v>
          </cell>
          <cell r="U14">
            <v>8007.1704455197023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9.7678123181850207</v>
          </cell>
          <cell r="H22">
            <v>15.721407503820672</v>
          </cell>
          <cell r="I22">
            <v>8.8106757067736083</v>
          </cell>
          <cell r="J22">
            <v>11.764338070929981</v>
          </cell>
          <cell r="K22">
            <v>13.781545573116194</v>
          </cell>
          <cell r="L22">
            <v>10.004267816471302</v>
          </cell>
        </row>
        <row r="23">
          <cell r="G23">
            <v>5.5734508062018184</v>
          </cell>
          <cell r="H23">
            <v>15.148978379286948</v>
          </cell>
          <cell r="I23">
            <v>12.279734244878583</v>
          </cell>
          <cell r="J23">
            <v>14.14810830836306</v>
          </cell>
          <cell r="K23">
            <v>13.742772657935332</v>
          </cell>
          <cell r="L23">
            <v>8.0543392035488104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P14">
            <v>37468</v>
          </cell>
          <cell r="R14">
            <v>9228.5811075008205</v>
          </cell>
          <cell r="U14">
            <v>8007.1704455197023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  <row r="230">
          <cell r="P230">
            <v>44043</v>
          </cell>
          <cell r="R230">
            <v>59666.501597527531</v>
          </cell>
          <cell r="U230">
            <v>41444.703201505603</v>
          </cell>
        </row>
        <row r="231">
          <cell r="P231">
            <v>44074</v>
          </cell>
          <cell r="R231">
            <v>62346.342961445022</v>
          </cell>
          <cell r="U231">
            <v>44423.741408859627</v>
          </cell>
        </row>
        <row r="232">
          <cell r="P232">
            <v>44104</v>
          </cell>
          <cell r="R232">
            <v>59762.50268797954</v>
          </cell>
          <cell r="U232">
            <v>42735.763881789942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NET"/>
      <sheetName val="GROSS"/>
    </sheetNames>
    <sheetDataSet>
      <sheetData sheetId="0">
        <row r="21">
          <cell r="G21" t="str">
            <v>YTD</v>
          </cell>
          <cell r="H21" t="str">
            <v>1 Year</v>
          </cell>
          <cell r="I21" t="str">
            <v>3 Years</v>
          </cell>
          <cell r="J21" t="str">
            <v>5 Years</v>
          </cell>
          <cell r="K21" t="str">
            <v>10 Years</v>
          </cell>
          <cell r="L21" t="str">
            <v>Since Inception*</v>
          </cell>
        </row>
        <row r="22">
          <cell r="G22">
            <v>22.024306893473788</v>
          </cell>
          <cell r="H22">
            <v>22.024306893473788</v>
          </cell>
          <cell r="I22">
            <v>10.226912660920128</v>
          </cell>
          <cell r="J22">
            <v>12.400167348722203</v>
          </cell>
          <cell r="K22">
            <v>13.752188726879112</v>
          </cell>
          <cell r="L22">
            <v>10.627052037367225</v>
          </cell>
        </row>
        <row r="23">
          <cell r="G23">
            <v>18.398826898926846</v>
          </cell>
          <cell r="H23">
            <v>18.398826898926824</v>
          </cell>
          <cell r="I23">
            <v>14.178904188562026</v>
          </cell>
          <cell r="J23">
            <v>15.216856079892938</v>
          </cell>
          <cell r="K23">
            <v>13.884882650942366</v>
          </cell>
          <cell r="L23">
            <v>8.717090567925311</v>
          </cell>
        </row>
      </sheetData>
      <sheetData sheetId="1">
        <row r="7">
          <cell r="P7">
            <v>37256</v>
          </cell>
          <cell r="R7">
            <v>10000</v>
          </cell>
          <cell r="U7">
            <v>10000</v>
          </cell>
        </row>
        <row r="8">
          <cell r="P8">
            <v>37287</v>
          </cell>
          <cell r="R8">
            <v>10050.583333333334</v>
          </cell>
          <cell r="U8">
            <v>9854.0660412560028</v>
          </cell>
        </row>
        <row r="9">
          <cell r="P9">
            <v>37315</v>
          </cell>
          <cell r="R9">
            <v>10060.215142361112</v>
          </cell>
          <cell r="U9">
            <v>9664.0308283202448</v>
          </cell>
        </row>
        <row r="10">
          <cell r="F10">
            <v>0.10627052037367224</v>
          </cell>
          <cell r="G10">
            <v>0.13752188726879111</v>
          </cell>
          <cell r="H10">
            <v>0.12400167348722202</v>
          </cell>
          <cell r="I10">
            <v>0.10226912660920129</v>
          </cell>
          <cell r="J10">
            <v>0.22024306893473788</v>
          </cell>
          <cell r="P10">
            <v>37346</v>
          </cell>
          <cell r="R10">
            <v>10237.861774749972</v>
          </cell>
          <cell r="U10">
            <v>10027.485843082944</v>
          </cell>
        </row>
        <row r="11">
          <cell r="P11">
            <v>37376</v>
          </cell>
          <cell r="R11">
            <v>10553.785126015799</v>
          </cell>
          <cell r="U11">
            <v>9419.5409217501219</v>
          </cell>
        </row>
        <row r="12">
          <cell r="P12">
            <v>37407</v>
          </cell>
          <cell r="R12">
            <v>10532.237814716849</v>
          </cell>
          <cell r="U12">
            <v>9350.1440939100557</v>
          </cell>
        </row>
        <row r="13">
          <cell r="P13">
            <v>37437</v>
          </cell>
          <cell r="R13">
            <v>9951.4726678836705</v>
          </cell>
          <cell r="U13">
            <v>8684.1372670144119</v>
          </cell>
        </row>
        <row r="14">
          <cell r="F14">
            <v>8.7170905679253119E-2</v>
          </cell>
          <cell r="G14">
            <v>0.13884882650942365</v>
          </cell>
          <cell r="H14">
            <v>0.15216856079892938</v>
          </cell>
          <cell r="I14">
            <v>0.14178904188562025</v>
          </cell>
          <cell r="J14">
            <v>0.18398826898926823</v>
          </cell>
          <cell r="P14">
            <v>37468</v>
          </cell>
          <cell r="R14">
            <v>9228.5811075008205</v>
          </cell>
          <cell r="U14">
            <v>8007.1704455197023</v>
          </cell>
          <cell r="Z14">
            <v>2.8817609428118021E-2</v>
          </cell>
        </row>
        <row r="15">
          <cell r="P15">
            <v>37499</v>
          </cell>
          <cell r="R15">
            <v>9445.0682393142779</v>
          </cell>
          <cell r="U15">
            <v>8059.7418533373084</v>
          </cell>
          <cell r="Z15">
            <v>0.88758553885902691</v>
          </cell>
        </row>
        <row r="16">
          <cell r="P16">
            <v>37529</v>
          </cell>
          <cell r="R16">
            <v>9287.8865620316901</v>
          </cell>
          <cell r="U16">
            <v>7183.8144400770125</v>
          </cell>
          <cell r="Z16">
            <v>0.6964409043908466</v>
          </cell>
        </row>
        <row r="17">
          <cell r="P17">
            <v>37560</v>
          </cell>
          <cell r="R17">
            <v>9321.8647470377891</v>
          </cell>
          <cell r="U17">
            <v>7816.1043358872676</v>
          </cell>
        </row>
        <row r="18">
          <cell r="P18">
            <v>37590</v>
          </cell>
          <cell r="R18">
            <v>9248.7657909797672</v>
          </cell>
          <cell r="U18">
            <v>8276.1523328068051</v>
          </cell>
        </row>
        <row r="19">
          <cell r="P19">
            <v>37621</v>
          </cell>
          <cell r="R19">
            <v>8936.6970185824575</v>
          </cell>
          <cell r="U19">
            <v>7789.9489610395767</v>
          </cell>
        </row>
        <row r="20">
          <cell r="P20">
            <v>37652</v>
          </cell>
          <cell r="R20">
            <v>8786.1881462944984</v>
          </cell>
          <cell r="U20">
            <v>7585.8789759397087</v>
          </cell>
          <cell r="Z20">
            <v>-0.10633029814175421</v>
          </cell>
          <cell r="AA20">
            <v>-0.22100510389604233</v>
          </cell>
        </row>
        <row r="21">
          <cell r="P21">
            <v>37680</v>
          </cell>
          <cell r="R21">
            <v>8618.005861527512</v>
          </cell>
          <cell r="U21">
            <v>7472.0621744977634</v>
          </cell>
          <cell r="Z21">
            <v>0.34828667201439156</v>
          </cell>
          <cell r="AA21">
            <v>0.28684514607513645</v>
          </cell>
        </row>
        <row r="22">
          <cell r="P22">
            <v>37711</v>
          </cell>
          <cell r="R22">
            <v>8683.1436224975569</v>
          </cell>
          <cell r="U22">
            <v>7544.609753715752</v>
          </cell>
          <cell r="Z22">
            <v>0.23011297222541827</v>
          </cell>
          <cell r="AA22">
            <v>0.10882056782678107</v>
          </cell>
        </row>
        <row r="23">
          <cell r="P23">
            <v>37741</v>
          </cell>
          <cell r="R23">
            <v>9276.7088486254524</v>
          </cell>
          <cell r="U23">
            <v>8166.0588658690976</v>
          </cell>
          <cell r="Z23">
            <v>0.11777500676100527</v>
          </cell>
          <cell r="AA23">
            <v>4.9119676016367686E-2</v>
          </cell>
        </row>
        <row r="24">
          <cell r="P24">
            <v>37772</v>
          </cell>
          <cell r="R24">
            <v>9887.6574322145098</v>
          </cell>
          <cell r="U24">
            <v>8596.3103039823436</v>
          </cell>
          <cell r="Z24">
            <v>3.2980988132230715E-2</v>
          </cell>
          <cell r="AA24">
            <v>0.15794270890577078</v>
          </cell>
        </row>
        <row r="25">
          <cell r="P25">
            <v>37802</v>
          </cell>
          <cell r="R25">
            <v>10079.066000673129</v>
          </cell>
          <cell r="U25">
            <v>8705.967693587605</v>
          </cell>
          <cell r="Z25">
            <v>0.27206277500981813</v>
          </cell>
          <cell r="AA25">
            <v>5.4939616053483409E-2</v>
          </cell>
        </row>
        <row r="26">
          <cell r="P26">
            <v>37833</v>
          </cell>
          <cell r="R26">
            <v>10340.701755607268</v>
          </cell>
          <cell r="U26">
            <v>8859.4681499555045</v>
          </cell>
          <cell r="Z26">
            <v>-0.39574702025195496</v>
          </cell>
          <cell r="AA26">
            <v>-0.36997832482103721</v>
          </cell>
        </row>
        <row r="27">
          <cell r="P27">
            <v>37864</v>
          </cell>
          <cell r="R27">
            <v>10771.478156242942</v>
          </cell>
          <cell r="U27">
            <v>9032.2455715760098</v>
          </cell>
          <cell r="Z27">
            <v>0.11600740351037264</v>
          </cell>
          <cell r="AA27">
            <v>0.26464545466808675</v>
          </cell>
        </row>
        <row r="28">
          <cell r="P28">
            <v>37894</v>
          </cell>
          <cell r="R28">
            <v>10685.934667218778</v>
          </cell>
          <cell r="U28">
            <v>8936.3277063092046</v>
          </cell>
          <cell r="Z28">
            <v>0.24754747625666629</v>
          </cell>
          <cell r="AA28">
            <v>0.15063401360544226</v>
          </cell>
        </row>
        <row r="29">
          <cell r="P29">
            <v>37925</v>
          </cell>
          <cell r="R29">
            <v>11495.483267716161</v>
          </cell>
          <cell r="U29">
            <v>9441.8556041712454</v>
          </cell>
          <cell r="Z29">
            <v>1.8183664978664416E-2</v>
          </cell>
          <cell r="AA29">
            <v>2.1118153138878437E-2</v>
          </cell>
        </row>
        <row r="30">
          <cell r="P30">
            <v>37955</v>
          </cell>
          <cell r="R30">
            <v>12007.702842986813</v>
          </cell>
          <cell r="U30">
            <v>9524.9283360024019</v>
          </cell>
          <cell r="Z30">
            <v>0.11402341845155339</v>
          </cell>
          <cell r="AA30">
            <v>0.16003224545528161</v>
          </cell>
        </row>
        <row r="31">
          <cell r="P31">
            <v>37986</v>
          </cell>
          <cell r="R31">
            <v>12049.229481985476</v>
          </cell>
          <cell r="U31">
            <v>10024.458008686832</v>
          </cell>
          <cell r="Z31">
            <v>0.37974874763854305</v>
          </cell>
          <cell r="AA31">
            <v>0.32388487342020067</v>
          </cell>
        </row>
        <row r="32">
          <cell r="P32">
            <v>38017</v>
          </cell>
          <cell r="R32">
            <v>12111.383424063384</v>
          </cell>
          <cell r="U32">
            <v>10208.458553721732</v>
          </cell>
          <cell r="Z32">
            <v>0.19609830596541866</v>
          </cell>
          <cell r="AA32">
            <v>0.13688356712127914</v>
          </cell>
        </row>
        <row r="33">
          <cell r="P33">
            <v>38046</v>
          </cell>
          <cell r="R33">
            <v>12681.324942360769</v>
          </cell>
          <cell r="U33">
            <v>10350.351076224651</v>
          </cell>
          <cell r="Z33">
            <v>8.0128682441654719E-2</v>
          </cell>
          <cell r="AA33">
            <v>1.3837652644361986E-2</v>
          </cell>
        </row>
        <row r="34">
          <cell r="P34">
            <v>38077</v>
          </cell>
          <cell r="R34">
            <v>12897.647210335874</v>
          </cell>
          <cell r="U34">
            <v>10194.200801505196</v>
          </cell>
          <cell r="Z34">
            <v>7.3176830778507451E-2</v>
          </cell>
          <cell r="AA34">
            <v>0.11959909149049941</v>
          </cell>
        </row>
        <row r="35">
          <cell r="P35">
            <v>38107</v>
          </cell>
          <cell r="R35">
            <v>12167.102976263766</v>
          </cell>
          <cell r="U35">
            <v>10034.171538616099</v>
          </cell>
          <cell r="Z35">
            <v>0.24824711473939787</v>
          </cell>
          <cell r="AA35">
            <v>0.21831601482707264</v>
          </cell>
        </row>
        <row r="36">
          <cell r="P36">
            <v>38138</v>
          </cell>
          <cell r="R36">
            <v>12288.267043402393</v>
          </cell>
          <cell r="U36">
            <v>10171.866353539259</v>
          </cell>
          <cell r="Z36">
            <v>-5.4411079039940136E-2</v>
          </cell>
          <cell r="AA36">
            <v>-4.384241745255868E-2</v>
          </cell>
        </row>
        <row r="37">
          <cell r="P37">
            <v>38168</v>
          </cell>
          <cell r="R37">
            <v>12657.631870281995</v>
          </cell>
          <cell r="U37">
            <v>10369.657072121201</v>
          </cell>
          <cell r="Z37">
            <v>0.16068455583191077</v>
          </cell>
          <cell r="AA37">
            <v>0.31486370986834444</v>
          </cell>
        </row>
        <row r="38">
          <cell r="P38">
            <v>38199</v>
          </cell>
          <cell r="R38">
            <v>12145.736141394675</v>
          </cell>
          <cell r="U38">
            <v>10026.456181732821</v>
          </cell>
          <cell r="Z38">
            <v>0.22024306893473788</v>
          </cell>
          <cell r="AA38">
            <v>0.18398826898926846</v>
          </cell>
        </row>
        <row r="39">
          <cell r="P39">
            <v>38230</v>
          </cell>
          <cell r="R39">
            <v>11876.809300330628</v>
          </cell>
          <cell r="U39">
            <v>10067.01199132367</v>
          </cell>
        </row>
        <row r="40">
          <cell r="P40">
            <v>38260</v>
          </cell>
          <cell r="R40">
            <v>12887.030904734582</v>
          </cell>
          <cell r="U40">
            <v>10176.045530920757</v>
          </cell>
        </row>
        <row r="41">
          <cell r="P41">
            <v>38291</v>
          </cell>
          <cell r="R41">
            <v>13231.866373360439</v>
          </cell>
          <cell r="U41">
            <v>10331.503393898467</v>
          </cell>
        </row>
        <row r="42">
          <cell r="P42">
            <v>38321</v>
          </cell>
          <cell r="R42">
            <v>14551.855309656255</v>
          </cell>
          <cell r="U42">
            <v>10749.532930910962</v>
          </cell>
        </row>
        <row r="43">
          <cell r="P43">
            <v>38352</v>
          </cell>
          <cell r="R43">
            <v>14821.913491111291</v>
          </cell>
          <cell r="U43">
            <v>11115.325221347855</v>
          </cell>
        </row>
        <row r="44">
          <cell r="P44">
            <v>38383</v>
          </cell>
          <cell r="R44">
            <v>14573.769956080936</v>
          </cell>
          <cell r="U44">
            <v>10844.392104183697</v>
          </cell>
        </row>
        <row r="45">
          <cell r="P45">
            <v>38411</v>
          </cell>
          <cell r="R45">
            <v>15500.054484872848</v>
          </cell>
          <cell r="U45">
            <v>11072.600760887004</v>
          </cell>
        </row>
        <row r="46">
          <cell r="P46">
            <v>38442</v>
          </cell>
          <cell r="R46">
            <v>15166.157477844545</v>
          </cell>
          <cell r="U46">
            <v>10876.527174010735</v>
          </cell>
        </row>
        <row r="47">
          <cell r="P47">
            <v>38472</v>
          </cell>
          <cell r="R47">
            <v>14495.181394095573</v>
          </cell>
          <cell r="U47">
            <v>10670.247153931414</v>
          </cell>
        </row>
        <row r="48">
          <cell r="P48">
            <v>38503</v>
          </cell>
          <cell r="R48">
            <v>15309.206622552323</v>
          </cell>
          <cell r="U48">
            <v>11009.759299518981</v>
          </cell>
        </row>
        <row r="49">
          <cell r="P49">
            <v>38533</v>
          </cell>
          <cell r="R49">
            <v>15832.143605434339</v>
          </cell>
          <cell r="U49">
            <v>11025.389521753501</v>
          </cell>
        </row>
        <row r="50">
          <cell r="P50">
            <v>38564</v>
          </cell>
          <cell r="R50">
            <v>16235.203594722689</v>
          </cell>
          <cell r="U50">
            <v>11435.404130344137</v>
          </cell>
        </row>
        <row r="51">
          <cell r="P51">
            <v>38595</v>
          </cell>
          <cell r="R51">
            <v>15917.940657809149</v>
          </cell>
          <cell r="U51">
            <v>11331.067996006625</v>
          </cell>
        </row>
        <row r="52">
          <cell r="P52">
            <v>38625</v>
          </cell>
          <cell r="R52">
            <v>16136.944991359507</v>
          </cell>
          <cell r="U52">
            <v>11422.842508941905</v>
          </cell>
        </row>
        <row r="53">
          <cell r="P53">
            <v>38656</v>
          </cell>
          <cell r="R53">
            <v>15440.77028952394</v>
          </cell>
          <cell r="U53">
            <v>11232.415073476253</v>
          </cell>
        </row>
        <row r="54">
          <cell r="P54">
            <v>38686</v>
          </cell>
          <cell r="R54">
            <v>16358.852756321885</v>
          </cell>
          <cell r="U54">
            <v>11657.248281617507</v>
          </cell>
        </row>
        <row r="55">
          <cell r="P55">
            <v>38717</v>
          </cell>
          <cell r="R55">
            <v>16567.564452737959</v>
          </cell>
          <cell r="U55">
            <v>11661.306395037022</v>
          </cell>
        </row>
        <row r="56">
          <cell r="P56">
            <v>38748</v>
          </cell>
          <cell r="R56">
            <v>17476.433426007741</v>
          </cell>
          <cell r="U56">
            <v>11970.072000320697</v>
          </cell>
        </row>
        <row r="57">
          <cell r="P57">
            <v>38776</v>
          </cell>
          <cell r="R57">
            <v>17098.214279279891</v>
          </cell>
          <cell r="U57">
            <v>12002.550496488868</v>
          </cell>
        </row>
        <row r="58">
          <cell r="P58">
            <v>38807</v>
          </cell>
          <cell r="R58">
            <v>17353.975067874122</v>
          </cell>
          <cell r="U58">
            <v>12151.95269067435</v>
          </cell>
        </row>
        <row r="59">
          <cell r="P59">
            <v>38837</v>
          </cell>
          <cell r="R59">
            <v>17299.454662869215</v>
          </cell>
          <cell r="U59">
            <v>12315.127145881888</v>
          </cell>
        </row>
        <row r="60">
          <cell r="P60">
            <v>38868</v>
          </cell>
          <cell r="R60">
            <v>16539.287792558305</v>
          </cell>
          <cell r="U60">
            <v>11960.680278167922</v>
          </cell>
        </row>
        <row r="61">
          <cell r="P61">
            <v>38898</v>
          </cell>
          <cell r="R61">
            <v>16846.22940850853</v>
          </cell>
          <cell r="U61">
            <v>11976.895436994268</v>
          </cell>
        </row>
        <row r="62">
          <cell r="P62">
            <v>38929</v>
          </cell>
          <cell r="R62">
            <v>16212.109256523256</v>
          </cell>
          <cell r="U62">
            <v>12050.774719794061</v>
          </cell>
        </row>
        <row r="63">
          <cell r="P63">
            <v>38960</v>
          </cell>
          <cell r="R63">
            <v>15939.07031646131</v>
          </cell>
          <cell r="U63">
            <v>12337.500507264174</v>
          </cell>
        </row>
        <row r="64">
          <cell r="P64">
            <v>38990</v>
          </cell>
          <cell r="R64">
            <v>15983.03558541755</v>
          </cell>
          <cell r="U64">
            <v>12655.437943014573</v>
          </cell>
        </row>
        <row r="65">
          <cell r="P65">
            <v>39021</v>
          </cell>
          <cell r="R65">
            <v>16738.367208791744</v>
          </cell>
          <cell r="U65">
            <v>13067.828123022478</v>
          </cell>
        </row>
        <row r="66">
          <cell r="P66">
            <v>39051</v>
          </cell>
          <cell r="R66">
            <v>16908.401122354386</v>
          </cell>
          <cell r="U66">
            <v>13316.327346823355</v>
          </cell>
        </row>
        <row r="67">
          <cell r="P67">
            <v>39082</v>
          </cell>
          <cell r="R67">
            <v>17113.979099333676</v>
          </cell>
          <cell r="U67">
            <v>13503.124716449358</v>
          </cell>
        </row>
        <row r="68">
          <cell r="P68">
            <v>39113</v>
          </cell>
          <cell r="R68">
            <v>17929.602819909422</v>
          </cell>
          <cell r="U68">
            <v>13707.335531056024</v>
          </cell>
        </row>
        <row r="69">
          <cell r="P69">
            <v>39141</v>
          </cell>
          <cell r="R69">
            <v>17631.224346314761</v>
          </cell>
          <cell r="U69">
            <v>13439.235681206219</v>
          </cell>
        </row>
        <row r="70">
          <cell r="P70">
            <v>39172</v>
          </cell>
          <cell r="R70">
            <v>18166.478932094964</v>
          </cell>
          <cell r="U70">
            <v>13589.552649512601</v>
          </cell>
        </row>
        <row r="71">
          <cell r="P71">
            <v>39202</v>
          </cell>
          <cell r="R71">
            <v>18879.664617504128</v>
          </cell>
          <cell r="U71">
            <v>14191.506757747116</v>
          </cell>
        </row>
        <row r="72">
          <cell r="P72">
            <v>39233</v>
          </cell>
          <cell r="R72">
            <v>20123.047863105254</v>
          </cell>
          <cell r="U72">
            <v>14686.720129582905</v>
          </cell>
        </row>
        <row r="73">
          <cell r="P73">
            <v>39263</v>
          </cell>
          <cell r="R73">
            <v>19888.782047565604</v>
          </cell>
          <cell r="U73">
            <v>14442.725596979672</v>
          </cell>
        </row>
        <row r="74">
          <cell r="P74">
            <v>39294</v>
          </cell>
          <cell r="R74">
            <v>19697.021040656993</v>
          </cell>
          <cell r="U74">
            <v>13994.93100249793</v>
          </cell>
        </row>
        <row r="75">
          <cell r="P75">
            <v>39325</v>
          </cell>
          <cell r="R75">
            <v>19796.655138754319</v>
          </cell>
          <cell r="U75">
            <v>14204.716318415265</v>
          </cell>
        </row>
        <row r="76">
          <cell r="P76">
            <v>39355</v>
          </cell>
          <cell r="R76">
            <v>20914.341293463156</v>
          </cell>
          <cell r="U76">
            <v>14735.956101713244</v>
          </cell>
        </row>
        <row r="77">
          <cell r="P77">
            <v>39386</v>
          </cell>
          <cell r="R77">
            <v>22201.793286253262</v>
          </cell>
          <cell r="U77">
            <v>14970.358168349196</v>
          </cell>
        </row>
        <row r="78">
          <cell r="P78">
            <v>39416</v>
          </cell>
          <cell r="R78">
            <v>21231.656326219378</v>
          </cell>
          <cell r="U78">
            <v>14344.49825133607</v>
          </cell>
        </row>
        <row r="79">
          <cell r="P79">
            <v>39447</v>
          </cell>
          <cell r="R79">
            <v>21770.055744558424</v>
          </cell>
          <cell r="U79">
            <v>14244.981203893387</v>
          </cell>
        </row>
        <row r="80">
          <cell r="P80">
            <v>39478</v>
          </cell>
          <cell r="R80">
            <v>19431.044671936826</v>
          </cell>
          <cell r="U80">
            <v>13390.544496904804</v>
          </cell>
        </row>
        <row r="81">
          <cell r="P81">
            <v>39507</v>
          </cell>
          <cell r="R81">
            <v>20205.533727485774</v>
          </cell>
          <cell r="U81">
            <v>12955.543151303573</v>
          </cell>
        </row>
        <row r="82">
          <cell r="P82">
            <v>39538</v>
          </cell>
          <cell r="R82">
            <v>20026.883133445255</v>
          </cell>
          <cell r="U82">
            <v>12899.601100421996</v>
          </cell>
        </row>
        <row r="83">
          <cell r="P83">
            <v>39568</v>
          </cell>
          <cell r="R83">
            <v>21868.521928258328</v>
          </cell>
          <cell r="U83">
            <v>13527.851413010998</v>
          </cell>
        </row>
        <row r="84">
          <cell r="P84">
            <v>39599</v>
          </cell>
          <cell r="R84">
            <v>23262.822438867533</v>
          </cell>
          <cell r="U84">
            <v>13703.072350109067</v>
          </cell>
        </row>
        <row r="85">
          <cell r="P85">
            <v>39629</v>
          </cell>
          <cell r="R85">
            <v>22384.844748653941</v>
          </cell>
          <cell r="U85">
            <v>12547.855317941445</v>
          </cell>
        </row>
        <row r="86">
          <cell r="P86">
            <v>39660</v>
          </cell>
          <cell r="R86">
            <v>21302.72404542943</v>
          </cell>
          <cell r="U86">
            <v>12442.375870371128</v>
          </cell>
        </row>
        <row r="87">
          <cell r="P87">
            <v>39691</v>
          </cell>
          <cell r="R87">
            <v>20468.899921751246</v>
          </cell>
          <cell r="U87">
            <v>12622.351038670109</v>
          </cell>
        </row>
        <row r="88">
          <cell r="P88">
            <v>39721</v>
          </cell>
          <cell r="R88">
            <v>17330.164692916707</v>
          </cell>
          <cell r="U88">
            <v>11497.607535218644</v>
          </cell>
        </row>
        <row r="89">
          <cell r="P89">
            <v>39752</v>
          </cell>
          <cell r="R89">
            <v>14379.848571986746</v>
          </cell>
          <cell r="U89">
            <v>9566.6076932812357</v>
          </cell>
        </row>
        <row r="90">
          <cell r="P90">
            <v>39782</v>
          </cell>
          <cell r="R90">
            <v>12978.652160718071</v>
          </cell>
          <cell r="U90">
            <v>8880.1602046820954</v>
          </cell>
        </row>
        <row r="91">
          <cell r="P91">
            <v>39813</v>
          </cell>
          <cell r="R91">
            <v>13154.621052930474</v>
          </cell>
          <cell r="U91">
            <v>8974.6469209697498</v>
          </cell>
        </row>
        <row r="92">
          <cell r="P92">
            <v>39844</v>
          </cell>
          <cell r="R92">
            <v>12112.226956327841</v>
          </cell>
          <cell r="U92">
            <v>8218.2065498197608</v>
          </cell>
        </row>
        <row r="93">
          <cell r="P93">
            <v>39872</v>
          </cell>
          <cell r="R93">
            <v>11045.84630804781</v>
          </cell>
          <cell r="U93">
            <v>7343.150055877808</v>
          </cell>
        </row>
        <row r="94">
          <cell r="P94">
            <v>39903</v>
          </cell>
          <cell r="R94">
            <v>11545.762902206208</v>
          </cell>
          <cell r="U94">
            <v>7986.374621682834</v>
          </cell>
        </row>
        <row r="95">
          <cell r="P95">
            <v>39933</v>
          </cell>
          <cell r="R95">
            <v>11660.416176412751</v>
          </cell>
          <cell r="U95">
            <v>8750.7625948676596</v>
          </cell>
        </row>
        <row r="96">
          <cell r="P96">
            <v>39964</v>
          </cell>
          <cell r="R96">
            <v>11749.878776123582</v>
          </cell>
          <cell r="U96">
            <v>9240.2068983110221</v>
          </cell>
        </row>
        <row r="97">
          <cell r="P97">
            <v>39994</v>
          </cell>
          <cell r="R97">
            <v>11667.3750439839</v>
          </cell>
          <cell r="U97">
            <v>9258.5511769177429</v>
          </cell>
        </row>
        <row r="98">
          <cell r="P98">
            <v>40025</v>
          </cell>
          <cell r="R98">
            <v>12662.115994608896</v>
          </cell>
          <cell r="U98">
            <v>9958.8086046087392</v>
          </cell>
        </row>
        <row r="99">
          <cell r="P99">
            <v>40056</v>
          </cell>
          <cell r="R99">
            <v>12822.397279573988</v>
          </cell>
          <cell r="U99">
            <v>10318.355600557852</v>
          </cell>
        </row>
        <row r="100">
          <cell r="P100">
            <v>40086</v>
          </cell>
          <cell r="R100">
            <v>13416.822246792904</v>
          </cell>
          <cell r="U100">
            <v>10703.413120455114</v>
          </cell>
        </row>
        <row r="101">
          <cell r="P101">
            <v>40117</v>
          </cell>
          <cell r="R101">
            <v>12827.264715898413</v>
          </cell>
          <cell r="U101">
            <v>10504.584093097192</v>
          </cell>
        </row>
        <row r="102">
          <cell r="P102">
            <v>40147</v>
          </cell>
          <cell r="R102">
            <v>13706.68060604588</v>
          </cell>
          <cell r="U102">
            <v>11134.673219027121</v>
          </cell>
        </row>
        <row r="103">
          <cell r="P103">
            <v>40178</v>
          </cell>
          <cell r="R103">
            <v>14680.654485443822</v>
          </cell>
          <cell r="U103">
            <v>11349.746435855333</v>
          </cell>
        </row>
        <row r="104">
          <cell r="P104">
            <v>40209</v>
          </cell>
          <cell r="R104">
            <v>14041.434321390121</v>
          </cell>
          <cell r="U104">
            <v>10941.464400802253</v>
          </cell>
        </row>
        <row r="105">
          <cell r="P105">
            <v>40237</v>
          </cell>
          <cell r="R105">
            <v>14961.967353109923</v>
          </cell>
          <cell r="U105">
            <v>11280.381727025591</v>
          </cell>
        </row>
        <row r="106">
          <cell r="P106">
            <v>40268</v>
          </cell>
          <cell r="R106">
            <v>16040.101783962769</v>
          </cell>
          <cell r="U106">
            <v>11961.119443866743</v>
          </cell>
        </row>
        <row r="107">
          <cell r="P107">
            <v>40298</v>
          </cell>
          <cell r="R107">
            <v>16334.346757788377</v>
          </cell>
          <cell r="U107">
            <v>12149.942164162851</v>
          </cell>
        </row>
        <row r="108">
          <cell r="P108">
            <v>40329</v>
          </cell>
          <cell r="R108">
            <v>15384.705950766329</v>
          </cell>
          <cell r="U108">
            <v>11179.762750459558</v>
          </cell>
        </row>
        <row r="109">
          <cell r="P109">
            <v>40359</v>
          </cell>
          <cell r="R109">
            <v>14339.874159061301</v>
          </cell>
          <cell r="U109">
            <v>10594.517321998446</v>
          </cell>
        </row>
        <row r="110">
          <cell r="P110">
            <v>40390</v>
          </cell>
          <cell r="R110">
            <v>15691.383398762562</v>
          </cell>
          <cell r="U110">
            <v>11336.775297071499</v>
          </cell>
        </row>
        <row r="111">
          <cell r="P111">
            <v>40421</v>
          </cell>
          <cell r="R111">
            <v>14899.883867823313</v>
          </cell>
          <cell r="U111">
            <v>10825.03298838545</v>
          </cell>
        </row>
        <row r="112">
          <cell r="P112">
            <v>40451</v>
          </cell>
          <cell r="R112">
            <v>16432.759087005197</v>
          </cell>
          <cell r="U112">
            <v>11791.073991143423</v>
          </cell>
        </row>
        <row r="113">
          <cell r="P113">
            <v>40482</v>
          </cell>
          <cell r="R113">
            <v>17004.756042892037</v>
          </cell>
          <cell r="U113">
            <v>12239.751858409018</v>
          </cell>
        </row>
        <row r="114">
          <cell r="P114">
            <v>40512</v>
          </cell>
          <cell r="R114">
            <v>17519.291619489879</v>
          </cell>
          <cell r="U114">
            <v>12241.29604159757</v>
          </cell>
        </row>
        <row r="115">
          <cell r="P115">
            <v>40543</v>
          </cell>
          <cell r="R115">
            <v>18314.813453111547</v>
          </cell>
          <cell r="U115">
            <v>13059.404294892285</v>
          </cell>
        </row>
        <row r="116">
          <cell r="P116">
            <v>40574</v>
          </cell>
          <cell r="R116">
            <v>18559.688613917464</v>
          </cell>
          <cell r="U116">
            <v>13368.919755532321</v>
          </cell>
        </row>
        <row r="117">
          <cell r="P117">
            <v>40602</v>
          </cell>
          <cell r="R117">
            <v>19228.641657191765</v>
          </cell>
          <cell r="U117">
            <v>13826.925106930044</v>
          </cell>
        </row>
        <row r="118">
          <cell r="P118">
            <v>40633</v>
          </cell>
          <cell r="R118">
            <v>19936.627423915128</v>
          </cell>
          <cell r="U118">
            <v>13832.421781408011</v>
          </cell>
        </row>
        <row r="119">
          <cell r="P119">
            <v>40663</v>
          </cell>
          <cell r="R119">
            <v>20772.317681185854</v>
          </cell>
          <cell r="U119">
            <v>14242.063315340298</v>
          </cell>
        </row>
        <row r="120">
          <cell r="P120">
            <v>40694</v>
          </cell>
          <cell r="R120">
            <v>20244.728508507309</v>
          </cell>
          <cell r="U120">
            <v>14080.84997278222</v>
          </cell>
        </row>
        <row r="121">
          <cell r="P121">
            <v>40724</v>
          </cell>
          <cell r="R121">
            <v>19798.399727323085</v>
          </cell>
          <cell r="U121">
            <v>13846.134128122354</v>
          </cell>
        </row>
        <row r="122">
          <cell r="P122">
            <v>40755</v>
          </cell>
          <cell r="R122">
            <v>19233.221409773767</v>
          </cell>
          <cell r="U122">
            <v>13564.59988453215</v>
          </cell>
        </row>
        <row r="123">
          <cell r="P123">
            <v>40786</v>
          </cell>
          <cell r="R123">
            <v>18523.521950826918</v>
          </cell>
          <cell r="U123">
            <v>12827.715049281982</v>
          </cell>
        </row>
        <row r="124">
          <cell r="P124">
            <v>40816</v>
          </cell>
          <cell r="R124">
            <v>17035.681795199915</v>
          </cell>
          <cell r="U124">
            <v>11925.973834495302</v>
          </cell>
        </row>
        <row r="125">
          <cell r="P125">
            <v>40847</v>
          </cell>
          <cell r="R125">
            <v>18958.555985030114</v>
          </cell>
          <cell r="U125">
            <v>13229.388597961335</v>
          </cell>
        </row>
        <row r="126">
          <cell r="P126">
            <v>40877</v>
          </cell>
          <cell r="R126">
            <v>18681.483008827559</v>
          </cell>
          <cell r="U126">
            <v>13200.172652033936</v>
          </cell>
        </row>
        <row r="127">
          <cell r="P127">
            <v>40908</v>
          </cell>
          <cell r="R127">
            <v>18647.843885089664</v>
          </cell>
          <cell r="U127">
            <v>13335.194794694347</v>
          </cell>
        </row>
        <row r="128">
          <cell r="P128">
            <v>40939</v>
          </cell>
          <cell r="R128">
            <v>18764.063464129504</v>
          </cell>
          <cell r="U128">
            <v>13932.793688663873</v>
          </cell>
        </row>
        <row r="129">
          <cell r="P129">
            <v>40968</v>
          </cell>
          <cell r="R129">
            <v>19401.803943772695</v>
          </cell>
          <cell r="U129">
            <v>14535.272819182499</v>
          </cell>
        </row>
        <row r="130">
          <cell r="P130">
            <v>40999</v>
          </cell>
          <cell r="R130">
            <v>19937.086780045418</v>
          </cell>
          <cell r="U130">
            <v>15013.598385995012</v>
          </cell>
        </row>
        <row r="131">
          <cell r="P131">
            <v>41029</v>
          </cell>
          <cell r="R131">
            <v>20198.408822167068</v>
          </cell>
          <cell r="U131">
            <v>14919.403211493356</v>
          </cell>
        </row>
        <row r="132">
          <cell r="P132">
            <v>41060</v>
          </cell>
          <cell r="R132">
            <v>19203.34094434595</v>
          </cell>
          <cell r="U132">
            <v>14022.727535238404</v>
          </cell>
        </row>
        <row r="133">
          <cell r="P133">
            <v>41090</v>
          </cell>
          <cell r="R133">
            <v>19621.173637726675</v>
          </cell>
          <cell r="U133">
            <v>14600.499117066924</v>
          </cell>
        </row>
        <row r="134">
          <cell r="P134">
            <v>41121</v>
          </cell>
          <cell r="R134">
            <v>19547.679261670964</v>
          </cell>
          <cell r="U134">
            <v>14803.281871060817</v>
          </cell>
        </row>
        <row r="135">
          <cell r="P135">
            <v>41152</v>
          </cell>
          <cell r="R135">
            <v>20102.663939482154</v>
          </cell>
          <cell r="U135">
            <v>15136.701905132912</v>
          </cell>
        </row>
        <row r="136">
          <cell r="P136">
            <v>41182</v>
          </cell>
          <cell r="R136">
            <v>20450.888985129845</v>
          </cell>
          <cell r="U136">
            <v>15527.87315511029</v>
          </cell>
        </row>
        <row r="137">
          <cell r="P137">
            <v>41213</v>
          </cell>
          <cell r="R137">
            <v>20226.897215038713</v>
          </cell>
          <cell r="U137">
            <v>15241.149838333278</v>
          </cell>
        </row>
        <row r="138">
          <cell r="P138">
            <v>41243</v>
          </cell>
          <cell r="R138">
            <v>20762.14811144214</v>
          </cell>
          <cell r="U138">
            <v>15329.539501719253</v>
          </cell>
        </row>
        <row r="139">
          <cell r="P139">
            <v>41274</v>
          </cell>
          <cell r="R139">
            <v>20774.134791618482</v>
          </cell>
          <cell r="U139">
            <v>15469.255961272866</v>
          </cell>
        </row>
        <row r="140">
          <cell r="P140">
            <v>41305</v>
          </cell>
          <cell r="R140">
            <v>21916.26209890368</v>
          </cell>
          <cell r="U140">
            <v>16270.501734148598</v>
          </cell>
        </row>
        <row r="141">
          <cell r="P141">
            <v>41333</v>
          </cell>
          <cell r="R141">
            <v>22088.816135829049</v>
          </cell>
          <cell r="U141">
            <v>16491.381697439039</v>
          </cell>
        </row>
        <row r="142">
          <cell r="P142">
            <v>41364</v>
          </cell>
          <cell r="R142">
            <v>22947.769203025611</v>
          </cell>
          <cell r="U142">
            <v>17109.858565791063</v>
          </cell>
        </row>
        <row r="143">
          <cell r="P143">
            <v>41394</v>
          </cell>
          <cell r="R143">
            <v>23238.984043468405</v>
          </cell>
          <cell r="U143">
            <v>17439.510175209809</v>
          </cell>
        </row>
        <row r="144">
          <cell r="P144">
            <v>41425</v>
          </cell>
          <cell r="R144">
            <v>23997.791096783749</v>
          </cell>
          <cell r="U144">
            <v>17847.422223970916</v>
          </cell>
        </row>
        <row r="145">
          <cell r="P145">
            <v>41455</v>
          </cell>
          <cell r="R145">
            <v>23651.055012490018</v>
          </cell>
          <cell r="U145">
            <v>17607.76437543441</v>
          </cell>
        </row>
        <row r="146">
          <cell r="P146">
            <v>41486</v>
          </cell>
          <cell r="R146">
            <v>24746.083092198296</v>
          </cell>
          <cell r="U146">
            <v>18503.761846432946</v>
          </cell>
        </row>
        <row r="147">
          <cell r="P147">
            <v>41517</v>
          </cell>
          <cell r="R147">
            <v>24019.373118724074</v>
          </cell>
          <cell r="U147">
            <v>17967.868512677949</v>
          </cell>
        </row>
        <row r="148">
          <cell r="P148">
            <v>41547</v>
          </cell>
          <cell r="R148">
            <v>25211.366535571582</v>
          </cell>
          <cell r="U148">
            <v>18531.309456843435</v>
          </cell>
        </row>
        <row r="149">
          <cell r="P149">
            <v>41578</v>
          </cell>
          <cell r="R149">
            <v>26664.331204171955</v>
          </cell>
          <cell r="U149">
            <v>19383.143906322672</v>
          </cell>
        </row>
        <row r="150">
          <cell r="P150">
            <v>41608</v>
          </cell>
          <cell r="R150">
            <v>27572.793856408498</v>
          </cell>
          <cell r="U150">
            <v>19973.82424193421</v>
          </cell>
        </row>
        <row r="151">
          <cell r="P151">
            <v>41639</v>
          </cell>
          <cell r="R151">
            <v>28663.086462009887</v>
          </cell>
          <cell r="U151">
            <v>20479.513970194414</v>
          </cell>
        </row>
        <row r="152">
          <cell r="P152">
            <v>41670</v>
          </cell>
          <cell r="R152">
            <v>28848.488859608322</v>
          </cell>
          <cell r="U152">
            <v>19771.412709578846</v>
          </cell>
        </row>
        <row r="153">
          <cell r="P153">
            <v>41698</v>
          </cell>
          <cell r="R153">
            <v>31016.722049970576</v>
          </cell>
          <cell r="U153">
            <v>20675.871069104098</v>
          </cell>
        </row>
        <row r="154">
          <cell r="P154">
            <v>41729</v>
          </cell>
          <cell r="R154">
            <v>30515.0058929976</v>
          </cell>
          <cell r="U154">
            <v>20849.623179153219</v>
          </cell>
        </row>
        <row r="155">
          <cell r="P155">
            <v>41759</v>
          </cell>
          <cell r="R155">
            <v>29427.400224628011</v>
          </cell>
          <cell r="U155">
            <v>21003.732661370679</v>
          </cell>
        </row>
        <row r="156">
          <cell r="P156">
            <v>41790</v>
          </cell>
          <cell r="R156">
            <v>30543.238195478862</v>
          </cell>
          <cell r="U156">
            <v>21496.821237139022</v>
          </cell>
        </row>
        <row r="157">
          <cell r="P157">
            <v>41820</v>
          </cell>
          <cell r="R157">
            <v>31526.068695212383</v>
          </cell>
          <cell r="U157">
            <v>21940.86593716569</v>
          </cell>
        </row>
        <row r="158">
          <cell r="P158">
            <v>41851</v>
          </cell>
          <cell r="R158">
            <v>30404.097945108035</v>
          </cell>
          <cell r="U158">
            <v>21638.267799537087</v>
          </cell>
        </row>
        <row r="159">
          <cell r="P159">
            <v>41882</v>
          </cell>
          <cell r="R159">
            <v>32414.518248231729</v>
          </cell>
          <cell r="U159">
            <v>22503.938130385744</v>
          </cell>
        </row>
        <row r="160">
          <cell r="P160">
            <v>41912</v>
          </cell>
          <cell r="R160">
            <v>32065.295033464696</v>
          </cell>
          <cell r="U160">
            <v>22188.368236300033</v>
          </cell>
        </row>
        <row r="161">
          <cell r="P161">
            <v>41943</v>
          </cell>
          <cell r="R161">
            <v>32652.485404549177</v>
          </cell>
          <cell r="U161">
            <v>22730.314768154152</v>
          </cell>
        </row>
        <row r="162">
          <cell r="P162">
            <v>41973</v>
          </cell>
          <cell r="R162">
            <v>34270.492245477202</v>
          </cell>
          <cell r="U162">
            <v>23341.626008838022</v>
          </cell>
        </row>
        <row r="163">
          <cell r="P163">
            <v>42004</v>
          </cell>
          <cell r="R163">
            <v>34283.869160950351</v>
          </cell>
          <cell r="U163">
            <v>23282.822895344696</v>
          </cell>
        </row>
        <row r="164">
          <cell r="P164">
            <v>42035</v>
          </cell>
          <cell r="R164">
            <v>34422.695975139424</v>
          </cell>
          <cell r="U164">
            <v>22583.86443455191</v>
          </cell>
        </row>
        <row r="165">
          <cell r="P165">
            <v>42063</v>
          </cell>
          <cell r="R165">
            <v>36079.712765526703</v>
          </cell>
          <cell r="U165">
            <v>23881.842437847688</v>
          </cell>
        </row>
        <row r="166">
          <cell r="P166">
            <v>42094</v>
          </cell>
          <cell r="R166">
            <v>36661.474080728978</v>
          </cell>
          <cell r="U166">
            <v>23504.135847601206</v>
          </cell>
        </row>
        <row r="167">
          <cell r="P167">
            <v>42124</v>
          </cell>
          <cell r="R167">
            <v>35294.306609801788</v>
          </cell>
          <cell r="U167">
            <v>23729.648360457304</v>
          </cell>
        </row>
        <row r="168">
          <cell r="P168">
            <v>42155</v>
          </cell>
          <cell r="R168">
            <v>36961.550830204469</v>
          </cell>
          <cell r="U168">
            <v>24034.778340841851</v>
          </cell>
        </row>
        <row r="169">
          <cell r="P169">
            <v>42185</v>
          </cell>
          <cell r="R169">
            <v>36264.024763453795</v>
          </cell>
          <cell r="U169">
            <v>23569.48629781399</v>
          </cell>
        </row>
        <row r="170">
          <cell r="P170">
            <v>42216</v>
          </cell>
          <cell r="R170">
            <v>37660.649061160439</v>
          </cell>
          <cell r="U170">
            <v>24063.315463839564</v>
          </cell>
        </row>
        <row r="171">
          <cell r="P171">
            <v>42247</v>
          </cell>
          <cell r="R171">
            <v>34884.481762067306</v>
          </cell>
          <cell r="U171">
            <v>22611.474429963211</v>
          </cell>
        </row>
        <row r="172">
          <cell r="P172">
            <v>42277</v>
          </cell>
          <cell r="R172">
            <v>34269.875334222619</v>
          </cell>
          <cell r="U172">
            <v>22051.994624513001</v>
          </cell>
        </row>
        <row r="173">
          <cell r="P173">
            <v>42308</v>
          </cell>
          <cell r="R173">
            <v>36299.428737849506</v>
          </cell>
          <cell r="U173">
            <v>23912.171431017392</v>
          </cell>
        </row>
        <row r="174">
          <cell r="P174">
            <v>42338</v>
          </cell>
          <cell r="R174">
            <v>36755.301163558579</v>
          </cell>
          <cell r="U174">
            <v>23983.26562501831</v>
          </cell>
        </row>
        <row r="175">
          <cell r="P175">
            <v>42369</v>
          </cell>
          <cell r="R175">
            <v>37030.990425819378</v>
          </cell>
          <cell r="U175">
            <v>23605.002511150677</v>
          </cell>
        </row>
        <row r="176">
          <cell r="P176">
            <v>42400</v>
          </cell>
          <cell r="R176">
            <v>34348.897507594658</v>
          </cell>
          <cell r="U176">
            <v>22433.646293969588</v>
          </cell>
        </row>
        <row r="177">
          <cell r="P177">
            <v>42429</v>
          </cell>
          <cell r="R177">
            <v>33361.939185876443</v>
          </cell>
          <cell r="U177">
            <v>22403.380303473972</v>
          </cell>
        </row>
        <row r="178">
          <cell r="P178">
            <v>42460</v>
          </cell>
          <cell r="R178">
            <v>35419.09195930956</v>
          </cell>
          <cell r="U178">
            <v>23923.165397646604</v>
          </cell>
        </row>
        <row r="179">
          <cell r="P179">
            <v>42490</v>
          </cell>
          <cell r="R179">
            <v>34881.241241543459</v>
          </cell>
          <cell r="U179">
            <v>24015.939923614795</v>
          </cell>
        </row>
        <row r="180">
          <cell r="P180">
            <v>42521</v>
          </cell>
          <cell r="R180">
            <v>36985.51025484164</v>
          </cell>
          <cell r="U180">
            <v>24447.199404513525</v>
          </cell>
        </row>
        <row r="181">
          <cell r="P181">
            <v>42551</v>
          </cell>
          <cell r="R181">
            <v>37508.768925423719</v>
          </cell>
          <cell r="U181">
            <v>24510.572682571692</v>
          </cell>
        </row>
        <row r="182">
          <cell r="P182">
            <v>42582</v>
          </cell>
          <cell r="R182">
            <v>38940.353606077391</v>
          </cell>
          <cell r="U182">
            <v>25414.228684512174</v>
          </cell>
        </row>
        <row r="183">
          <cell r="P183">
            <v>42613</v>
          </cell>
          <cell r="R183">
            <v>38495.13556318124</v>
          </cell>
          <cell r="U183">
            <v>25449.930199831488</v>
          </cell>
        </row>
        <row r="184">
          <cell r="P184">
            <v>42643</v>
          </cell>
          <cell r="R184">
            <v>38982.740613648202</v>
          </cell>
          <cell r="U184">
            <v>25454.68628405223</v>
          </cell>
        </row>
        <row r="185">
          <cell r="P185">
            <v>42674</v>
          </cell>
          <cell r="R185">
            <v>38420.05074138393</v>
          </cell>
          <cell r="U185">
            <v>24990.38128291849</v>
          </cell>
        </row>
        <row r="186">
          <cell r="P186">
            <v>42704</v>
          </cell>
          <cell r="R186">
            <v>39647.404875684602</v>
          </cell>
          <cell r="U186">
            <v>25915.902918808864</v>
          </cell>
        </row>
        <row r="187">
          <cell r="P187">
            <v>42735</v>
          </cell>
          <cell r="R187">
            <v>39740.80094577009</v>
          </cell>
          <cell r="U187">
            <v>26428.139366115254</v>
          </cell>
        </row>
        <row r="188">
          <cell r="P188">
            <v>42766</v>
          </cell>
          <cell r="R188">
            <v>41123.211200535996</v>
          </cell>
          <cell r="U188">
            <v>26929.381229119153</v>
          </cell>
        </row>
        <row r="189">
          <cell r="P189">
            <v>42794</v>
          </cell>
          <cell r="R189">
            <v>42544.168932622248</v>
          </cell>
          <cell r="U189">
            <v>27998.697203527467</v>
          </cell>
        </row>
        <row r="190">
          <cell r="P190">
            <v>42825</v>
          </cell>
          <cell r="R190">
            <v>42057.492002812338</v>
          </cell>
          <cell r="U190">
            <v>28031.310352469678</v>
          </cell>
        </row>
        <row r="191">
          <cell r="P191">
            <v>42855</v>
          </cell>
          <cell r="R191">
            <v>42759.33341019127</v>
          </cell>
          <cell r="U191">
            <v>28319.207866143264</v>
          </cell>
        </row>
        <row r="192">
          <cell r="P192">
            <v>42886</v>
          </cell>
          <cell r="R192">
            <v>44162.081848934868</v>
          </cell>
          <cell r="U192">
            <v>28717.730663444701</v>
          </cell>
        </row>
        <row r="193">
          <cell r="P193">
            <v>42916</v>
          </cell>
          <cell r="R193">
            <v>44035.145305007078</v>
          </cell>
          <cell r="U193">
            <v>28896.979447971786</v>
          </cell>
        </row>
        <row r="194">
          <cell r="P194">
            <v>42947</v>
          </cell>
          <cell r="R194">
            <v>44960.485170064727</v>
          </cell>
          <cell r="U194">
            <v>29491.181138926506</v>
          </cell>
        </row>
        <row r="195">
          <cell r="P195">
            <v>42978</v>
          </cell>
          <cell r="R195">
            <v>45331.663948800393</v>
          </cell>
          <cell r="U195">
            <v>29581.484971793016</v>
          </cell>
        </row>
        <row r="196">
          <cell r="P196">
            <v>43008</v>
          </cell>
          <cell r="R196">
            <v>46388.919236523609</v>
          </cell>
          <cell r="U196">
            <v>30191.684400581125</v>
          </cell>
        </row>
        <row r="197">
          <cell r="P197">
            <v>43039</v>
          </cell>
          <cell r="R197">
            <v>48403.017868961906</v>
          </cell>
          <cell r="U197">
            <v>30896.202538525969</v>
          </cell>
        </row>
        <row r="198">
          <cell r="P198">
            <v>43069</v>
          </cell>
          <cell r="R198">
            <v>49587.810806019064</v>
          </cell>
          <cell r="U198">
            <v>31843.775110348863</v>
          </cell>
        </row>
        <row r="199">
          <cell r="P199">
            <v>43100</v>
          </cell>
          <cell r="R199">
            <v>49606.34011799025</v>
          </cell>
          <cell r="U199">
            <v>32197.825431820012</v>
          </cell>
        </row>
        <row r="200">
          <cell r="P200">
            <v>43131</v>
          </cell>
          <cell r="R200">
            <v>52513.155900777543</v>
          </cell>
          <cell r="U200">
            <v>34041.271322313092</v>
          </cell>
        </row>
        <row r="201">
          <cell r="P201">
            <v>43159</v>
          </cell>
          <cell r="R201">
            <v>50513.75249862604</v>
          </cell>
          <cell r="U201">
            <v>32786.653365278573</v>
          </cell>
        </row>
        <row r="202">
          <cell r="P202">
            <v>43190</v>
          </cell>
          <cell r="R202">
            <v>49538.012017445079</v>
          </cell>
          <cell r="U202">
            <v>31953.412116736046</v>
          </cell>
        </row>
        <row r="203">
          <cell r="P203">
            <v>43220</v>
          </cell>
          <cell r="R203">
            <v>49747.244067536092</v>
          </cell>
          <cell r="U203">
            <v>32076.020261907059</v>
          </cell>
        </row>
        <row r="204">
          <cell r="P204">
            <v>43251</v>
          </cell>
          <cell r="R204">
            <v>51417.690193665199</v>
          </cell>
          <cell r="U204">
            <v>32848.482460148189</v>
          </cell>
        </row>
        <row r="205">
          <cell r="P205">
            <v>43281</v>
          </cell>
          <cell r="R205">
            <v>50439.400080810461</v>
          </cell>
          <cell r="U205">
            <v>33050.646923193381</v>
          </cell>
        </row>
        <row r="206">
          <cell r="P206">
            <v>43312</v>
          </cell>
          <cell r="R206">
            <v>52373.885578976427</v>
          </cell>
          <cell r="U206">
            <v>34280.619716538618</v>
          </cell>
        </row>
        <row r="207">
          <cell r="P207">
            <v>43343</v>
          </cell>
          <cell r="R207">
            <v>55056.458540369742</v>
          </cell>
          <cell r="U207">
            <v>35397.620067809417</v>
          </cell>
        </row>
        <row r="208">
          <cell r="P208">
            <v>43373</v>
          </cell>
          <cell r="R208">
            <v>55302.102106224018</v>
          </cell>
          <cell r="U208">
            <v>35599.105090251651</v>
          </cell>
        </row>
        <row r="209">
          <cell r="P209">
            <v>43404</v>
          </cell>
          <cell r="R209">
            <v>50387.662368520381</v>
          </cell>
          <cell r="U209">
            <v>33165.904756386888</v>
          </cell>
        </row>
        <row r="210">
          <cell r="P210">
            <v>43434</v>
          </cell>
          <cell r="R210">
            <v>50807.677126136914</v>
          </cell>
          <cell r="U210">
            <v>33841.762854352222</v>
          </cell>
        </row>
        <row r="211">
          <cell r="P211">
            <v>43465</v>
          </cell>
          <cell r="R211">
            <v>46907.205624948132</v>
          </cell>
          <cell r="U211">
            <v>30786.194928173569</v>
          </cell>
        </row>
        <row r="212">
          <cell r="P212">
            <v>43496</v>
          </cell>
          <cell r="R212">
            <v>49686.676458519229</v>
          </cell>
          <cell r="U212">
            <v>33253.243757531382</v>
          </cell>
        </row>
        <row r="213">
          <cell r="P213">
            <v>43524</v>
          </cell>
          <cell r="R213">
            <v>52241.548799790799</v>
          </cell>
          <cell r="U213">
            <v>34320.953781423603</v>
          </cell>
        </row>
        <row r="214">
          <cell r="P214">
            <v>43555</v>
          </cell>
          <cell r="R214">
            <v>53113.9130093489</v>
          </cell>
          <cell r="U214">
            <v>34987.855616895336</v>
          </cell>
        </row>
        <row r="215">
          <cell r="P215">
            <v>43585</v>
          </cell>
          <cell r="R215">
            <v>54077.647256265867</v>
          </cell>
          <cell r="U215">
            <v>36404.489274072708</v>
          </cell>
        </row>
        <row r="216">
          <cell r="P216">
            <v>43616</v>
          </cell>
          <cell r="R216">
            <v>50856.223783327696</v>
          </cell>
          <cell r="U216">
            <v>34091.05578831202</v>
          </cell>
        </row>
        <row r="217">
          <cell r="P217">
            <v>43646</v>
          </cell>
          <cell r="R217">
            <v>53459.994632735696</v>
          </cell>
          <cell r="U217">
            <v>36493.681295043454</v>
          </cell>
        </row>
        <row r="218">
          <cell r="P218">
            <v>43677</v>
          </cell>
          <cell r="R218">
            <v>54119.459306526915</v>
          </cell>
          <cell r="U218">
            <v>37018.209440530707</v>
          </cell>
        </row>
        <row r="219">
          <cell r="P219">
            <v>43708</v>
          </cell>
          <cell r="R219">
            <v>52976.113569397457</v>
          </cell>
          <cell r="U219">
            <v>36431.79043284629</v>
          </cell>
        </row>
        <row r="220">
          <cell r="P220">
            <v>43738</v>
          </cell>
          <cell r="R220">
            <v>51643.428797741173</v>
          </cell>
          <cell r="U220">
            <v>37113.454659600582</v>
          </cell>
        </row>
        <row r="221">
          <cell r="P221">
            <v>43769</v>
          </cell>
          <cell r="R221">
            <v>51714.679515005788</v>
          </cell>
          <cell r="U221">
            <v>37917.294660233078</v>
          </cell>
        </row>
        <row r="222">
          <cell r="P222">
            <v>43799</v>
          </cell>
          <cell r="R222">
            <v>53559.997185913242</v>
          </cell>
          <cell r="U222">
            <v>39293.656019853028</v>
          </cell>
        </row>
        <row r="223">
          <cell r="P223">
            <v>43830</v>
          </cell>
          <cell r="R223">
            <v>54444.469126109027</v>
          </cell>
          <cell r="U223">
            <v>40479.650475988303</v>
          </cell>
        </row>
        <row r="224">
          <cell r="P224">
            <v>43861</v>
          </cell>
          <cell r="R224">
            <v>55890.332744534724</v>
          </cell>
          <cell r="U224">
            <v>40463.776272809991</v>
          </cell>
        </row>
        <row r="225">
          <cell r="P225">
            <v>43890</v>
          </cell>
          <cell r="R225">
            <v>50575.702373745997</v>
          </cell>
          <cell r="U225">
            <v>37132.84960044879</v>
          </cell>
        </row>
        <row r="226">
          <cell r="P226">
            <v>43921</v>
          </cell>
          <cell r="R226">
            <v>44986.615221558241</v>
          </cell>
          <cell r="U226">
            <v>32546.440228467472</v>
          </cell>
        </row>
        <row r="227">
          <cell r="P227">
            <v>43951</v>
          </cell>
          <cell r="R227">
            <v>49830.623993231558</v>
          </cell>
          <cell r="U227">
            <v>36718.699669279209</v>
          </cell>
        </row>
        <row r="228">
          <cell r="P228">
            <v>43982</v>
          </cell>
          <cell r="R228">
            <v>53497.094865821549</v>
          </cell>
          <cell r="U228">
            <v>38467.518013977839</v>
          </cell>
        </row>
        <row r="229">
          <cell r="P229">
            <v>44012</v>
          </cell>
          <cell r="R229">
            <v>56444.285486709567</v>
          </cell>
          <cell r="U229">
            <v>39232.568132913912</v>
          </cell>
        </row>
        <row r="230">
          <cell r="P230">
            <v>44043</v>
          </cell>
          <cell r="R230">
            <v>59666.501597527531</v>
          </cell>
          <cell r="U230">
            <v>41444.703201505603</v>
          </cell>
        </row>
        <row r="231">
          <cell r="P231">
            <v>44074</v>
          </cell>
          <cell r="R231">
            <v>62346.342961445022</v>
          </cell>
          <cell r="U231">
            <v>44423.741408859627</v>
          </cell>
        </row>
        <row r="232">
          <cell r="P232">
            <v>44104</v>
          </cell>
          <cell r="R232">
            <v>59762.50268797954</v>
          </cell>
          <cell r="U232">
            <v>42735.763881789942</v>
          </cell>
        </row>
      </sheetData>
      <sheetData sheetId="2">
        <row r="8">
          <cell r="R8">
            <v>5.8916666666666666E-3</v>
          </cell>
        </row>
        <row r="9">
          <cell r="R9">
            <v>1.7916666666666667E-3</v>
          </cell>
        </row>
        <row r="10">
          <cell r="R10">
            <v>1.849166666666667E-2</v>
          </cell>
        </row>
        <row r="11">
          <cell r="R11">
            <v>3.1691666666666667E-2</v>
          </cell>
        </row>
        <row r="12">
          <cell r="R12">
            <v>-1.2083333333333334E-3</v>
          </cell>
        </row>
        <row r="13">
          <cell r="R13">
            <v>-5.4308333333333333E-2</v>
          </cell>
        </row>
        <row r="14">
          <cell r="R14">
            <v>-7.1808333333333335E-2</v>
          </cell>
        </row>
        <row r="15">
          <cell r="R15">
            <v>2.4291666666666666E-2</v>
          </cell>
        </row>
        <row r="16">
          <cell r="R16">
            <v>-1.5808333333333334E-2</v>
          </cell>
        </row>
        <row r="17">
          <cell r="R17">
            <v>4.4916666666666664E-3</v>
          </cell>
        </row>
        <row r="18">
          <cell r="R18">
            <v>-7.0083333333333334E-3</v>
          </cell>
        </row>
        <row r="19">
          <cell r="R19">
            <v>-3.2908333333333338E-2</v>
          </cell>
        </row>
        <row r="20">
          <cell r="R20">
            <v>-1.6008333333333333E-2</v>
          </cell>
        </row>
        <row r="21">
          <cell r="R21">
            <v>-1.8308333333333333E-2</v>
          </cell>
        </row>
        <row r="22">
          <cell r="R22">
            <v>8.3916666666666653E-3</v>
          </cell>
        </row>
        <row r="23">
          <cell r="R23">
            <v>6.9191666666666665E-2</v>
          </cell>
        </row>
        <row r="24">
          <cell r="R24">
            <v>6.6691666666666663E-2</v>
          </cell>
        </row>
        <row r="25">
          <cell r="R25">
            <v>2.0191666666666667E-2</v>
          </cell>
        </row>
        <row r="26">
          <cell r="R26">
            <v>2.6791666666666668E-2</v>
          </cell>
        </row>
        <row r="27">
          <cell r="R27">
            <v>4.2491666666666664E-2</v>
          </cell>
        </row>
        <row r="28">
          <cell r="R28">
            <v>-7.1083333333333328E-3</v>
          </cell>
        </row>
        <row r="29">
          <cell r="R29">
            <v>7.6591666666666669E-2</v>
          </cell>
        </row>
        <row r="30">
          <cell r="R30">
            <v>4.5391666666666663E-2</v>
          </cell>
        </row>
        <row r="31">
          <cell r="R31">
            <v>4.2916666666666667E-3</v>
          </cell>
        </row>
        <row r="32">
          <cell r="R32">
            <v>5.991666666666666E-3</v>
          </cell>
        </row>
        <row r="33">
          <cell r="R33">
            <v>4.7891666666666666E-2</v>
          </cell>
        </row>
        <row r="34">
          <cell r="R34">
            <v>1.7891666666666667E-2</v>
          </cell>
        </row>
        <row r="35">
          <cell r="R35">
            <v>-5.5808333333333335E-2</v>
          </cell>
        </row>
        <row r="36">
          <cell r="R36">
            <v>1.0791666666666668E-2</v>
          </cell>
        </row>
        <row r="37">
          <cell r="R37">
            <v>3.0891666666666664E-2</v>
          </cell>
        </row>
        <row r="38">
          <cell r="R38">
            <v>-3.9608333333333336E-2</v>
          </cell>
        </row>
        <row r="39">
          <cell r="R39">
            <v>-2.1308333333333332E-2</v>
          </cell>
        </row>
        <row r="40">
          <cell r="R40">
            <v>8.5891666666666672E-2</v>
          </cell>
        </row>
        <row r="41">
          <cell r="R41">
            <v>2.7591666666666664E-2</v>
          </cell>
        </row>
        <row r="42">
          <cell r="R42">
            <v>0.10059166666666668</v>
          </cell>
        </row>
        <row r="43">
          <cell r="R43">
            <v>1.9391666666666668E-2</v>
          </cell>
        </row>
        <row r="44">
          <cell r="R44">
            <v>-1.5908333333333333E-2</v>
          </cell>
        </row>
        <row r="45">
          <cell r="R45">
            <v>6.4391666666666666E-2</v>
          </cell>
        </row>
        <row r="46">
          <cell r="R46">
            <v>-2.0708333333333332E-2</v>
          </cell>
        </row>
        <row r="47">
          <cell r="R47">
            <v>-4.3408333333333333E-2</v>
          </cell>
        </row>
        <row r="48">
          <cell r="R48">
            <v>5.699166666666667E-2</v>
          </cell>
        </row>
        <row r="49">
          <cell r="R49">
            <v>3.4991666666666664E-2</v>
          </cell>
        </row>
        <row r="50">
          <cell r="R50">
            <v>2.6291666666666665E-2</v>
          </cell>
        </row>
        <row r="51">
          <cell r="R51">
            <v>-1.8708333333333334E-2</v>
          </cell>
        </row>
        <row r="52">
          <cell r="R52">
            <v>1.4591666666666668E-2</v>
          </cell>
        </row>
        <row r="53">
          <cell r="R53">
            <v>-4.2308333333333337E-2</v>
          </cell>
        </row>
        <row r="54">
          <cell r="R54">
            <v>6.0291666666666667E-2</v>
          </cell>
        </row>
        <row r="55">
          <cell r="R55">
            <v>1.3591666666666669E-2</v>
          </cell>
        </row>
        <row r="56">
          <cell r="R56">
            <v>5.5691666666666667E-2</v>
          </cell>
        </row>
        <row r="57">
          <cell r="R57">
            <v>-2.0808333333333335E-2</v>
          </cell>
        </row>
        <row r="58">
          <cell r="R58">
            <v>1.5791666666666669E-2</v>
          </cell>
        </row>
        <row r="59">
          <cell r="R59">
            <v>-2.3083333333333332E-3</v>
          </cell>
        </row>
        <row r="60">
          <cell r="R60">
            <v>-4.3108333333333332E-2</v>
          </cell>
        </row>
        <row r="61">
          <cell r="R61">
            <v>1.9391666666666668E-2</v>
          </cell>
        </row>
        <row r="62">
          <cell r="R62">
            <v>-3.6808333333333339E-2</v>
          </cell>
        </row>
        <row r="63">
          <cell r="R63">
            <v>-1.6008333333333333E-2</v>
          </cell>
        </row>
        <row r="64">
          <cell r="R64">
            <v>3.5916666666666662E-3</v>
          </cell>
        </row>
        <row r="65">
          <cell r="R65">
            <v>4.8091666666666665E-2</v>
          </cell>
        </row>
        <row r="66">
          <cell r="R66">
            <v>1.0991666666666669E-2</v>
          </cell>
        </row>
        <row r="67">
          <cell r="R67">
            <v>1.2991666666666669E-2</v>
          </cell>
        </row>
        <row r="68">
          <cell r="R68">
            <v>4.8491666666666662E-2</v>
          </cell>
        </row>
        <row r="69">
          <cell r="R69">
            <v>-1.5808333333333334E-2</v>
          </cell>
        </row>
        <row r="70">
          <cell r="R70">
            <v>3.1191666666666666E-2</v>
          </cell>
        </row>
        <row r="71">
          <cell r="R71">
            <v>4.0091666666666664E-2</v>
          </cell>
        </row>
        <row r="72">
          <cell r="R72">
            <v>6.6691666666666663E-2</v>
          </cell>
        </row>
        <row r="73">
          <cell r="R73">
            <v>-1.0808333333333333E-2</v>
          </cell>
        </row>
        <row r="74">
          <cell r="R74">
            <v>-8.8083333333333329E-3</v>
          </cell>
        </row>
        <row r="75">
          <cell r="R75">
            <v>5.8916666666666666E-3</v>
          </cell>
        </row>
        <row r="76">
          <cell r="R76">
            <v>5.7291666666666671E-2</v>
          </cell>
        </row>
        <row r="77">
          <cell r="R77">
            <v>6.2391666666666665E-2</v>
          </cell>
        </row>
        <row r="78">
          <cell r="R78">
            <v>-4.2862999999999998E-2</v>
          </cell>
        </row>
        <row r="79">
          <cell r="R79">
            <v>2.6191666666666665E-2</v>
          </cell>
        </row>
        <row r="80">
          <cell r="R80">
            <v>-0.10660833333333333</v>
          </cell>
        </row>
        <row r="81">
          <cell r="R81">
            <v>4.0691666666666668E-2</v>
          </cell>
        </row>
        <row r="82">
          <cell r="R82">
            <v>-8.0083333333333343E-3</v>
          </cell>
        </row>
        <row r="83">
          <cell r="R83">
            <v>9.2791666666666661E-2</v>
          </cell>
        </row>
        <row r="84">
          <cell r="R84">
            <v>6.4591666666666658E-2</v>
          </cell>
        </row>
        <row r="85">
          <cell r="R85">
            <v>-3.6908333333333335E-2</v>
          </cell>
        </row>
        <row r="86">
          <cell r="R86">
            <v>-4.7508333333333333E-2</v>
          </cell>
        </row>
        <row r="87">
          <cell r="R87">
            <v>-3.8308333333333333E-2</v>
          </cell>
        </row>
        <row r="88">
          <cell r="R88">
            <v>-0.15250833333333333</v>
          </cell>
        </row>
        <row r="89">
          <cell r="R89">
            <v>-0.16940833333333333</v>
          </cell>
        </row>
        <row r="90">
          <cell r="R90">
            <v>-9.6608333333333324E-2</v>
          </cell>
        </row>
        <row r="91">
          <cell r="R91">
            <v>1.4391666666666667E-2</v>
          </cell>
        </row>
        <row r="92">
          <cell r="R92">
            <v>-7.840833333333333E-2</v>
          </cell>
        </row>
        <row r="93">
          <cell r="R93">
            <v>-8.7208333333333332E-2</v>
          </cell>
        </row>
        <row r="94">
          <cell r="R94">
            <v>4.609166666666667E-2</v>
          </cell>
        </row>
        <row r="95">
          <cell r="R95">
            <v>1.0763666666666666E-2</v>
          </cell>
        </row>
        <row r="96">
          <cell r="R96">
            <v>8.5056666666666666E-3</v>
          </cell>
        </row>
        <row r="97">
          <cell r="R97">
            <v>-6.1883333333333339E-3</v>
          </cell>
        </row>
        <row r="98">
          <cell r="R98">
            <v>8.6091666666666664E-2</v>
          </cell>
        </row>
        <row r="99">
          <cell r="R99">
            <v>1.3491666666666669E-2</v>
          </cell>
        </row>
        <row r="100">
          <cell r="R100">
            <v>4.719166666666666E-2</v>
          </cell>
        </row>
        <row r="101">
          <cell r="R101">
            <v>-4.3108333333333332E-2</v>
          </cell>
        </row>
        <row r="102">
          <cell r="R102">
            <v>6.9391666666666671E-2</v>
          </cell>
        </row>
        <row r="103">
          <cell r="R103">
            <v>7.1891666666666673E-2</v>
          </cell>
        </row>
        <row r="104">
          <cell r="R104">
            <v>-4.2708333333333327E-2</v>
          </cell>
        </row>
        <row r="105">
          <cell r="R105">
            <v>6.6391666666666668E-2</v>
          </cell>
        </row>
        <row r="106">
          <cell r="R106">
            <v>7.289166666666666E-2</v>
          </cell>
        </row>
        <row r="107">
          <cell r="R107">
            <v>1.9177666666666669E-2</v>
          </cell>
        </row>
        <row r="108">
          <cell r="R108">
            <v>-5.7304333333333332E-2</v>
          </cell>
        </row>
        <row r="109">
          <cell r="R109">
            <v>-6.7080333333333339E-2</v>
          </cell>
        </row>
        <row r="110">
          <cell r="R110">
            <v>9.5081666666666675E-2</v>
          </cell>
        </row>
        <row r="111">
          <cell r="R111">
            <v>-4.9608333333333338E-2</v>
          </cell>
        </row>
        <row r="112">
          <cell r="R112">
            <v>0.10371166666666667</v>
          </cell>
        </row>
        <row r="113">
          <cell r="R113">
            <v>3.5641666666666662E-2</v>
          </cell>
        </row>
        <row r="114">
          <cell r="R114">
            <v>3.1091666666666663E-2</v>
          </cell>
        </row>
        <row r="115">
          <cell r="R115">
            <v>4.6241666666666667E-2</v>
          </cell>
        </row>
        <row r="116">
          <cell r="R116">
            <v>1.4203666666666668E-2</v>
          </cell>
        </row>
        <row r="117">
          <cell r="R117">
            <v>3.6876666666666662E-2</v>
          </cell>
        </row>
        <row r="118">
          <cell r="R118">
            <v>3.7652666666666661E-2</v>
          </cell>
        </row>
        <row r="119">
          <cell r="R119">
            <v>4.2750666666666666E-2</v>
          </cell>
        </row>
        <row r="120">
          <cell r="R120">
            <v>-2.4565333333333338E-2</v>
          </cell>
        </row>
        <row r="121">
          <cell r="R121">
            <v>-2.1213333333333334E-2</v>
          </cell>
        </row>
        <row r="122">
          <cell r="R122">
            <v>-2.7713333333333336E-2</v>
          </cell>
        </row>
        <row r="123">
          <cell r="R123">
            <v>-3.6066333333333332E-2</v>
          </cell>
        </row>
        <row r="124">
          <cell r="R124">
            <v>-7.9488333333333341E-2</v>
          </cell>
        </row>
        <row r="125">
          <cell r="R125">
            <v>0.11370666666666666</v>
          </cell>
        </row>
        <row r="126">
          <cell r="R126">
            <v>-1.3781333333333333E-2</v>
          </cell>
        </row>
        <row r="127">
          <cell r="R127">
            <v>-9.6733333333333339E-4</v>
          </cell>
        </row>
        <row r="128">
          <cell r="R128">
            <v>7.0656666666666671E-3</v>
          </cell>
        </row>
        <row r="129">
          <cell r="R129">
            <v>3.4820666666666666E-2</v>
          </cell>
        </row>
        <row r="130">
          <cell r="R130">
            <v>2.8422666666666666E-2</v>
          </cell>
        </row>
        <row r="131">
          <cell r="R131">
            <v>1.3940666666666667E-2</v>
          </cell>
        </row>
        <row r="132">
          <cell r="R132">
            <v>-4.8431333333333333E-2</v>
          </cell>
        </row>
        <row r="133">
          <cell r="R133">
            <v>2.2591666666666663E-2</v>
          </cell>
        </row>
        <row r="134">
          <cell r="R134">
            <v>-2.9123333333333336E-3</v>
          </cell>
        </row>
        <row r="135">
          <cell r="R135">
            <v>2.9224666666666663E-2</v>
          </cell>
        </row>
        <row r="136">
          <cell r="R136">
            <v>1.8155666666666667E-2</v>
          </cell>
        </row>
        <row r="137">
          <cell r="R137">
            <v>-1.0119333333333334E-2</v>
          </cell>
        </row>
        <row r="138">
          <cell r="R138">
            <v>2.7295666666666666E-2</v>
          </cell>
        </row>
        <row r="139">
          <cell r="R139">
            <v>1.4106666666666668E-3</v>
          </cell>
        </row>
        <row r="140">
          <cell r="R140">
            <v>5.5811666666666662E-2</v>
          </cell>
        </row>
        <row r="141">
          <cell r="R141">
            <v>8.7066666666666664E-3</v>
          </cell>
        </row>
        <row r="142">
          <cell r="R142">
            <v>3.9719666666666667E-2</v>
          </cell>
        </row>
        <row r="143">
          <cell r="R143">
            <v>1.3523666666666666E-2</v>
          </cell>
        </row>
        <row r="144">
          <cell r="R144">
            <v>3.3485666666666664E-2</v>
          </cell>
        </row>
        <row r="145">
          <cell r="R145">
            <v>-1.3615333333333333E-2</v>
          </cell>
        </row>
        <row r="146">
          <cell r="R146">
            <v>4.713266666666667E-2</v>
          </cell>
        </row>
        <row r="147">
          <cell r="R147">
            <v>-2.8533333333333334E-2</v>
          </cell>
        </row>
        <row r="148">
          <cell r="R148">
            <v>5.0459666666666667E-2</v>
          </cell>
        </row>
        <row r="149">
          <cell r="R149">
            <v>5.8464666666666665E-2</v>
          </cell>
        </row>
        <row r="150">
          <cell r="R150">
            <v>3.4903666666666666E-2</v>
          </cell>
        </row>
        <row r="151">
          <cell r="R151">
            <v>4.0375666666666671E-2</v>
          </cell>
        </row>
        <row r="152">
          <cell r="R152">
            <v>7.3016666666666664E-3</v>
          </cell>
        </row>
        <row r="153">
          <cell r="R153">
            <v>7.5992666666666667E-2</v>
          </cell>
        </row>
        <row r="154">
          <cell r="R154">
            <v>-1.5342333333333333E-2</v>
          </cell>
        </row>
        <row r="155">
          <cell r="R155">
            <v>-3.4808333333333337E-2</v>
          </cell>
        </row>
        <row r="156">
          <cell r="R156">
            <v>3.8751666666666663E-2</v>
          </cell>
        </row>
        <row r="157">
          <cell r="R157">
            <v>3.3011666666666668E-2</v>
          </cell>
        </row>
        <row r="158">
          <cell r="R158">
            <v>-3.4755333333333333E-2</v>
          </cell>
        </row>
        <row r="159">
          <cell r="R159">
            <v>6.6956666666666664E-2</v>
          </cell>
        </row>
        <row r="160">
          <cell r="R160">
            <v>-9.940333333333334E-3</v>
          </cell>
        </row>
        <row r="161">
          <cell r="R161">
            <v>1.9145666666666668E-2</v>
          </cell>
        </row>
        <row r="162">
          <cell r="R162">
            <v>5.0385666666666662E-2</v>
          </cell>
        </row>
        <row r="163">
          <cell r="R163">
            <v>1.2236666666666667E-3</v>
          </cell>
        </row>
        <row r="164">
          <cell r="R164">
            <v>4.8826666666666662E-3</v>
          </cell>
        </row>
        <row r="165">
          <cell r="R165">
            <v>4.8970666666666662E-2</v>
          </cell>
        </row>
        <row r="166">
          <cell r="R166">
            <v>1.6957666666666669E-2</v>
          </cell>
        </row>
        <row r="167">
          <cell r="R167">
            <v>-3.6458333333333336E-2</v>
          </cell>
        </row>
        <row r="168">
          <cell r="R168">
            <v>4.8071666666666665E-2</v>
          </cell>
        </row>
        <row r="169">
          <cell r="R169">
            <v>-1.8038333333333333E-2</v>
          </cell>
        </row>
        <row r="170">
          <cell r="R170">
            <v>3.9345999999999999E-2</v>
          </cell>
        </row>
        <row r="171">
          <cell r="R171">
            <v>-7.2882000000000002E-2</v>
          </cell>
        </row>
        <row r="172">
          <cell r="R172">
            <v>-1.6785000000000001E-2</v>
          </cell>
        </row>
        <row r="173">
          <cell r="R173">
            <v>6.0056000000000005E-2</v>
          </cell>
        </row>
        <row r="174">
          <cell r="R174">
            <v>1.3391999999999999E-2</v>
          </cell>
        </row>
        <row r="175">
          <cell r="R175">
            <v>8.3340000000000011E-3</v>
          </cell>
        </row>
        <row r="176">
          <cell r="R176">
            <v>-7.1595000000000006E-2</v>
          </cell>
        </row>
        <row r="177">
          <cell r="R177">
            <v>-2.7900000000000001E-2</v>
          </cell>
        </row>
        <row r="178">
          <cell r="R178">
            <v>6.2495000000000002E-2</v>
          </cell>
        </row>
        <row r="179">
          <cell r="R179">
            <v>-1.4352E-2</v>
          </cell>
        </row>
        <row r="180">
          <cell r="R180">
            <v>6.1159999999999999E-2</v>
          </cell>
        </row>
        <row r="181">
          <cell r="R181">
            <v>1.4981E-2</v>
          </cell>
        </row>
        <row r="182">
          <cell r="R182">
            <v>3.9E-2</v>
          </cell>
        </row>
        <row r="183">
          <cell r="R183">
            <v>-1.06E-2</v>
          </cell>
        </row>
        <row r="184">
          <cell r="R184">
            <v>1.3500000000000002E-2</v>
          </cell>
        </row>
        <row r="185">
          <cell r="R185">
            <v>-1.3601E-2</v>
          </cell>
        </row>
        <row r="186">
          <cell r="R186">
            <v>3.2778999999999996E-2</v>
          </cell>
        </row>
        <row r="187">
          <cell r="R187">
            <v>3.189E-3</v>
          </cell>
        </row>
        <row r="188">
          <cell r="R188">
            <v>3.5618999999999998E-2</v>
          </cell>
          <cell r="T188">
            <v>4359.8100000000004</v>
          </cell>
        </row>
        <row r="189">
          <cell r="R189">
            <v>3.5387000000000002E-2</v>
          </cell>
          <cell r="T189">
            <v>4532.93</v>
          </cell>
        </row>
        <row r="190">
          <cell r="R190">
            <v>-1.0605999999999999E-2</v>
          </cell>
          <cell r="T190">
            <v>4538.21</v>
          </cell>
        </row>
        <row r="191">
          <cell r="R191">
            <v>1.7520999999999998E-2</v>
          </cell>
          <cell r="T191">
            <v>4584.82</v>
          </cell>
        </row>
        <row r="192">
          <cell r="R192">
            <v>3.3639000000000002E-2</v>
          </cell>
          <cell r="T192">
            <v>4649.34</v>
          </cell>
        </row>
        <row r="193">
          <cell r="R193">
            <v>-2.0409999999999998E-3</v>
          </cell>
          <cell r="T193">
            <v>4678.3599999999997</v>
          </cell>
        </row>
        <row r="194">
          <cell r="R194">
            <v>2.1846999999999998E-2</v>
          </cell>
          <cell r="T194">
            <v>4774.5600000000004</v>
          </cell>
        </row>
        <row r="195">
          <cell r="R195">
            <v>9.0889999999999999E-3</v>
          </cell>
          <cell r="T195">
            <v>4789.18</v>
          </cell>
        </row>
        <row r="196">
          <cell r="R196">
            <v>2.4156E-2</v>
          </cell>
          <cell r="T196">
            <v>4887.97</v>
          </cell>
        </row>
        <row r="197">
          <cell r="R197">
            <v>4.4250999999999999E-2</v>
          </cell>
          <cell r="T197">
            <v>5002.03</v>
          </cell>
        </row>
        <row r="198">
          <cell r="R198">
            <v>2.5311E-2</v>
          </cell>
          <cell r="T198">
            <v>5155.4399999999996</v>
          </cell>
        </row>
        <row r="199">
          <cell r="R199">
            <v>1.207E-3</v>
          </cell>
          <cell r="T199">
            <v>5212.76</v>
          </cell>
        </row>
        <row r="200">
          <cell r="R200">
            <v>5.9431000000000005E-2</v>
          </cell>
          <cell r="T200">
            <v>5511.21</v>
          </cell>
        </row>
        <row r="201">
          <cell r="R201">
            <v>-3.7240999999999996E-2</v>
          </cell>
          <cell r="T201">
            <v>5308.09</v>
          </cell>
        </row>
        <row r="202">
          <cell r="R202">
            <v>-1.8482999999999999E-2</v>
          </cell>
          <cell r="T202">
            <v>5173.1899999999996</v>
          </cell>
        </row>
        <row r="203">
          <cell r="R203">
            <v>5.0570000000000007E-3</v>
          </cell>
          <cell r="T203">
            <v>5193.04</v>
          </cell>
        </row>
        <row r="204">
          <cell r="R204">
            <v>3.4411999999999998E-2</v>
          </cell>
          <cell r="T204">
            <v>5318.1</v>
          </cell>
        </row>
        <row r="205">
          <cell r="R205">
            <v>-1.8193000000000001E-2</v>
          </cell>
          <cell r="T205">
            <v>5350.83</v>
          </cell>
        </row>
        <row r="206">
          <cell r="R206">
            <v>3.9185999999999999E-2</v>
          </cell>
          <cell r="T206">
            <v>5549.96</v>
          </cell>
        </row>
        <row r="207">
          <cell r="R207">
            <v>5.2053000000000002E-2</v>
          </cell>
          <cell r="T207">
            <v>5730.8</v>
          </cell>
        </row>
        <row r="208">
          <cell r="R208">
            <v>5.2949999999999994E-3</v>
          </cell>
          <cell r="T208">
            <v>5763.42</v>
          </cell>
        </row>
        <row r="209">
          <cell r="R209">
            <v>-8.8031999999999999E-2</v>
          </cell>
          <cell r="T209">
            <v>5369.49</v>
          </cell>
        </row>
        <row r="210">
          <cell r="R210">
            <v>9.1690000000000001E-3</v>
          </cell>
          <cell r="T210">
            <v>5478.91</v>
          </cell>
        </row>
        <row r="211">
          <cell r="R211">
            <v>-7.5936000000000003E-2</v>
          </cell>
          <cell r="T211">
            <v>4984.22</v>
          </cell>
        </row>
        <row r="212">
          <cell r="R212">
            <v>6.0088000000000003E-2</v>
          </cell>
          <cell r="T212">
            <v>5383.63</v>
          </cell>
        </row>
        <row r="213">
          <cell r="R213">
            <v>5.2253000000000001E-2</v>
          </cell>
          <cell r="T213">
            <v>5556.49</v>
          </cell>
        </row>
        <row r="214">
          <cell r="R214">
            <v>1.7532000000000002E-2</v>
          </cell>
          <cell r="T214">
            <v>5664.46</v>
          </cell>
        </row>
        <row r="215">
          <cell r="R215">
            <v>1.8977999999999998E-2</v>
          </cell>
          <cell r="T215">
            <v>5893.81</v>
          </cell>
        </row>
        <row r="216">
          <cell r="R216">
            <v>-5.8737000000000004E-2</v>
          </cell>
          <cell r="T216">
            <v>5519.27</v>
          </cell>
        </row>
        <row r="217">
          <cell r="R217">
            <v>5.2031999999999995E-2</v>
          </cell>
          <cell r="T217">
            <v>5908.25</v>
          </cell>
        </row>
        <row r="218">
          <cell r="R218">
            <v>1.3169E-2</v>
          </cell>
          <cell r="T218">
            <v>5993.17</v>
          </cell>
        </row>
        <row r="219">
          <cell r="R219">
            <v>-2.0293000000000002E-2</v>
          </cell>
          <cell r="T219">
            <v>5898.23</v>
          </cell>
        </row>
        <row r="220">
          <cell r="R220">
            <v>-2.4323000000000001E-2</v>
          </cell>
          <cell r="T220">
            <v>6008.59</v>
          </cell>
        </row>
        <row r="221">
          <cell r="R221">
            <v>2.2130000000000001E-3</v>
          </cell>
          <cell r="T221">
            <v>6138.73</v>
          </cell>
        </row>
        <row r="222">
          <cell r="R222">
            <v>3.6516E-2</v>
          </cell>
          <cell r="T222">
            <v>6361.56</v>
          </cell>
        </row>
        <row r="223">
          <cell r="R223">
            <v>1.7346999999999998E-2</v>
          </cell>
          <cell r="T223">
            <v>6553.57</v>
          </cell>
        </row>
        <row r="224">
          <cell r="R224">
            <v>2.7389999999999998E-2</v>
          </cell>
          <cell r="T224">
            <v>6551</v>
          </cell>
        </row>
        <row r="225">
          <cell r="R225">
            <v>-9.4257000000000007E-2</v>
          </cell>
          <cell r="T225">
            <v>6011.73</v>
          </cell>
        </row>
        <row r="226">
          <cell r="R226">
            <v>-0.109676</v>
          </cell>
          <cell r="T226">
            <v>5269.2</v>
          </cell>
        </row>
        <row r="227">
          <cell r="R227">
            <v>0.10851000000000001</v>
          </cell>
          <cell r="T227">
            <v>5944.68</v>
          </cell>
        </row>
        <row r="228">
          <cell r="R228">
            <v>7.4412000000000006E-2</v>
          </cell>
          <cell r="T228">
            <v>6227.81</v>
          </cell>
        </row>
        <row r="229">
          <cell r="R229">
            <v>5.5923999999999995E-2</v>
          </cell>
          <cell r="T229">
            <v>6351.67</v>
          </cell>
        </row>
        <row r="230">
          <cell r="R230">
            <v>5.7919999999999999E-2</v>
          </cell>
          <cell r="T230">
            <v>6709.81</v>
          </cell>
        </row>
        <row r="231">
          <cell r="R231">
            <v>4.5747000000000003E-2</v>
          </cell>
          <cell r="T231">
            <v>7192.11</v>
          </cell>
        </row>
        <row r="232">
          <cell r="R232">
            <v>-4.061E-2</v>
          </cell>
          <cell r="T232">
            <v>6918.83</v>
          </cell>
        </row>
        <row r="233">
          <cell r="R233">
            <v>-3.9983999999999999E-2</v>
          </cell>
          <cell r="T233">
            <v>6734.84</v>
          </cell>
        </row>
        <row r="234">
          <cell r="R234">
            <v>0.11201700000000001</v>
          </cell>
          <cell r="T234">
            <v>7472.06</v>
          </cell>
        </row>
        <row r="235">
          <cell r="R235">
            <v>4.3833000000000004E-2</v>
          </cell>
          <cell r="T235">
            <v>7759.35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P38"/>
  <sheetViews>
    <sheetView tabSelected="1" workbookViewId="0"/>
  </sheetViews>
  <sheetFormatPr defaultColWidth="8.6640625" defaultRowHeight="13.2" x14ac:dyDescent="0.25"/>
  <cols>
    <col min="1" max="5" width="8.6640625" style="43"/>
    <col min="6" max="6" width="27.33203125" style="43" bestFit="1" customWidth="1"/>
    <col min="7" max="11" width="9" style="43" bestFit="1" customWidth="1"/>
    <col min="12" max="13" width="8.6640625" style="43"/>
    <col min="14" max="14" width="15.33203125" style="43" bestFit="1" customWidth="1"/>
    <col min="15" max="16" width="9" style="43" bestFit="1" customWidth="1"/>
    <col min="17" max="16384" width="8.6640625" style="43"/>
  </cols>
  <sheetData>
    <row r="18" spans="1:16" x14ac:dyDescent="0.25">
      <c r="N18" s="90" t="s">
        <v>52</v>
      </c>
      <c r="O18" s="90"/>
      <c r="P18" s="90"/>
    </row>
    <row r="19" spans="1:16" ht="48" x14ac:dyDescent="0.25">
      <c r="A19" s="44"/>
      <c r="B19" s="45" t="s">
        <v>24</v>
      </c>
      <c r="C19" s="46" t="s">
        <v>18</v>
      </c>
      <c r="F19" s="38" t="s">
        <v>53</v>
      </c>
      <c r="G19" s="47"/>
      <c r="H19" s="47"/>
      <c r="I19" s="47"/>
      <c r="J19" s="47"/>
      <c r="K19" s="47"/>
      <c r="N19" s="48"/>
      <c r="O19" s="49" t="s">
        <v>24</v>
      </c>
      <c r="P19" s="49" t="s">
        <v>18</v>
      </c>
    </row>
    <row r="20" spans="1:16" ht="13.8" thickBot="1" x14ac:dyDescent="0.3">
      <c r="A20" s="50">
        <v>2002</v>
      </c>
      <c r="B20" s="51">
        <f>[4]NET!Z20*100</f>
        <v>-10.633029814175421</v>
      </c>
      <c r="C20" s="52">
        <f>[4]NET!AA20*100</f>
        <v>-22.100510389604231</v>
      </c>
      <c r="F20" s="39" t="s">
        <v>36</v>
      </c>
      <c r="G20" s="47"/>
      <c r="H20" s="47"/>
      <c r="I20" s="47"/>
      <c r="J20" s="47"/>
      <c r="K20" s="47"/>
      <c r="N20" s="53" t="s">
        <v>49</v>
      </c>
      <c r="O20" s="54">
        <f>[4]NET!Z14*100</f>
        <v>2.8817609428118023</v>
      </c>
      <c r="P20" s="55">
        <v>0</v>
      </c>
    </row>
    <row r="21" spans="1:16" ht="19.2" x14ac:dyDescent="0.25">
      <c r="A21" s="56">
        <v>2003</v>
      </c>
      <c r="B21" s="57">
        <f>[4]NET!Z21*100</f>
        <v>34.82866720143916</v>
      </c>
      <c r="C21" s="52">
        <f>[4]NET!AA21*100</f>
        <v>28.684514607513645</v>
      </c>
      <c r="F21" s="58" t="s">
        <v>37</v>
      </c>
      <c r="G21" s="58" t="s">
        <v>38</v>
      </c>
      <c r="H21" s="59" t="s">
        <v>8</v>
      </c>
      <c r="I21" s="58" t="s">
        <v>39</v>
      </c>
      <c r="J21" s="58" t="s">
        <v>40</v>
      </c>
      <c r="K21" s="58" t="s">
        <v>42</v>
      </c>
      <c r="L21" s="58" t="s">
        <v>41</v>
      </c>
      <c r="N21" s="60" t="s">
        <v>50</v>
      </c>
      <c r="O21" s="61">
        <f>[4]NET!Z15</f>
        <v>0.88758553885902691</v>
      </c>
      <c r="P21" s="62">
        <v>1</v>
      </c>
    </row>
    <row r="22" spans="1:16" ht="22.2" x14ac:dyDescent="0.25">
      <c r="A22" s="56">
        <v>2004</v>
      </c>
      <c r="B22" s="57">
        <f>[4]NET!Z22*100</f>
        <v>23.011297222541828</v>
      </c>
      <c r="C22" s="52">
        <f>[4]NET!AA22*100</f>
        <v>10.882056782678106</v>
      </c>
      <c r="F22" s="63" t="s">
        <v>24</v>
      </c>
      <c r="G22" s="64">
        <f>B38</f>
        <v>22.024306893473788</v>
      </c>
      <c r="H22" s="64">
        <f>[4]NET!J10*100</f>
        <v>22.024306893473788</v>
      </c>
      <c r="I22" s="64">
        <f>[4]NET!I10*100</f>
        <v>10.226912660920128</v>
      </c>
      <c r="J22" s="64">
        <f>[4]NET!H10*100</f>
        <v>12.400167348722203</v>
      </c>
      <c r="K22" s="64">
        <f>[4]NET!G10*100</f>
        <v>13.752188726879112</v>
      </c>
      <c r="L22" s="64">
        <f>[4]NET!F10*100</f>
        <v>10.627052037367225</v>
      </c>
      <c r="N22" s="65" t="s">
        <v>51</v>
      </c>
      <c r="O22" s="66">
        <f>[4]NET!Z16</f>
        <v>0.6964409043908466</v>
      </c>
      <c r="P22" s="67">
        <v>1</v>
      </c>
    </row>
    <row r="23" spans="1:16" x14ac:dyDescent="0.25">
      <c r="A23" s="56">
        <v>2005</v>
      </c>
      <c r="B23" s="57">
        <f>[4]NET!Z23*100</f>
        <v>11.777500676100527</v>
      </c>
      <c r="C23" s="52">
        <f>[4]NET!AA23*100</f>
        <v>4.9119676016367686</v>
      </c>
      <c r="F23" s="68" t="s">
        <v>19</v>
      </c>
      <c r="G23" s="69">
        <f>C38</f>
        <v>18.398826898926846</v>
      </c>
      <c r="H23" s="69">
        <f>[4]NET!J14*100</f>
        <v>18.398826898926824</v>
      </c>
      <c r="I23" s="69">
        <f>[4]NET!I14*100</f>
        <v>14.178904188562026</v>
      </c>
      <c r="J23" s="69">
        <f>[4]NET!H14*100</f>
        <v>15.216856079892938</v>
      </c>
      <c r="K23" s="69">
        <f>[4]NET!G14*100</f>
        <v>13.884882650942366</v>
      </c>
      <c r="L23" s="69">
        <f>[4]NET!F14*100</f>
        <v>8.717090567925311</v>
      </c>
    </row>
    <row r="24" spans="1:16" x14ac:dyDescent="0.25">
      <c r="A24" s="70">
        <v>2006</v>
      </c>
      <c r="B24" s="57">
        <f>[4]NET!Z24*100</f>
        <v>3.2980988132230715</v>
      </c>
      <c r="C24" s="52">
        <f>[4]NET!AA24*100</f>
        <v>15.794270890577078</v>
      </c>
      <c r="F24" s="91" t="s">
        <v>43</v>
      </c>
      <c r="G24" s="91"/>
      <c r="H24" s="91"/>
      <c r="I24" s="91"/>
      <c r="J24" s="91"/>
      <c r="K24" s="91"/>
    </row>
    <row r="25" spans="1:16" x14ac:dyDescent="0.25">
      <c r="A25" s="71">
        <v>2007</v>
      </c>
      <c r="B25" s="57">
        <f>[4]NET!Z25*100</f>
        <v>27.206277500981813</v>
      </c>
      <c r="C25" s="52">
        <f>[4]NET!AA25*100</f>
        <v>5.4939616053483409</v>
      </c>
      <c r="M25"/>
    </row>
    <row r="26" spans="1:16" x14ac:dyDescent="0.25">
      <c r="A26" s="71">
        <v>2008</v>
      </c>
      <c r="B26" s="57">
        <f>[4]NET!Z26*100</f>
        <v>-39.574702025195499</v>
      </c>
      <c r="C26" s="52">
        <f>[4]NET!AA26*100</f>
        <v>-36.997832482103718</v>
      </c>
    </row>
    <row r="27" spans="1:16" x14ac:dyDescent="0.25">
      <c r="A27" s="71">
        <v>2009</v>
      </c>
      <c r="B27" s="57">
        <f>[4]NET!Z27*100</f>
        <v>11.600740351037263</v>
      </c>
      <c r="C27" s="52">
        <f>[4]NET!AA27*100</f>
        <v>26.464545466808676</v>
      </c>
    </row>
    <row r="28" spans="1:16" x14ac:dyDescent="0.25">
      <c r="A28" s="71">
        <v>2010</v>
      </c>
      <c r="B28" s="57">
        <f>[4]NET!Z28*100</f>
        <v>24.754747625666628</v>
      </c>
      <c r="C28" s="52">
        <f>[4]NET!AA28*100</f>
        <v>15.063401360544226</v>
      </c>
    </row>
    <row r="29" spans="1:16" x14ac:dyDescent="0.25">
      <c r="A29" s="71">
        <v>2011</v>
      </c>
      <c r="B29" s="57">
        <f>[4]NET!Z29*100</f>
        <v>1.8183664978664416</v>
      </c>
      <c r="C29" s="52">
        <f>[4]NET!AA29*100</f>
        <v>2.1118153138878437</v>
      </c>
    </row>
    <row r="30" spans="1:16" x14ac:dyDescent="0.25">
      <c r="A30" s="71">
        <v>2012</v>
      </c>
      <c r="B30" s="57">
        <f>[4]NET!Z30*100</f>
        <v>11.402341845155339</v>
      </c>
      <c r="C30" s="52">
        <f>[4]NET!AA30*100</f>
        <v>16.003224545528163</v>
      </c>
    </row>
    <row r="31" spans="1:16" x14ac:dyDescent="0.25">
      <c r="A31" s="71">
        <v>2013</v>
      </c>
      <c r="B31" s="57">
        <f>[4]NET!Z31*100</f>
        <v>37.974874763854302</v>
      </c>
      <c r="C31" s="52">
        <f>[4]NET!AA31*100</f>
        <v>32.388487342020071</v>
      </c>
    </row>
    <row r="32" spans="1:16" x14ac:dyDescent="0.25">
      <c r="A32" s="71">
        <v>2014</v>
      </c>
      <c r="B32" s="57">
        <f>[4]NET!Z32*100</f>
        <v>19.609830596541865</v>
      </c>
      <c r="C32" s="52">
        <f>[4]NET!AA32*100</f>
        <v>13.688356712127913</v>
      </c>
    </row>
    <row r="33" spans="1:3" x14ac:dyDescent="0.25">
      <c r="A33" s="71">
        <v>2015</v>
      </c>
      <c r="B33" s="57">
        <f>[4]NET!Z33*100</f>
        <v>8.0128682441654711</v>
      </c>
      <c r="C33" s="52">
        <f>[4]NET!AA33*100</f>
        <v>1.3837652644361986</v>
      </c>
    </row>
    <row r="34" spans="1:3" x14ac:dyDescent="0.25">
      <c r="A34" s="71">
        <v>2016</v>
      </c>
      <c r="B34" s="57">
        <f>[4]NET!Z34*100</f>
        <v>7.3176830778507451</v>
      </c>
      <c r="C34" s="52">
        <f>[4]NET!AA34*100</f>
        <v>11.959909149049942</v>
      </c>
    </row>
    <row r="35" spans="1:3" x14ac:dyDescent="0.25">
      <c r="A35" s="71">
        <v>2017</v>
      </c>
      <c r="B35" s="57">
        <f>[4]NET!Z35*100</f>
        <v>24.824711473939786</v>
      </c>
      <c r="C35" s="52">
        <f>[4]NET!AA35*100</f>
        <v>21.831601482707264</v>
      </c>
    </row>
    <row r="36" spans="1:3" x14ac:dyDescent="0.25">
      <c r="A36" s="71">
        <v>2018</v>
      </c>
      <c r="B36" s="57">
        <f>[4]NET!Z36*100</f>
        <v>-5.4411079039940136</v>
      </c>
      <c r="C36" s="52">
        <f>[4]NET!AA36*100</f>
        <v>-4.384241745255868</v>
      </c>
    </row>
    <row r="37" spans="1:3" x14ac:dyDescent="0.25">
      <c r="A37" s="71">
        <v>2019</v>
      </c>
      <c r="B37" s="57">
        <f>[4]NET!Z37*100</f>
        <v>16.068455583191078</v>
      </c>
      <c r="C37" s="52">
        <f>[4]NET!AA37*100</f>
        <v>31.486370986834444</v>
      </c>
    </row>
    <row r="38" spans="1:3" x14ac:dyDescent="0.25">
      <c r="A38" s="72">
        <v>2020</v>
      </c>
      <c r="B38" s="73">
        <f>[4]NET!Z38*100</f>
        <v>22.024306893473788</v>
      </c>
      <c r="C38" s="74">
        <f>[4]NET!AA38*100</f>
        <v>18.398826898926846</v>
      </c>
    </row>
  </sheetData>
  <mergeCells count="2">
    <mergeCell ref="N18:P18"/>
    <mergeCell ref="F24:K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5"/>
  <sheetViews>
    <sheetView topLeftCell="B211" zoomScale="130" zoomScaleNormal="130" workbookViewId="0">
      <selection activeCell="K221" sqref="K221"/>
    </sheetView>
  </sheetViews>
  <sheetFormatPr defaultColWidth="9.109375" defaultRowHeight="10.199999999999999" x14ac:dyDescent="0.25"/>
  <cols>
    <col min="1" max="1" width="13.88671875" style="1" customWidth="1"/>
    <col min="2" max="16" width="9.109375" style="1"/>
    <col min="17" max="17" width="8" style="1" customWidth="1"/>
    <col min="18" max="18" width="10.88671875" style="1" bestFit="1" customWidth="1"/>
    <col min="19" max="19" width="13.5546875" style="1" bestFit="1" customWidth="1"/>
    <col min="20" max="25" width="9.109375" style="1"/>
    <col min="26" max="26" width="13.88671875" style="1" customWidth="1"/>
    <col min="27" max="27" width="13.5546875" style="1" bestFit="1" customWidth="1"/>
    <col min="28" max="16384" width="9.109375" style="1"/>
  </cols>
  <sheetData>
    <row r="1" spans="1:27" s="76" customFormat="1" x14ac:dyDescent="0.25">
      <c r="A1" s="75" t="s">
        <v>25</v>
      </c>
    </row>
    <row r="2" spans="1:27" s="76" customFormat="1" x14ac:dyDescent="0.25">
      <c r="A2" s="76" t="s">
        <v>0</v>
      </c>
      <c r="B2" s="76" t="s">
        <v>1</v>
      </c>
    </row>
    <row r="3" spans="1:27" s="76" customFormat="1" x14ac:dyDescent="0.25">
      <c r="A3" s="76" t="s">
        <v>2</v>
      </c>
      <c r="B3" s="76" t="s">
        <v>3</v>
      </c>
      <c r="G3" s="76" t="s">
        <v>26</v>
      </c>
      <c r="H3" s="19">
        <f>0.01/12</f>
        <v>8.3333333333333339E-4</v>
      </c>
    </row>
    <row r="4" spans="1:27" s="76" customFormat="1" x14ac:dyDescent="0.25">
      <c r="A4" s="76" t="s">
        <v>4</v>
      </c>
      <c r="B4" s="77" t="s">
        <v>10</v>
      </c>
      <c r="L4" s="78" t="s">
        <v>35</v>
      </c>
    </row>
    <row r="5" spans="1:27" s="76" customFormat="1" x14ac:dyDescent="0.25">
      <c r="A5" s="76" t="s">
        <v>5</v>
      </c>
      <c r="B5" s="76" t="s">
        <v>6</v>
      </c>
      <c r="Q5" s="7" t="s">
        <v>17</v>
      </c>
      <c r="S5" s="7" t="s">
        <v>18</v>
      </c>
      <c r="Z5" s="76" t="s">
        <v>24</v>
      </c>
      <c r="AA5" s="76" t="s">
        <v>19</v>
      </c>
    </row>
    <row r="6" spans="1:27" s="76" customFormat="1" ht="10.8" thickBot="1" x14ac:dyDescent="0.3">
      <c r="Q6" s="76" t="s">
        <v>11</v>
      </c>
      <c r="R6" s="76" t="s">
        <v>24</v>
      </c>
      <c r="S6" s="76" t="s">
        <v>20</v>
      </c>
      <c r="T6" s="76" t="s">
        <v>21</v>
      </c>
      <c r="U6" s="76" t="s">
        <v>19</v>
      </c>
      <c r="Y6" s="76" t="s">
        <v>27</v>
      </c>
      <c r="Z6" s="19">
        <f>R235/R7-1</f>
        <v>5.6435486092965856</v>
      </c>
      <c r="AA6" s="19">
        <f>S235/S7-1</f>
        <v>3.7927431296355998</v>
      </c>
    </row>
    <row r="7" spans="1:27" s="76" customFormat="1" x14ac:dyDescent="0.25">
      <c r="A7" s="1"/>
      <c r="B7" s="1"/>
      <c r="C7" s="1"/>
      <c r="D7" s="1"/>
      <c r="E7" s="8" t="s">
        <v>17</v>
      </c>
      <c r="F7" s="9"/>
      <c r="G7" s="9"/>
      <c r="H7" s="9"/>
      <c r="I7" s="9"/>
      <c r="J7" s="10"/>
      <c r="K7" s="1"/>
      <c r="L7" s="1"/>
      <c r="M7" s="1"/>
      <c r="N7" s="1"/>
      <c r="P7" s="79">
        <v>37256</v>
      </c>
      <c r="R7" s="76">
        <v>10000</v>
      </c>
      <c r="S7" s="76">
        <v>1618.9789000000001</v>
      </c>
      <c r="U7" s="76">
        <v>10000</v>
      </c>
      <c r="Y7" s="76" t="s">
        <v>28</v>
      </c>
      <c r="Z7" s="19">
        <f>(1+Z6)^(12/225)-1</f>
        <v>0.10627052037367224</v>
      </c>
      <c r="AA7" s="19">
        <f>(1+AA6)^(12/225)-1</f>
        <v>8.7170905679253119E-2</v>
      </c>
    </row>
    <row r="8" spans="1:27" s="76" customFormat="1" x14ac:dyDescent="0.25">
      <c r="A8" s="1"/>
      <c r="B8" s="1"/>
      <c r="C8" s="1"/>
      <c r="D8" s="1"/>
      <c r="E8" s="4"/>
      <c r="F8" s="1" t="s">
        <v>7</v>
      </c>
      <c r="G8" s="1" t="s">
        <v>14</v>
      </c>
      <c r="H8" s="1" t="s">
        <v>15</v>
      </c>
      <c r="I8" s="1" t="s">
        <v>16</v>
      </c>
      <c r="J8" s="5" t="s">
        <v>8</v>
      </c>
      <c r="K8" s="1"/>
      <c r="L8" s="1"/>
      <c r="M8" s="1"/>
      <c r="N8" s="1"/>
      <c r="P8" s="79">
        <v>37287</v>
      </c>
      <c r="Q8" s="6">
        <f>[4]GROSS!R8-$H$3</f>
        <v>5.0583333333333331E-3</v>
      </c>
      <c r="R8" s="76">
        <f>R7*(1+Q8)</f>
        <v>10050.583333333334</v>
      </c>
      <c r="S8" s="76">
        <v>1595.3525</v>
      </c>
      <c r="T8" s="6">
        <f>S8/S7-1</f>
        <v>-1.4593395874399673E-2</v>
      </c>
      <c r="U8" s="76">
        <f>U7*(1+T8)</f>
        <v>9854.0660412560028</v>
      </c>
      <c r="Y8" s="76" t="s">
        <v>29</v>
      </c>
      <c r="Z8" s="80">
        <f>COVAR(Q8:Q235,T8:T235)/VAR(T11:T235)</f>
        <v>0.88758553885902691</v>
      </c>
      <c r="AA8" s="80">
        <v>1</v>
      </c>
    </row>
    <row r="9" spans="1:27" s="76" customFormat="1" x14ac:dyDescent="0.25">
      <c r="A9" s="1"/>
      <c r="B9" s="1"/>
      <c r="C9" s="1"/>
      <c r="D9" s="1"/>
      <c r="E9" s="4" t="s">
        <v>12</v>
      </c>
      <c r="F9" s="22">
        <f>R235/R7-1</f>
        <v>5.6435486092965856</v>
      </c>
      <c r="G9" s="22">
        <f>R235/R115-1</f>
        <v>2.6274181150165621</v>
      </c>
      <c r="H9" s="22">
        <f>R235/R175-1</f>
        <v>0.79405101859345839</v>
      </c>
      <c r="I9" s="22">
        <f>R235/R199-1</f>
        <v>0.33925393276236382</v>
      </c>
      <c r="J9" s="23">
        <f>R235/R223-1</f>
        <v>0.22024306893473788</v>
      </c>
      <c r="K9" s="1"/>
      <c r="L9" s="1"/>
      <c r="M9" s="1"/>
      <c r="N9" s="1"/>
      <c r="P9" s="79">
        <v>37315</v>
      </c>
      <c r="Q9" s="6">
        <f>[4]GROSS!R9-$H$3</f>
        <v>9.5833333333333328E-4</v>
      </c>
      <c r="R9" s="76">
        <f t="shared" ref="R9:R72" si="0">R8*(1+Q9)</f>
        <v>10060.215142361112</v>
      </c>
      <c r="S9" s="76">
        <v>1564.5862</v>
      </c>
      <c r="T9" s="6">
        <f t="shared" ref="T9:T72" si="1">S9/S8-1</f>
        <v>-1.928495426559329E-2</v>
      </c>
      <c r="U9" s="76">
        <f t="shared" ref="U9:U72" si="2">U8*(1+T9)</f>
        <v>9664.0308283202448</v>
      </c>
      <c r="Y9" s="76" t="s">
        <v>30</v>
      </c>
      <c r="Z9" s="81">
        <v>7.2300000000000001E-4</v>
      </c>
    </row>
    <row r="10" spans="1:27" s="76" customFormat="1" x14ac:dyDescent="0.25">
      <c r="A10" s="1"/>
      <c r="B10" s="1"/>
      <c r="C10" s="1"/>
      <c r="D10" s="1"/>
      <c r="E10" s="4" t="s">
        <v>13</v>
      </c>
      <c r="F10" s="22">
        <f>(1+F9)^(1/18.75)-1</f>
        <v>0.10627052037367224</v>
      </c>
      <c r="G10" s="11">
        <f>(1+G9)^(1/10)-1</f>
        <v>0.13752188726879111</v>
      </c>
      <c r="H10" s="11">
        <f>(1+H9)^(1/5)-1</f>
        <v>0.12400167348722202</v>
      </c>
      <c r="I10" s="11">
        <f>(1+I9)^(1/3)-1</f>
        <v>0.10226912660920129</v>
      </c>
      <c r="J10" s="12">
        <f>J9</f>
        <v>0.22024306893473788</v>
      </c>
      <c r="K10" s="1"/>
      <c r="L10" s="1"/>
      <c r="M10" s="1"/>
      <c r="N10" s="1"/>
      <c r="P10" s="79">
        <v>37346</v>
      </c>
      <c r="Q10" s="6">
        <f>[4]GROSS!R10-$H$3</f>
        <v>1.7658333333333338E-2</v>
      </c>
      <c r="R10" s="76">
        <f t="shared" si="0"/>
        <v>10237.861774749972</v>
      </c>
      <c r="S10" s="76">
        <v>1623.4287999999999</v>
      </c>
      <c r="T10" s="6">
        <f t="shared" si="1"/>
        <v>3.7609049600463074E-2</v>
      </c>
      <c r="U10" s="76">
        <f t="shared" si="2"/>
        <v>10027.485843082944</v>
      </c>
      <c r="Y10" s="76" t="s">
        <v>31</v>
      </c>
      <c r="Z10" s="6">
        <f>(Z7-Z9)-Z8*(AA7-Z9)</f>
        <v>2.8817609428118021E-2</v>
      </c>
      <c r="AA10" s="82">
        <v>0</v>
      </c>
    </row>
    <row r="11" spans="1:27" s="76" customFormat="1" x14ac:dyDescent="0.25">
      <c r="A11" s="1"/>
      <c r="B11" s="1"/>
      <c r="C11" s="1"/>
      <c r="D11" s="1"/>
      <c r="E11" s="13" t="s">
        <v>18</v>
      </c>
      <c r="F11" s="1"/>
      <c r="G11" s="1"/>
      <c r="H11" s="1"/>
      <c r="I11" s="1"/>
      <c r="J11" s="5"/>
      <c r="K11" s="1"/>
      <c r="L11" s="1"/>
      <c r="M11" s="1"/>
      <c r="N11" s="1"/>
      <c r="P11" s="79">
        <v>37376</v>
      </c>
      <c r="Q11" s="6">
        <f>[4]GROSS!R11-$H$3</f>
        <v>3.0858333333333335E-2</v>
      </c>
      <c r="R11" s="76">
        <f t="shared" si="0"/>
        <v>10553.785126015799</v>
      </c>
      <c r="S11" s="76">
        <v>1525.0038</v>
      </c>
      <c r="T11" s="6">
        <f t="shared" si="1"/>
        <v>-6.0627851372354602E-2</v>
      </c>
      <c r="U11" s="76">
        <f t="shared" si="2"/>
        <v>9419.5409217501219</v>
      </c>
      <c r="Y11" s="76" t="s">
        <v>32</v>
      </c>
      <c r="Z11" s="19">
        <f>RSQ(Q8:Q235,T8:T235)</f>
        <v>0.6964409043908466</v>
      </c>
      <c r="AA11" s="83">
        <v>1</v>
      </c>
    </row>
    <row r="12" spans="1:27" s="76" customFormat="1" x14ac:dyDescent="0.25">
      <c r="A12" s="1"/>
      <c r="B12" s="1"/>
      <c r="C12" s="1"/>
      <c r="D12" s="1"/>
      <c r="E12" s="4"/>
      <c r="F12" s="1" t="s">
        <v>7</v>
      </c>
      <c r="G12" s="1" t="s">
        <v>14</v>
      </c>
      <c r="H12" s="1" t="s">
        <v>15</v>
      </c>
      <c r="I12" s="1" t="s">
        <v>16</v>
      </c>
      <c r="J12" s="5" t="s">
        <v>8</v>
      </c>
      <c r="K12" s="1"/>
      <c r="L12" s="1"/>
      <c r="M12" s="1"/>
      <c r="N12" s="1"/>
      <c r="P12" s="79">
        <v>37407</v>
      </c>
      <c r="Q12" s="6">
        <f>[4]GROSS!R12-$H$3</f>
        <v>-2.0416666666666669E-3</v>
      </c>
      <c r="R12" s="76">
        <f t="shared" si="0"/>
        <v>10532.237814716849</v>
      </c>
      <c r="S12" s="76">
        <v>1513.7686000000001</v>
      </c>
      <c r="T12" s="6">
        <f t="shared" si="1"/>
        <v>-7.3673259043681716E-3</v>
      </c>
      <c r="U12" s="76">
        <f t="shared" si="2"/>
        <v>9350.1440939100557</v>
      </c>
    </row>
    <row r="13" spans="1:27" s="76" customFormat="1" ht="20.399999999999999" x14ac:dyDescent="0.25">
      <c r="A13" s="1"/>
      <c r="B13" s="1"/>
      <c r="C13" s="1"/>
      <c r="D13" s="1"/>
      <c r="E13" s="4" t="s">
        <v>12</v>
      </c>
      <c r="F13" s="22">
        <f>U235/U7-1</f>
        <v>3.7927431296355998</v>
      </c>
      <c r="G13" s="22">
        <f>U235/U115-1</f>
        <v>2.6699553987390594</v>
      </c>
      <c r="H13" s="22">
        <f>U235/U175-1</f>
        <v>1.030392975968367</v>
      </c>
      <c r="I13" s="22">
        <f>U235/U199-1</f>
        <v>0.48853006852416048</v>
      </c>
      <c r="J13" s="23">
        <f>U235/U223-1</f>
        <v>0.18398826898926823</v>
      </c>
      <c r="K13" s="1"/>
      <c r="L13" s="1"/>
      <c r="M13" s="1"/>
      <c r="N13" s="1"/>
      <c r="P13" s="79">
        <v>37437</v>
      </c>
      <c r="Q13" s="6">
        <f>[4]GROSS!R13-$H$3</f>
        <v>-5.5141666666666665E-2</v>
      </c>
      <c r="R13" s="76">
        <f t="shared" si="0"/>
        <v>9951.4726678836705</v>
      </c>
      <c r="S13" s="76">
        <v>1405.9435000000001</v>
      </c>
      <c r="T13" s="6">
        <f t="shared" si="1"/>
        <v>-7.1229578946214067E-2</v>
      </c>
      <c r="U13" s="76">
        <f t="shared" si="2"/>
        <v>8684.1372670144119</v>
      </c>
      <c r="Z13" s="84" t="s">
        <v>24</v>
      </c>
      <c r="AA13" s="84" t="s">
        <v>19</v>
      </c>
    </row>
    <row r="14" spans="1:27" s="76" customFormat="1" ht="10.8" thickBot="1" x14ac:dyDescent="0.3">
      <c r="A14" s="1"/>
      <c r="B14" s="1"/>
      <c r="C14" s="1"/>
      <c r="D14" s="1"/>
      <c r="E14" s="14" t="s">
        <v>13</v>
      </c>
      <c r="F14" s="24">
        <f>(1+F13)^(1/18.75)-1</f>
        <v>8.7170905679253119E-2</v>
      </c>
      <c r="G14" s="15">
        <f>(1+G13)^(1/10)-1</f>
        <v>0.13884882650942365</v>
      </c>
      <c r="H14" s="15">
        <f>(1+H13)^(1/5)-1</f>
        <v>0.15216856079892938</v>
      </c>
      <c r="I14" s="15">
        <f>(1+I13)^(1/3)-1</f>
        <v>0.14178904188562025</v>
      </c>
      <c r="J14" s="16">
        <f>J13</f>
        <v>0.18398826898926823</v>
      </c>
      <c r="K14" s="1"/>
      <c r="L14" s="1"/>
      <c r="M14" s="1"/>
      <c r="N14" s="1"/>
      <c r="P14" s="79">
        <v>37468</v>
      </c>
      <c r="Q14" s="6">
        <f>[4]GROSS!R14-$H$3</f>
        <v>-7.2641666666666674E-2</v>
      </c>
      <c r="R14" s="76">
        <f t="shared" si="0"/>
        <v>9228.5811075008205</v>
      </c>
      <c r="S14" s="76">
        <v>1296.3440000000001</v>
      </c>
      <c r="T14" s="6">
        <f t="shared" si="1"/>
        <v>-7.795441281957638E-2</v>
      </c>
      <c r="U14" s="76">
        <f t="shared" si="2"/>
        <v>8007.1704455197023</v>
      </c>
      <c r="Y14" s="76" t="s">
        <v>31</v>
      </c>
      <c r="Z14" s="82">
        <f>Z10</f>
        <v>2.8817609428118021E-2</v>
      </c>
      <c r="AA14" s="82">
        <f>AA10</f>
        <v>0</v>
      </c>
    </row>
    <row r="15" spans="1:27" s="76" customFormat="1" x14ac:dyDescent="0.25">
      <c r="A15" s="85" t="s">
        <v>0</v>
      </c>
      <c r="B15" s="85" t="s">
        <v>1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P15" s="79">
        <v>37499</v>
      </c>
      <c r="Q15" s="6">
        <f>[4]GROSS!R15-$H$3</f>
        <v>2.3458333333333335E-2</v>
      </c>
      <c r="R15" s="76">
        <f t="shared" si="0"/>
        <v>9445.0682393142779</v>
      </c>
      <c r="S15" s="76">
        <v>1304.8552</v>
      </c>
      <c r="T15" s="6">
        <f t="shared" si="1"/>
        <v>6.565541245225015E-3</v>
      </c>
      <c r="U15" s="76">
        <f t="shared" si="2"/>
        <v>8059.7418533373084</v>
      </c>
      <c r="Y15" s="76" t="s">
        <v>29</v>
      </c>
      <c r="Z15" s="86">
        <f>Z8</f>
        <v>0.88758553885902691</v>
      </c>
      <c r="AA15" s="86">
        <f>AA8</f>
        <v>1</v>
      </c>
    </row>
    <row r="16" spans="1:27" s="76" customFormat="1" x14ac:dyDescent="0.25">
      <c r="A16" s="85" t="s">
        <v>2</v>
      </c>
      <c r="B16" s="85" t="s">
        <v>9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P16" s="79">
        <v>37529</v>
      </c>
      <c r="Q16" s="6">
        <f>[4]GROSS!R16-$H$3</f>
        <v>-1.6641666666666666E-2</v>
      </c>
      <c r="R16" s="76">
        <f t="shared" si="0"/>
        <v>9287.8865620316901</v>
      </c>
      <c r="S16" s="76">
        <v>1163.0444</v>
      </c>
      <c r="T16" s="6">
        <f t="shared" si="1"/>
        <v>-0.10867933851970701</v>
      </c>
      <c r="U16" s="76">
        <f t="shared" si="2"/>
        <v>7183.8144400770125</v>
      </c>
      <c r="Y16" s="76" t="s">
        <v>32</v>
      </c>
      <c r="Z16" s="82">
        <f>Z11</f>
        <v>0.6964409043908466</v>
      </c>
      <c r="AA16" s="82">
        <f>AA11</f>
        <v>1</v>
      </c>
    </row>
    <row r="17" spans="1:27" s="76" customFormat="1" x14ac:dyDescent="0.25">
      <c r="A17" s="85" t="s">
        <v>2</v>
      </c>
      <c r="B17" s="85" t="s">
        <v>9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P17" s="79">
        <v>37560</v>
      </c>
      <c r="Q17" s="6">
        <f>[4]GROSS!R17-$H$3</f>
        <v>3.6583333333333329E-3</v>
      </c>
      <c r="R17" s="76">
        <f t="shared" si="0"/>
        <v>9321.8647470377891</v>
      </c>
      <c r="S17" s="76">
        <v>1265.4108000000001</v>
      </c>
      <c r="T17" s="6">
        <f t="shared" si="1"/>
        <v>8.8015900338800579E-2</v>
      </c>
      <c r="U17" s="76">
        <f t="shared" si="2"/>
        <v>7816.1043358872676</v>
      </c>
    </row>
    <row r="18" spans="1:27" s="76" customFormat="1" x14ac:dyDescent="0.25">
      <c r="A18" s="85" t="s">
        <v>2</v>
      </c>
      <c r="B18" s="85" t="s">
        <v>9</v>
      </c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P18" s="79">
        <v>37590</v>
      </c>
      <c r="Q18" s="6">
        <f>[4]GROSS!R18-$H$3</f>
        <v>-7.8416666666666669E-3</v>
      </c>
      <c r="R18" s="76">
        <f t="shared" si="0"/>
        <v>9248.7657909797672</v>
      </c>
      <c r="S18" s="76">
        <v>1339.8915999999999</v>
      </c>
      <c r="T18" s="6">
        <f t="shared" si="1"/>
        <v>5.8858988717339633E-2</v>
      </c>
      <c r="U18" s="76">
        <f t="shared" si="2"/>
        <v>8276.1523328068051</v>
      </c>
    </row>
    <row r="19" spans="1:27" s="76" customFormat="1" x14ac:dyDescent="0.25">
      <c r="A19" s="85" t="s">
        <v>2</v>
      </c>
      <c r="B19" s="85" t="s">
        <v>9</v>
      </c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P19" s="79">
        <v>37621</v>
      </c>
      <c r="Q19" s="6">
        <f>[4]GROSS!R19-$H$3</f>
        <v>-3.374166666666667E-2</v>
      </c>
      <c r="R19" s="76">
        <f>R18*(1+Q19)</f>
        <v>8936.6970185824575</v>
      </c>
      <c r="S19" s="76">
        <v>1261.1763000000001</v>
      </c>
      <c r="T19" s="6">
        <f t="shared" si="1"/>
        <v>-5.8747513604831769E-2</v>
      </c>
      <c r="U19" s="76">
        <f t="shared" si="2"/>
        <v>7789.9489610395767</v>
      </c>
      <c r="Z19" s="76" t="s">
        <v>34</v>
      </c>
      <c r="AA19" s="76" t="s">
        <v>18</v>
      </c>
    </row>
    <row r="20" spans="1:27" s="76" customFormat="1" x14ac:dyDescent="0.25">
      <c r="A20" s="85" t="s">
        <v>2</v>
      </c>
      <c r="B20" s="85" t="s">
        <v>9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P20" s="79">
        <v>37652</v>
      </c>
      <c r="Q20" s="6">
        <f>[4]GROSS!R20-$H$3</f>
        <v>-1.6841666666666665E-2</v>
      </c>
      <c r="R20" s="76">
        <f t="shared" si="0"/>
        <v>8786.1881462944984</v>
      </c>
      <c r="S20" s="76">
        <v>1228.1378</v>
      </c>
      <c r="T20" s="6">
        <f t="shared" si="1"/>
        <v>-2.6196575371738362E-2</v>
      </c>
      <c r="U20" s="76">
        <f t="shared" si="2"/>
        <v>7585.8789759397087</v>
      </c>
      <c r="Y20" s="76">
        <v>2002</v>
      </c>
      <c r="Z20" s="6">
        <f>R19/R7-1</f>
        <v>-0.10633029814175421</v>
      </c>
      <c r="AA20" s="6">
        <f>U19/U7-1</f>
        <v>-0.22100510389604233</v>
      </c>
    </row>
    <row r="21" spans="1:27" s="76" customFormat="1" x14ac:dyDescent="0.25">
      <c r="A21" s="85" t="s">
        <v>2</v>
      </c>
      <c r="B21" s="85" t="s">
        <v>9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P21" s="79">
        <v>37680</v>
      </c>
      <c r="Q21" s="6">
        <f>[4]GROSS!R21-$H$3</f>
        <v>-1.9141666666666664E-2</v>
      </c>
      <c r="R21" s="76">
        <f t="shared" si="0"/>
        <v>8618.005861527512</v>
      </c>
      <c r="S21" s="76">
        <v>1209.7111</v>
      </c>
      <c r="T21" s="6">
        <f t="shared" si="1"/>
        <v>-1.5003772377985558E-2</v>
      </c>
      <c r="U21" s="76">
        <f t="shared" si="2"/>
        <v>7472.0621744977634</v>
      </c>
      <c r="Y21" s="76">
        <v>2003</v>
      </c>
      <c r="Z21" s="6">
        <f>R31/R19-1</f>
        <v>0.34828667201439156</v>
      </c>
      <c r="AA21" s="6">
        <f>U31/U19-1</f>
        <v>0.28684514607513645</v>
      </c>
    </row>
    <row r="22" spans="1:27" x14ac:dyDescent="0.25">
      <c r="A22" s="85" t="s">
        <v>2</v>
      </c>
      <c r="B22" s="85" t="s">
        <v>9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P22" s="79">
        <v>37711</v>
      </c>
      <c r="Q22" s="6">
        <f>[4]GROSS!R22-$H$3</f>
        <v>7.5583333333333318E-3</v>
      </c>
      <c r="R22" s="76">
        <f t="shared" si="0"/>
        <v>8683.1436224975569</v>
      </c>
      <c r="S22" s="1">
        <v>1221.4564</v>
      </c>
      <c r="T22" s="6">
        <f t="shared" si="1"/>
        <v>9.7091776706026423E-3</v>
      </c>
      <c r="U22" s="76">
        <f t="shared" si="2"/>
        <v>7544.609753715752</v>
      </c>
      <c r="Y22" s="1">
        <v>2004</v>
      </c>
      <c r="Z22" s="6">
        <f>R43/R31-1</f>
        <v>0.23011297222541827</v>
      </c>
      <c r="AA22" s="6">
        <f>U43/U31-1</f>
        <v>0.10882056782678107</v>
      </c>
    </row>
    <row r="23" spans="1:27" x14ac:dyDescent="0.25">
      <c r="A23" s="85" t="s">
        <v>2</v>
      </c>
      <c r="B23" s="85" t="s">
        <v>9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P23" s="79">
        <v>37741</v>
      </c>
      <c r="Q23" s="6">
        <f>[4]GROSS!R23-$H$3</f>
        <v>6.8358333333333327E-2</v>
      </c>
      <c r="R23" s="76">
        <f t="shared" si="0"/>
        <v>9276.7088486254524</v>
      </c>
      <c r="S23" s="1">
        <v>1322.0677000000001</v>
      </c>
      <c r="T23" s="6">
        <f t="shared" si="1"/>
        <v>8.2369947875339689E-2</v>
      </c>
      <c r="U23" s="76">
        <f t="shared" si="2"/>
        <v>8166.0588658690976</v>
      </c>
      <c r="Y23" s="1">
        <v>2005</v>
      </c>
      <c r="Z23" s="6">
        <f>R55/R43-1</f>
        <v>0.11777500676100527</v>
      </c>
      <c r="AA23" s="6">
        <f>U55/U43-1</f>
        <v>4.9119676016367686E-2</v>
      </c>
    </row>
    <row r="24" spans="1:27" x14ac:dyDescent="0.25">
      <c r="A24" s="85" t="s">
        <v>2</v>
      </c>
      <c r="B24" s="85" t="s">
        <v>9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P24" s="79">
        <v>37772</v>
      </c>
      <c r="Q24" s="6">
        <f>[4]GROSS!R24-$H$3</f>
        <v>6.5858333333333324E-2</v>
      </c>
      <c r="R24" s="76">
        <f t="shared" si="0"/>
        <v>9887.6574322145098</v>
      </c>
      <c r="S24" s="1">
        <v>1391.7245</v>
      </c>
      <c r="T24" s="6">
        <f t="shared" si="1"/>
        <v>5.2687770830495362E-2</v>
      </c>
      <c r="U24" s="76">
        <f t="shared" si="2"/>
        <v>8596.3103039823436</v>
      </c>
      <c r="Y24" s="1">
        <v>2006</v>
      </c>
      <c r="Z24" s="6">
        <f>R67/R55-1</f>
        <v>3.2980988132230715E-2</v>
      </c>
      <c r="AA24" s="6">
        <f>U67/U55-1</f>
        <v>0.15794270890577078</v>
      </c>
    </row>
    <row r="25" spans="1:27" x14ac:dyDescent="0.25">
      <c r="A25" s="85" t="s">
        <v>2</v>
      </c>
      <c r="B25" s="85" t="s">
        <v>9</v>
      </c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P25" s="79">
        <v>37802</v>
      </c>
      <c r="Q25" s="6">
        <f>[4]GROSS!R25-$H$3</f>
        <v>1.9358333333333335E-2</v>
      </c>
      <c r="R25" s="76">
        <f t="shared" si="0"/>
        <v>10079.066000673129</v>
      </c>
      <c r="S25" s="1">
        <v>1409.4777999999999</v>
      </c>
      <c r="T25" s="6">
        <f t="shared" si="1"/>
        <v>1.2756332162004558E-2</v>
      </c>
      <c r="U25" s="76">
        <f t="shared" si="2"/>
        <v>8705.967693587605</v>
      </c>
      <c r="Y25" s="1">
        <v>2007</v>
      </c>
      <c r="Z25" s="6">
        <f>R79/R67-1</f>
        <v>0.27206277500981813</v>
      </c>
      <c r="AA25" s="6">
        <f>U79/U67-1</f>
        <v>5.4939616053483409E-2</v>
      </c>
    </row>
    <row r="26" spans="1:27" x14ac:dyDescent="0.25">
      <c r="A26" s="85" t="s">
        <v>2</v>
      </c>
      <c r="B26" s="85" t="s">
        <v>9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P26" s="79">
        <v>37833</v>
      </c>
      <c r="Q26" s="6">
        <f>[4]GROSS!R26-$H$3</f>
        <v>2.5958333333333337E-2</v>
      </c>
      <c r="R26" s="76">
        <f t="shared" si="0"/>
        <v>10340.701755607268</v>
      </c>
      <c r="S26" s="1">
        <v>1434.3291999999999</v>
      </c>
      <c r="T26" s="6">
        <f t="shared" si="1"/>
        <v>1.7631636340778023E-2</v>
      </c>
      <c r="U26" s="76">
        <f t="shared" si="2"/>
        <v>8859.4681499555045</v>
      </c>
      <c r="Y26" s="1">
        <v>2008</v>
      </c>
      <c r="Z26" s="6">
        <f>R91/R79-1</f>
        <v>-0.39574702025195496</v>
      </c>
      <c r="AA26" s="6">
        <f>U91/U79-1</f>
        <v>-0.36997832482103721</v>
      </c>
    </row>
    <row r="27" spans="1:27" x14ac:dyDescent="0.25">
      <c r="A27" s="85" t="s">
        <v>2</v>
      </c>
      <c r="B27" s="85" t="s">
        <v>9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P27" s="79">
        <v>37864</v>
      </c>
      <c r="Q27" s="6">
        <f>[4]GROSS!R27-$H$3</f>
        <v>4.1658333333333332E-2</v>
      </c>
      <c r="R27" s="76">
        <f t="shared" si="0"/>
        <v>10771.478156242942</v>
      </c>
      <c r="S27" s="1">
        <v>1462.3015</v>
      </c>
      <c r="T27" s="6">
        <f t="shared" si="1"/>
        <v>1.9502008325564368E-2</v>
      </c>
      <c r="U27" s="76">
        <f t="shared" si="2"/>
        <v>9032.2455715760098</v>
      </c>
      <c r="Y27" s="1">
        <v>2009</v>
      </c>
      <c r="Z27" s="6">
        <f>R103/R91-1</f>
        <v>0.11600740351037264</v>
      </c>
      <c r="AA27" s="6">
        <f>U103/U91-1</f>
        <v>0.26464545466808675</v>
      </c>
    </row>
    <row r="28" spans="1:27" x14ac:dyDescent="0.25">
      <c r="A28" s="85" t="s">
        <v>2</v>
      </c>
      <c r="B28" s="85" t="s">
        <v>9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P28" s="79">
        <v>37894</v>
      </c>
      <c r="Q28" s="6">
        <f>[4]GROSS!R28-$H$3</f>
        <v>-7.9416666666666663E-3</v>
      </c>
      <c r="R28" s="76">
        <f t="shared" si="0"/>
        <v>10685.934667218778</v>
      </c>
      <c r="S28" s="1">
        <v>1446.7726</v>
      </c>
      <c r="T28" s="6">
        <f t="shared" si="1"/>
        <v>-1.0619492628572202E-2</v>
      </c>
      <c r="U28" s="76">
        <f t="shared" si="2"/>
        <v>8936.3277063092046</v>
      </c>
      <c r="Y28" s="1">
        <v>2010</v>
      </c>
      <c r="Z28" s="6">
        <f>R115/R103-1</f>
        <v>0.24754747625666629</v>
      </c>
      <c r="AA28" s="6">
        <f>U115/U103-1</f>
        <v>0.15063401360544226</v>
      </c>
    </row>
    <row r="29" spans="1:27" x14ac:dyDescent="0.25">
      <c r="A29" s="85" t="s">
        <v>2</v>
      </c>
      <c r="B29" s="85" t="s">
        <v>9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P29" s="79">
        <v>37925</v>
      </c>
      <c r="Q29" s="6">
        <f>[4]GROSS!R29-$H$3</f>
        <v>7.575833333333333E-2</v>
      </c>
      <c r="R29" s="76">
        <f t="shared" si="0"/>
        <v>11495.483267716161</v>
      </c>
      <c r="S29" s="1">
        <v>1528.6165000000001</v>
      </c>
      <c r="T29" s="6">
        <f t="shared" si="1"/>
        <v>5.6569982041407174E-2</v>
      </c>
      <c r="U29" s="76">
        <f t="shared" si="2"/>
        <v>9441.8556041712454</v>
      </c>
      <c r="Y29" s="1">
        <v>2011</v>
      </c>
      <c r="Z29" s="6">
        <f>R127/R115-1</f>
        <v>1.8183664978664416E-2</v>
      </c>
      <c r="AA29" s="6">
        <f>U127/U115-1</f>
        <v>2.1118153138878437E-2</v>
      </c>
    </row>
    <row r="30" spans="1:27" s="76" customFormat="1" x14ac:dyDescent="0.25">
      <c r="A30" s="85" t="s">
        <v>2</v>
      </c>
      <c r="B30" s="85" t="s">
        <v>9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7"/>
      <c r="P30" s="79">
        <v>37955</v>
      </c>
      <c r="Q30" s="6">
        <f>[4]GROSS!R30-$H$3</f>
        <v>4.4558333333333332E-2</v>
      </c>
      <c r="R30" s="76">
        <f t="shared" si="0"/>
        <v>12007.702842986813</v>
      </c>
      <c r="S30" s="76">
        <v>1542.0658000000001</v>
      </c>
      <c r="T30" s="6">
        <f t="shared" si="1"/>
        <v>8.7983480487094923E-3</v>
      </c>
      <c r="U30" s="76">
        <f t="shared" si="2"/>
        <v>9524.9283360024019</v>
      </c>
      <c r="Y30" s="76">
        <v>2012</v>
      </c>
      <c r="Z30" s="6">
        <f>R139/R127-1</f>
        <v>0.11402341845155339</v>
      </c>
      <c r="AA30" s="6">
        <f>U139/U127-1</f>
        <v>0.16003224545528161</v>
      </c>
    </row>
    <row r="31" spans="1:27" s="76" customFormat="1" x14ac:dyDescent="0.25">
      <c r="A31" s="85" t="s">
        <v>2</v>
      </c>
      <c r="B31" s="85" t="s">
        <v>9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7"/>
      <c r="P31" s="79">
        <v>37986</v>
      </c>
      <c r="Q31" s="6">
        <f>[4]GROSS!R31-$H$3</f>
        <v>3.4583333333333332E-3</v>
      </c>
      <c r="R31" s="76">
        <f t="shared" si="0"/>
        <v>12049.229481985476</v>
      </c>
      <c r="S31" s="76">
        <v>1622.9386</v>
      </c>
      <c r="T31" s="6">
        <f t="shared" si="1"/>
        <v>5.244445470485104E-2</v>
      </c>
      <c r="U31" s="76">
        <f t="shared" si="2"/>
        <v>10024.458008686832</v>
      </c>
      <c r="Y31" s="76">
        <v>2013</v>
      </c>
      <c r="Z31" s="6">
        <f>R151/R139-1</f>
        <v>0.37974874763854305</v>
      </c>
      <c r="AA31" s="6">
        <f>U151/U139-1</f>
        <v>0.32388487342020067</v>
      </c>
    </row>
    <row r="32" spans="1:27" s="76" customFormat="1" x14ac:dyDescent="0.25">
      <c r="A32" s="85" t="s">
        <v>2</v>
      </c>
      <c r="B32" s="85" t="s">
        <v>9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7"/>
      <c r="P32" s="79">
        <v>38017</v>
      </c>
      <c r="Q32" s="6">
        <f>[4]GROSS!R32-$H$3</f>
        <v>5.1583333333333325E-3</v>
      </c>
      <c r="R32" s="76">
        <f t="shared" si="0"/>
        <v>12111.383424063384</v>
      </c>
      <c r="S32" s="76">
        <v>1652.7279000000001</v>
      </c>
      <c r="T32" s="6">
        <f t="shared" si="1"/>
        <v>1.8355161433710521E-2</v>
      </c>
      <c r="U32" s="76">
        <f t="shared" si="2"/>
        <v>10208.458553721732</v>
      </c>
      <c r="Y32" s="76">
        <v>2014</v>
      </c>
      <c r="Z32" s="6">
        <f>R163/R151-1</f>
        <v>0.19609830596541866</v>
      </c>
      <c r="AA32" s="6">
        <f>U163/U151-1</f>
        <v>0.13688356712127914</v>
      </c>
    </row>
    <row r="33" spans="1:27" s="76" customFormat="1" x14ac:dyDescent="0.25">
      <c r="A33" s="85" t="s">
        <v>2</v>
      </c>
      <c r="B33" s="85" t="s">
        <v>9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7"/>
      <c r="P33" s="79">
        <v>38046</v>
      </c>
      <c r="Q33" s="6">
        <f>[4]GROSS!R33-$H$3</f>
        <v>4.7058333333333334E-2</v>
      </c>
      <c r="R33" s="76">
        <f t="shared" si="0"/>
        <v>12681.324942360769</v>
      </c>
      <c r="S33" s="76">
        <v>1675.7</v>
      </c>
      <c r="T33" s="6">
        <f t="shared" si="1"/>
        <v>1.3899505175655413E-2</v>
      </c>
      <c r="U33" s="76">
        <f t="shared" si="2"/>
        <v>10350.351076224651</v>
      </c>
      <c r="Y33" s="76">
        <v>2015</v>
      </c>
      <c r="Z33" s="6">
        <f>R175/R163-1</f>
        <v>8.0128682441654719E-2</v>
      </c>
      <c r="AA33" s="6">
        <f>U175/U163-1</f>
        <v>1.3837652644361986E-2</v>
      </c>
    </row>
    <row r="34" spans="1:27" s="76" customFormat="1" x14ac:dyDescent="0.25">
      <c r="A34" s="85" t="s">
        <v>2</v>
      </c>
      <c r="B34" s="85" t="s">
        <v>9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7"/>
      <c r="P34" s="79">
        <v>38077</v>
      </c>
      <c r="Q34" s="6">
        <f>[4]GROSS!R34-$H$3</f>
        <v>1.7058333333333335E-2</v>
      </c>
      <c r="R34" s="76">
        <f t="shared" si="0"/>
        <v>12897.647210335874</v>
      </c>
      <c r="S34" s="76">
        <v>1650.4195999999999</v>
      </c>
      <c r="T34" s="6">
        <f t="shared" si="1"/>
        <v>-1.5086471325416295E-2</v>
      </c>
      <c r="U34" s="76">
        <f t="shared" si="2"/>
        <v>10194.200801505196</v>
      </c>
      <c r="Y34" s="76">
        <v>2016</v>
      </c>
      <c r="Z34" s="6">
        <f>R187/R175-1</f>
        <v>7.3176830778507451E-2</v>
      </c>
      <c r="AA34" s="6">
        <f>U187/U175-1</f>
        <v>0.11959909149049941</v>
      </c>
    </row>
    <row r="35" spans="1:27" s="76" customFormat="1" x14ac:dyDescent="0.25">
      <c r="A35" s="85" t="s">
        <v>2</v>
      </c>
      <c r="B35" s="85" t="s">
        <v>9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1"/>
      <c r="P35" s="79">
        <v>38107</v>
      </c>
      <c r="Q35" s="6">
        <f>[4]GROSS!R35-$H$3</f>
        <v>-5.6641666666666667E-2</v>
      </c>
      <c r="R35" s="76">
        <f t="shared" si="0"/>
        <v>12167.102976263766</v>
      </c>
      <c r="S35" s="76">
        <v>1624.5111999999999</v>
      </c>
      <c r="T35" s="6">
        <f t="shared" si="1"/>
        <v>-1.5698068539661048E-2</v>
      </c>
      <c r="U35" s="76">
        <f t="shared" si="2"/>
        <v>10034.171538616099</v>
      </c>
      <c r="Y35" s="76">
        <v>2017</v>
      </c>
      <c r="Z35" s="40">
        <f>R199/R187-1</f>
        <v>0.24824711473939787</v>
      </c>
      <c r="AA35" s="40">
        <f>U199/U187-1</f>
        <v>0.21831601482707264</v>
      </c>
    </row>
    <row r="36" spans="1:27" s="76" customFormat="1" x14ac:dyDescent="0.25">
      <c r="A36" s="85" t="s">
        <v>2</v>
      </c>
      <c r="B36" s="85" t="s">
        <v>9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1"/>
      <c r="P36" s="79">
        <v>38138</v>
      </c>
      <c r="Q36" s="6">
        <f>[4]GROSS!R36-$H$3</f>
        <v>9.9583333333333347E-3</v>
      </c>
      <c r="R36" s="76">
        <f t="shared" si="0"/>
        <v>12288.267043402393</v>
      </c>
      <c r="S36" s="76">
        <v>1646.8036999999999</v>
      </c>
      <c r="T36" s="6">
        <f t="shared" si="1"/>
        <v>1.3722589293321041E-2</v>
      </c>
      <c r="U36" s="76">
        <f t="shared" si="2"/>
        <v>10171.866353539259</v>
      </c>
      <c r="Y36" s="76">
        <v>2018</v>
      </c>
      <c r="Z36" s="40">
        <f>R211/R199-1</f>
        <v>-5.4411079039940136E-2</v>
      </c>
      <c r="AA36" s="40">
        <f>S211/S199-1</f>
        <v>-4.384241745255868E-2</v>
      </c>
    </row>
    <row r="37" spans="1:27" s="76" customFormat="1" x14ac:dyDescent="0.25">
      <c r="A37" s="85" t="s">
        <v>2</v>
      </c>
      <c r="B37" s="85" t="s">
        <v>9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1"/>
      <c r="P37" s="79">
        <v>38168</v>
      </c>
      <c r="Q37" s="6">
        <f>[4]GROSS!R37-$H$3</f>
        <v>3.0058333333333333E-2</v>
      </c>
      <c r="R37" s="76">
        <f t="shared" si="0"/>
        <v>12657.631870281995</v>
      </c>
      <c r="S37" s="76">
        <v>1678.8255999999999</v>
      </c>
      <c r="T37" s="6">
        <f t="shared" si="1"/>
        <v>1.9444879799577874E-2</v>
      </c>
      <c r="U37" s="76">
        <f t="shared" si="2"/>
        <v>10369.657072121201</v>
      </c>
      <c r="Y37" s="76">
        <v>2019</v>
      </c>
      <c r="Z37" s="40">
        <f>R223/R211-1</f>
        <v>0.16068455583191077</v>
      </c>
      <c r="AA37" s="40">
        <f>S223/S211-1</f>
        <v>0.31486370986834444</v>
      </c>
    </row>
    <row r="38" spans="1:27" s="76" customFormat="1" x14ac:dyDescent="0.25">
      <c r="A38" s="85" t="s">
        <v>2</v>
      </c>
      <c r="B38" s="85" t="s">
        <v>9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1"/>
      <c r="P38" s="79">
        <v>38199</v>
      </c>
      <c r="Q38" s="6">
        <f>[4]GROSS!R38-$H$3</f>
        <v>-4.0441666666666667E-2</v>
      </c>
      <c r="R38" s="76">
        <f t="shared" si="0"/>
        <v>12145.736141394675</v>
      </c>
      <c r="S38" s="76">
        <v>1623.2620999999999</v>
      </c>
      <c r="T38" s="6">
        <f t="shared" si="1"/>
        <v>-3.3096648037771126E-2</v>
      </c>
      <c r="U38" s="76">
        <f t="shared" si="2"/>
        <v>10026.456181732821</v>
      </c>
      <c r="Y38" s="76">
        <v>2020</v>
      </c>
      <c r="Z38" s="19">
        <f>R235/R223-1</f>
        <v>0.22024306893473788</v>
      </c>
      <c r="AA38" s="19">
        <f>S235/S223-1</f>
        <v>0.18398826898926846</v>
      </c>
    </row>
    <row r="39" spans="1:27" s="76" customFormat="1" x14ac:dyDescent="0.25">
      <c r="A39" s="85" t="s">
        <v>2</v>
      </c>
      <c r="B39" s="85" t="s">
        <v>9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1"/>
      <c r="P39" s="79">
        <v>38230</v>
      </c>
      <c r="Q39" s="6">
        <f>[4]GROSS!R39-$H$3</f>
        <v>-2.2141666666666664E-2</v>
      </c>
      <c r="R39" s="76">
        <f t="shared" si="0"/>
        <v>11876.809300330628</v>
      </c>
      <c r="S39" s="76">
        <v>1629.828</v>
      </c>
      <c r="T39" s="6">
        <f t="shared" si="1"/>
        <v>4.0448797517049773E-3</v>
      </c>
      <c r="U39" s="76">
        <f t="shared" si="2"/>
        <v>10067.01199132367</v>
      </c>
    </row>
    <row r="40" spans="1:27" s="76" customFormat="1" x14ac:dyDescent="0.25">
      <c r="A40" s="85" t="s">
        <v>2</v>
      </c>
      <c r="B40" s="85" t="s">
        <v>9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1"/>
      <c r="P40" s="79">
        <v>38260</v>
      </c>
      <c r="Q40" s="6">
        <f>[4]GROSS!R40-$H$3</f>
        <v>8.5058333333333333E-2</v>
      </c>
      <c r="R40" s="76">
        <f t="shared" si="0"/>
        <v>12887.030904734582</v>
      </c>
      <c r="S40" s="76">
        <v>1647.4802999999999</v>
      </c>
      <c r="T40" s="6">
        <f t="shared" si="1"/>
        <v>1.0830774781142471E-2</v>
      </c>
      <c r="U40" s="76">
        <f t="shared" si="2"/>
        <v>10176.045530920757</v>
      </c>
    </row>
    <row r="41" spans="1:27" s="76" customFormat="1" x14ac:dyDescent="0.25">
      <c r="A41" s="85" t="s">
        <v>2</v>
      </c>
      <c r="B41" s="85" t="s">
        <v>9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1"/>
      <c r="P41" s="79">
        <v>38291</v>
      </c>
      <c r="Q41" s="6">
        <f>[4]GROSS!R41-$H$3</f>
        <v>2.6758333333333332E-2</v>
      </c>
      <c r="R41" s="76">
        <f t="shared" si="0"/>
        <v>13231.866373360439</v>
      </c>
      <c r="S41" s="76">
        <v>1672.6486</v>
      </c>
      <c r="T41" s="6">
        <f t="shared" si="1"/>
        <v>1.5276844281537194E-2</v>
      </c>
      <c r="U41" s="76">
        <f t="shared" si="2"/>
        <v>10331.503393898467</v>
      </c>
    </row>
    <row r="42" spans="1:27" s="76" customFormat="1" x14ac:dyDescent="0.25">
      <c r="A42" s="85" t="s">
        <v>2</v>
      </c>
      <c r="B42" s="85" t="s">
        <v>9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1"/>
      <c r="P42" s="79">
        <v>38321</v>
      </c>
      <c r="Q42" s="6">
        <f>[4]GROSS!R42-$H$3</f>
        <v>9.9758333333333338E-2</v>
      </c>
      <c r="R42" s="76">
        <f t="shared" si="0"/>
        <v>14551.855309656255</v>
      </c>
      <c r="S42" s="76">
        <v>1740.3267000000001</v>
      </c>
      <c r="T42" s="6">
        <f t="shared" si="1"/>
        <v>4.0461636711978777E-2</v>
      </c>
      <c r="U42" s="76">
        <f t="shared" si="2"/>
        <v>10749.532930910962</v>
      </c>
    </row>
    <row r="43" spans="1:27" s="76" customFormat="1" x14ac:dyDescent="0.25">
      <c r="A43" s="85" t="s">
        <v>2</v>
      </c>
      <c r="B43" s="85" t="s">
        <v>9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1"/>
      <c r="P43" s="79">
        <v>38352</v>
      </c>
      <c r="Q43" s="6">
        <f>[4]GROSS!R43-$H$3</f>
        <v>1.8558333333333336E-2</v>
      </c>
      <c r="R43" s="76">
        <f t="shared" si="0"/>
        <v>14821.913491111291</v>
      </c>
      <c r="S43" s="76">
        <v>1799.5477000000001</v>
      </c>
      <c r="T43" s="6">
        <f t="shared" si="1"/>
        <v>3.4028668295441378E-2</v>
      </c>
      <c r="U43" s="76">
        <f t="shared" si="2"/>
        <v>11115.325221347855</v>
      </c>
    </row>
    <row r="44" spans="1:27" s="76" customFormat="1" x14ac:dyDescent="0.25">
      <c r="A44" s="85" t="s">
        <v>2</v>
      </c>
      <c r="B44" s="85" t="s">
        <v>9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1"/>
      <c r="P44" s="79">
        <v>38383</v>
      </c>
      <c r="Q44" s="6">
        <f>[4]GROSS!R44-$H$3</f>
        <v>-1.6741666666666665E-2</v>
      </c>
      <c r="R44" s="76">
        <f t="shared" si="0"/>
        <v>14573.769956080936</v>
      </c>
      <c r="S44" s="76">
        <v>1755.6841999999999</v>
      </c>
      <c r="T44" s="6">
        <f t="shared" si="1"/>
        <v>-2.4374735940592251E-2</v>
      </c>
      <c r="U44" s="76">
        <f t="shared" si="2"/>
        <v>10844.392104183697</v>
      </c>
    </row>
    <row r="45" spans="1:27" s="76" customFormat="1" x14ac:dyDescent="0.25">
      <c r="A45" s="85" t="s">
        <v>2</v>
      </c>
      <c r="B45" s="85" t="s">
        <v>9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1"/>
      <c r="P45" s="79">
        <v>38411</v>
      </c>
      <c r="Q45" s="6">
        <f>[4]GROSS!R45-$H$3</f>
        <v>6.3558333333333328E-2</v>
      </c>
      <c r="R45" s="76">
        <f t="shared" si="0"/>
        <v>15500.054484872848</v>
      </c>
      <c r="S45" s="76">
        <v>1792.6306999999999</v>
      </c>
      <c r="T45" s="6">
        <f t="shared" si="1"/>
        <v>2.1043932616127581E-2</v>
      </c>
      <c r="U45" s="76">
        <f t="shared" si="2"/>
        <v>11072.600760887004</v>
      </c>
    </row>
    <row r="46" spans="1:27" s="76" customFormat="1" x14ac:dyDescent="0.25">
      <c r="A46" s="85" t="s">
        <v>2</v>
      </c>
      <c r="B46" s="85" t="s">
        <v>9</v>
      </c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1"/>
      <c r="P46" s="79">
        <v>38442</v>
      </c>
      <c r="Q46" s="6">
        <f>[4]GROSS!R46-$H$3</f>
        <v>-2.1541666666666664E-2</v>
      </c>
      <c r="R46" s="76">
        <f t="shared" si="0"/>
        <v>15166.157477844545</v>
      </c>
      <c r="S46" s="76">
        <v>1760.8868</v>
      </c>
      <c r="T46" s="6">
        <f t="shared" si="1"/>
        <v>-1.7707997525647556E-2</v>
      </c>
      <c r="U46" s="76">
        <f t="shared" si="2"/>
        <v>10876.527174010735</v>
      </c>
    </row>
    <row r="47" spans="1:27" x14ac:dyDescent="0.25">
      <c r="I47" s="2"/>
      <c r="J47" s="2"/>
      <c r="K47" s="2"/>
      <c r="L47" s="2"/>
      <c r="M47" s="2"/>
      <c r="P47" s="79">
        <v>38472</v>
      </c>
      <c r="Q47" s="6">
        <f>[4]GROSS!R47-$H$3</f>
        <v>-4.4241666666666665E-2</v>
      </c>
      <c r="R47" s="76">
        <f t="shared" si="0"/>
        <v>14495.181394095573</v>
      </c>
      <c r="S47" s="1">
        <v>1727.4905000000001</v>
      </c>
      <c r="T47" s="6">
        <f t="shared" si="1"/>
        <v>-1.896561437112243E-2</v>
      </c>
      <c r="U47" s="76">
        <f t="shared" si="2"/>
        <v>10670.247153931414</v>
      </c>
    </row>
    <row r="48" spans="1:27" x14ac:dyDescent="0.25">
      <c r="H48" s="3"/>
      <c r="P48" s="79">
        <v>38503</v>
      </c>
      <c r="Q48" s="6">
        <f>[4]GROSS!R48-$H$3</f>
        <v>5.6158333333333338E-2</v>
      </c>
      <c r="R48" s="76">
        <f t="shared" si="0"/>
        <v>15309.206622552323</v>
      </c>
      <c r="S48" s="1">
        <v>1782.4567999999999</v>
      </c>
      <c r="T48" s="6">
        <f t="shared" si="1"/>
        <v>3.1818583083380148E-2</v>
      </c>
      <c r="U48" s="76">
        <f t="shared" si="2"/>
        <v>11009.759299518981</v>
      </c>
    </row>
    <row r="49" spans="16:21" x14ac:dyDescent="0.25">
      <c r="P49" s="79">
        <v>38533</v>
      </c>
      <c r="Q49" s="6">
        <f>[4]GROSS!R49-$H$3</f>
        <v>3.4158333333333332E-2</v>
      </c>
      <c r="R49" s="76">
        <f t="shared" si="0"/>
        <v>15832.143605434339</v>
      </c>
      <c r="S49" s="1">
        <v>1784.9873</v>
      </c>
      <c r="T49" s="6">
        <f t="shared" si="1"/>
        <v>1.4196697502009137E-3</v>
      </c>
      <c r="U49" s="76">
        <f t="shared" si="2"/>
        <v>11025.389521753501</v>
      </c>
    </row>
    <row r="50" spans="16:21" x14ac:dyDescent="0.25">
      <c r="P50" s="79">
        <v>38564</v>
      </c>
      <c r="Q50" s="6">
        <f>[4]GROSS!R50-$H$3</f>
        <v>2.5458333333333333E-2</v>
      </c>
      <c r="R50" s="76">
        <f t="shared" si="0"/>
        <v>16235.203594722689</v>
      </c>
      <c r="S50" s="1">
        <v>1851.3678</v>
      </c>
      <c r="T50" s="6">
        <f t="shared" si="1"/>
        <v>3.7188219770527109E-2</v>
      </c>
      <c r="U50" s="76">
        <f t="shared" si="2"/>
        <v>11435.404130344137</v>
      </c>
    </row>
    <row r="51" spans="16:21" x14ac:dyDescent="0.25">
      <c r="P51" s="79">
        <v>38595</v>
      </c>
      <c r="Q51" s="6">
        <f>[4]GROSS!R51-$H$3</f>
        <v>-1.9541666666666666E-2</v>
      </c>
      <c r="R51" s="76">
        <f t="shared" si="0"/>
        <v>15917.940657809149</v>
      </c>
      <c r="S51" s="1">
        <v>1834.4760000000001</v>
      </c>
      <c r="T51" s="6">
        <f t="shared" si="1"/>
        <v>-9.1239568928442871E-3</v>
      </c>
      <c r="U51" s="76">
        <f t="shared" si="2"/>
        <v>11331.067996006625</v>
      </c>
    </row>
    <row r="52" spans="16:21" x14ac:dyDescent="0.25">
      <c r="P52" s="79">
        <v>38625</v>
      </c>
      <c r="Q52" s="6">
        <f>[4]GROSS!R52-$H$3</f>
        <v>1.3758333333333334E-2</v>
      </c>
      <c r="R52" s="76">
        <f t="shared" si="0"/>
        <v>16136.944991359507</v>
      </c>
      <c r="S52" s="1">
        <v>1849.3341</v>
      </c>
      <c r="T52" s="6">
        <f t="shared" si="1"/>
        <v>8.0993700653482215E-3</v>
      </c>
      <c r="U52" s="76">
        <f t="shared" si="2"/>
        <v>11422.842508941905</v>
      </c>
    </row>
    <row r="53" spans="16:21" x14ac:dyDescent="0.25">
      <c r="P53" s="79">
        <v>38656</v>
      </c>
      <c r="Q53" s="6">
        <f>[4]GROSS!R53-$H$3</f>
        <v>-4.3141666666666668E-2</v>
      </c>
      <c r="R53" s="76">
        <f t="shared" si="0"/>
        <v>15440.77028952394</v>
      </c>
      <c r="S53" s="1">
        <v>1818.5043000000001</v>
      </c>
      <c r="T53" s="6">
        <f t="shared" si="1"/>
        <v>-1.6670757328272945E-2</v>
      </c>
      <c r="U53" s="76">
        <f t="shared" si="2"/>
        <v>11232.415073476253</v>
      </c>
    </row>
    <row r="54" spans="16:21" x14ac:dyDescent="0.25">
      <c r="P54" s="79">
        <v>38686</v>
      </c>
      <c r="Q54" s="6">
        <f>[4]GROSS!R54-$H$3</f>
        <v>5.9458333333333335E-2</v>
      </c>
      <c r="R54" s="76">
        <f t="shared" si="0"/>
        <v>16358.852756321885</v>
      </c>
      <c r="S54" s="1">
        <v>1887.2838999999999</v>
      </c>
      <c r="T54" s="6">
        <f t="shared" si="1"/>
        <v>3.782207168825491E-2</v>
      </c>
      <c r="U54" s="76">
        <f t="shared" si="2"/>
        <v>11657.248281617507</v>
      </c>
    </row>
    <row r="55" spans="16:21" x14ac:dyDescent="0.25">
      <c r="P55" s="79">
        <v>38717</v>
      </c>
      <c r="Q55" s="6">
        <f>[4]GROSS!R55-$H$3</f>
        <v>1.2758333333333335E-2</v>
      </c>
      <c r="R55" s="76">
        <f t="shared" si="0"/>
        <v>16567.564452737959</v>
      </c>
      <c r="S55" s="1">
        <v>1887.9409000000001</v>
      </c>
      <c r="T55" s="6">
        <f t="shared" si="1"/>
        <v>3.481193264034399E-4</v>
      </c>
      <c r="U55" s="76">
        <f t="shared" si="2"/>
        <v>11661.306395037022</v>
      </c>
    </row>
    <row r="56" spans="16:21" x14ac:dyDescent="0.25">
      <c r="P56" s="79">
        <v>38748</v>
      </c>
      <c r="Q56" s="6">
        <f>[4]GROSS!R56-$H$3</f>
        <v>5.4858333333333335E-2</v>
      </c>
      <c r="R56" s="76">
        <f t="shared" si="0"/>
        <v>17476.433426007741</v>
      </c>
      <c r="S56" s="1">
        <v>1937.9294</v>
      </c>
      <c r="T56" s="6">
        <f t="shared" si="1"/>
        <v>2.6477788579081007E-2</v>
      </c>
      <c r="U56" s="76">
        <f t="shared" si="2"/>
        <v>11970.072000320697</v>
      </c>
    </row>
    <row r="57" spans="16:21" x14ac:dyDescent="0.25">
      <c r="P57" s="79">
        <v>38776</v>
      </c>
      <c r="Q57" s="6">
        <f>[4]GROSS!R57-$H$3</f>
        <v>-2.1641666666666667E-2</v>
      </c>
      <c r="R57" s="76">
        <f t="shared" si="0"/>
        <v>17098.214279279891</v>
      </c>
      <c r="S57" s="1">
        <v>1943.1876</v>
      </c>
      <c r="T57" s="6">
        <f t="shared" si="1"/>
        <v>2.7133083382706591E-3</v>
      </c>
      <c r="U57" s="76">
        <f t="shared" si="2"/>
        <v>12002.550496488868</v>
      </c>
    </row>
    <row r="58" spans="16:21" x14ac:dyDescent="0.25">
      <c r="P58" s="79">
        <v>38807</v>
      </c>
      <c r="Q58" s="6">
        <f>[4]GROSS!R58-$H$3</f>
        <v>1.4958333333333336E-2</v>
      </c>
      <c r="R58" s="76">
        <f t="shared" si="0"/>
        <v>17353.975067874122</v>
      </c>
      <c r="S58" s="1">
        <v>1967.3755000000001</v>
      </c>
      <c r="T58" s="6">
        <f t="shared" si="1"/>
        <v>1.2447537232123107E-2</v>
      </c>
      <c r="U58" s="76">
        <f t="shared" si="2"/>
        <v>12151.95269067435</v>
      </c>
    </row>
    <row r="59" spans="16:21" x14ac:dyDescent="0.25">
      <c r="P59" s="79">
        <v>38837</v>
      </c>
      <c r="Q59" s="6">
        <f>[4]GROSS!R59-$H$3</f>
        <v>-3.1416666666666667E-3</v>
      </c>
      <c r="R59" s="76">
        <f t="shared" si="0"/>
        <v>17299.454662869215</v>
      </c>
      <c r="S59" s="1">
        <v>1993.7931000000001</v>
      </c>
      <c r="T59" s="6">
        <f t="shared" si="1"/>
        <v>1.3427838254568059E-2</v>
      </c>
      <c r="U59" s="76">
        <f t="shared" si="2"/>
        <v>12315.127145881888</v>
      </c>
    </row>
    <row r="60" spans="16:21" x14ac:dyDescent="0.25">
      <c r="P60" s="79">
        <v>38868</v>
      </c>
      <c r="Q60" s="6">
        <f>[4]GROSS!R60-$H$3</f>
        <v>-4.3941666666666664E-2</v>
      </c>
      <c r="R60" s="76">
        <f t="shared" si="0"/>
        <v>16539.287792558305</v>
      </c>
      <c r="S60" s="1">
        <v>1936.4088999999999</v>
      </c>
      <c r="T60" s="6">
        <f t="shared" si="1"/>
        <v>-2.8781421703184873E-2</v>
      </c>
      <c r="U60" s="76">
        <f t="shared" si="2"/>
        <v>11960.680278167922</v>
      </c>
    </row>
    <row r="61" spans="16:21" x14ac:dyDescent="0.25">
      <c r="P61" s="79">
        <v>38898</v>
      </c>
      <c r="Q61" s="6">
        <f>[4]GROSS!R61-$H$3</f>
        <v>1.8558333333333336E-2</v>
      </c>
      <c r="R61" s="76">
        <f t="shared" si="0"/>
        <v>16846.22940850853</v>
      </c>
      <c r="S61" s="1">
        <v>1939.0341000000001</v>
      </c>
      <c r="T61" s="6">
        <f t="shared" si="1"/>
        <v>1.3557053987927059E-3</v>
      </c>
      <c r="U61" s="76">
        <f t="shared" si="2"/>
        <v>11976.895436994268</v>
      </c>
    </row>
    <row r="62" spans="16:21" x14ac:dyDescent="0.25">
      <c r="P62" s="79">
        <v>38929</v>
      </c>
      <c r="Q62" s="6">
        <f>[4]GROSS!R62-$H$3</f>
        <v>-3.764166666666667E-2</v>
      </c>
      <c r="R62" s="76">
        <f t="shared" si="0"/>
        <v>16212.109256523256</v>
      </c>
      <c r="S62" s="1">
        <v>1950.9949999999999</v>
      </c>
      <c r="T62" s="6">
        <f t="shared" si="1"/>
        <v>6.168483576436179E-3</v>
      </c>
      <c r="U62" s="76">
        <f t="shared" si="2"/>
        <v>12050.774719794061</v>
      </c>
    </row>
    <row r="63" spans="16:21" x14ac:dyDescent="0.25">
      <c r="P63" s="79">
        <v>38960</v>
      </c>
      <c r="Q63" s="6">
        <f>[4]GROSS!R63-$H$3</f>
        <v>-1.6841666666666665E-2</v>
      </c>
      <c r="R63" s="76">
        <f t="shared" si="0"/>
        <v>15939.07031646131</v>
      </c>
      <c r="S63" s="1">
        <v>1997.4152999999999</v>
      </c>
      <c r="T63" s="6">
        <f t="shared" si="1"/>
        <v>2.3793141448337884E-2</v>
      </c>
      <c r="U63" s="76">
        <f t="shared" si="2"/>
        <v>12337.500507264174</v>
      </c>
    </row>
    <row r="64" spans="16:21" x14ac:dyDescent="0.25">
      <c r="P64" s="79">
        <v>38990</v>
      </c>
      <c r="Q64" s="6">
        <f>[4]GROSS!R64-$H$3</f>
        <v>2.7583333333333327E-3</v>
      </c>
      <c r="R64" s="76">
        <f t="shared" si="0"/>
        <v>15983.03558541755</v>
      </c>
      <c r="S64" s="1">
        <v>2048.8887</v>
      </c>
      <c r="T64" s="6">
        <f t="shared" si="1"/>
        <v>2.5770003864494351E-2</v>
      </c>
      <c r="U64" s="76">
        <f t="shared" si="2"/>
        <v>12655.437943014573</v>
      </c>
    </row>
    <row r="65" spans="16:21" x14ac:dyDescent="0.25">
      <c r="P65" s="79">
        <v>39021</v>
      </c>
      <c r="Q65" s="6">
        <f>[4]GROSS!R65-$H$3</f>
        <v>4.7258333333333333E-2</v>
      </c>
      <c r="R65" s="76">
        <f t="shared" si="0"/>
        <v>16738.367208791744</v>
      </c>
      <c r="S65" s="1">
        <v>2115.6538</v>
      </c>
      <c r="T65" s="6">
        <f t="shared" si="1"/>
        <v>3.2586006257929068E-2</v>
      </c>
      <c r="U65" s="76">
        <f t="shared" si="2"/>
        <v>13067.828123022478</v>
      </c>
    </row>
    <row r="66" spans="16:21" x14ac:dyDescent="0.25">
      <c r="P66" s="79">
        <v>39051</v>
      </c>
      <c r="Q66" s="6">
        <f>[4]GROSS!R66-$H$3</f>
        <v>1.0158333333333335E-2</v>
      </c>
      <c r="R66" s="76">
        <f t="shared" si="0"/>
        <v>16908.401122354386</v>
      </c>
      <c r="S66" s="1">
        <v>2155.8852999999999</v>
      </c>
      <c r="T66" s="6">
        <f t="shared" si="1"/>
        <v>1.9016107455765985E-2</v>
      </c>
      <c r="U66" s="76">
        <f t="shared" si="2"/>
        <v>13316.327346823355</v>
      </c>
    </row>
    <row r="67" spans="16:21" x14ac:dyDescent="0.25">
      <c r="P67" s="79">
        <v>39082</v>
      </c>
      <c r="Q67" s="6">
        <f>[4]GROSS!R67-$H$3</f>
        <v>1.2158333333333335E-2</v>
      </c>
      <c r="R67" s="76">
        <f t="shared" si="0"/>
        <v>17113.979099333676</v>
      </c>
      <c r="S67" s="1">
        <v>2186.1273999999999</v>
      </c>
      <c r="T67" s="6">
        <f t="shared" si="1"/>
        <v>1.4027694330491558E-2</v>
      </c>
      <c r="U67" s="76">
        <f t="shared" si="2"/>
        <v>13503.124716449358</v>
      </c>
    </row>
    <row r="68" spans="16:21" x14ac:dyDescent="0.25">
      <c r="P68" s="79">
        <v>39113</v>
      </c>
      <c r="Q68" s="6">
        <f>[4]GROSS!R68-$H$3</f>
        <v>4.765833333333333E-2</v>
      </c>
      <c r="R68" s="76">
        <f t="shared" si="0"/>
        <v>17929.602819909422</v>
      </c>
      <c r="S68" s="1">
        <v>2219.1887000000002</v>
      </c>
      <c r="T68" s="6">
        <f t="shared" si="1"/>
        <v>1.5123226578652504E-2</v>
      </c>
      <c r="U68" s="76">
        <f t="shared" si="2"/>
        <v>13707.335531056024</v>
      </c>
    </row>
    <row r="69" spans="16:21" x14ac:dyDescent="0.25">
      <c r="P69" s="79">
        <v>39141</v>
      </c>
      <c r="Q69" s="6">
        <f>[4]GROSS!R69-$H$3</f>
        <v>-1.6641666666666666E-2</v>
      </c>
      <c r="R69" s="76">
        <f t="shared" si="0"/>
        <v>17631.224346314761</v>
      </c>
      <c r="S69" s="1">
        <v>2175.7838999999999</v>
      </c>
      <c r="T69" s="6">
        <f t="shared" si="1"/>
        <v>-1.9558859505728443E-2</v>
      </c>
      <c r="U69" s="76">
        <f t="shared" si="2"/>
        <v>13439.235681206219</v>
      </c>
    </row>
    <row r="70" spans="16:21" x14ac:dyDescent="0.25">
      <c r="P70" s="79">
        <v>39172</v>
      </c>
      <c r="Q70" s="6">
        <f>[4]GROSS!R70-$H$3</f>
        <v>3.0358333333333334E-2</v>
      </c>
      <c r="R70" s="76">
        <f t="shared" si="0"/>
        <v>18166.478932094964</v>
      </c>
      <c r="S70" s="1">
        <v>2200.1199000000001</v>
      </c>
      <c r="T70" s="6">
        <f t="shared" si="1"/>
        <v>1.1184934312640227E-2</v>
      </c>
      <c r="U70" s="76">
        <f t="shared" si="2"/>
        <v>13589.552649512601</v>
      </c>
    </row>
    <row r="71" spans="16:21" x14ac:dyDescent="0.25">
      <c r="P71" s="79">
        <v>39202</v>
      </c>
      <c r="Q71" s="6">
        <f>[4]GROSS!R71-$H$3</f>
        <v>3.9258333333333333E-2</v>
      </c>
      <c r="R71" s="76">
        <f t="shared" si="0"/>
        <v>18879.664617504128</v>
      </c>
      <c r="S71" s="1">
        <v>2297.5749999999998</v>
      </c>
      <c r="T71" s="6">
        <f t="shared" si="1"/>
        <v>4.4295358630227266E-2</v>
      </c>
      <c r="U71" s="76">
        <f t="shared" si="2"/>
        <v>14191.506757747116</v>
      </c>
    </row>
    <row r="72" spans="16:21" x14ac:dyDescent="0.25">
      <c r="P72" s="79">
        <v>39233</v>
      </c>
      <c r="Q72" s="6">
        <f>[4]GROSS!R72-$H$3</f>
        <v>6.5858333333333324E-2</v>
      </c>
      <c r="R72" s="76">
        <f t="shared" si="0"/>
        <v>20123.047863105254</v>
      </c>
      <c r="S72" s="1">
        <v>2377.7489999999998</v>
      </c>
      <c r="T72" s="6">
        <f t="shared" si="1"/>
        <v>3.4895052392196035E-2</v>
      </c>
      <c r="U72" s="76">
        <f t="shared" si="2"/>
        <v>14686.720129582905</v>
      </c>
    </row>
    <row r="73" spans="16:21" x14ac:dyDescent="0.25">
      <c r="P73" s="79">
        <v>39263</v>
      </c>
      <c r="Q73" s="6">
        <f>[4]GROSS!R73-$H$3</f>
        <v>-1.1641666666666666E-2</v>
      </c>
      <c r="R73" s="76">
        <f t="shared" ref="R73:R136" si="3">R72*(1+Q73)</f>
        <v>19888.782047565604</v>
      </c>
      <c r="S73" s="1">
        <v>2338.2467999999999</v>
      </c>
      <c r="T73" s="6">
        <f t="shared" ref="T73:T136" si="4">S73/S72-1</f>
        <v>-1.6613275833571972E-2</v>
      </c>
      <c r="U73" s="76">
        <f t="shared" ref="U73:U136" si="5">U72*(1+T73)</f>
        <v>14442.725596979672</v>
      </c>
    </row>
    <row r="74" spans="16:21" x14ac:dyDescent="0.25">
      <c r="P74" s="79">
        <v>39294</v>
      </c>
      <c r="Q74" s="6">
        <f>[4]GROSS!R74-$H$3</f>
        <v>-9.6416666666666664E-3</v>
      </c>
      <c r="R74" s="76">
        <f t="shared" si="3"/>
        <v>19697.021040656993</v>
      </c>
      <c r="S74" s="1">
        <v>2265.7498000000001</v>
      </c>
      <c r="T74" s="6">
        <f t="shared" si="4"/>
        <v>-3.1004853722027881E-2</v>
      </c>
      <c r="U74" s="76">
        <f t="shared" si="5"/>
        <v>13994.93100249793</v>
      </c>
    </row>
    <row r="75" spans="16:21" x14ac:dyDescent="0.25">
      <c r="P75" s="79">
        <v>39325</v>
      </c>
      <c r="Q75" s="6">
        <f>[4]GROSS!R75-$H$3</f>
        <v>5.0583333333333331E-3</v>
      </c>
      <c r="R75" s="76">
        <f t="shared" si="3"/>
        <v>19796.655138754319</v>
      </c>
      <c r="S75" s="1">
        <v>2299.7136</v>
      </c>
      <c r="T75" s="6">
        <f t="shared" si="4"/>
        <v>1.4990092904344499E-2</v>
      </c>
      <c r="U75" s="76">
        <f t="shared" si="5"/>
        <v>14204.716318415265</v>
      </c>
    </row>
    <row r="76" spans="16:21" x14ac:dyDescent="0.25">
      <c r="P76" s="79">
        <v>39355</v>
      </c>
      <c r="Q76" s="6">
        <f>[4]GROSS!R76-$H$3</f>
        <v>5.645833333333334E-2</v>
      </c>
      <c r="R76" s="76">
        <f t="shared" si="3"/>
        <v>20914.341293463156</v>
      </c>
      <c r="S76" s="1">
        <v>2385.7202000000002</v>
      </c>
      <c r="T76" s="6">
        <f t="shared" si="4"/>
        <v>3.7398830880506218E-2</v>
      </c>
      <c r="U76" s="76">
        <f t="shared" si="5"/>
        <v>14735.956101713244</v>
      </c>
    </row>
    <row r="77" spans="16:21" x14ac:dyDescent="0.25">
      <c r="P77" s="79">
        <v>39386</v>
      </c>
      <c r="Q77" s="6">
        <f>[4]GROSS!R77-$H$3</f>
        <v>6.1558333333333333E-2</v>
      </c>
      <c r="R77" s="76">
        <f t="shared" si="3"/>
        <v>22201.793286253262</v>
      </c>
      <c r="S77" s="1">
        <v>2423.6694000000002</v>
      </c>
      <c r="T77" s="6">
        <f t="shared" si="4"/>
        <v>1.5906810865750298E-2</v>
      </c>
      <c r="U77" s="76">
        <f t="shared" si="5"/>
        <v>14970.358168349196</v>
      </c>
    </row>
    <row r="78" spans="16:21" x14ac:dyDescent="0.25">
      <c r="P78" s="79">
        <v>39416</v>
      </c>
      <c r="Q78" s="6">
        <f>[4]GROSS!R78-$H$3</f>
        <v>-4.369633333333333E-2</v>
      </c>
      <c r="R78" s="76">
        <f t="shared" si="3"/>
        <v>21231.656326219378</v>
      </c>
      <c r="S78" s="1">
        <v>2322.3440000000001</v>
      </c>
      <c r="T78" s="6">
        <f t="shared" si="4"/>
        <v>-4.1806609432788244E-2</v>
      </c>
      <c r="U78" s="76">
        <f t="shared" si="5"/>
        <v>14344.49825133607</v>
      </c>
    </row>
    <row r="79" spans="16:21" x14ac:dyDescent="0.25">
      <c r="P79" s="79">
        <v>39447</v>
      </c>
      <c r="Q79" s="6">
        <f>[4]GROSS!R79-$H$3</f>
        <v>2.5358333333333333E-2</v>
      </c>
      <c r="R79" s="76">
        <f t="shared" si="3"/>
        <v>21770.055744558424</v>
      </c>
      <c r="S79" s="1">
        <v>2306.2323999999999</v>
      </c>
      <c r="T79" s="6">
        <f t="shared" si="4"/>
        <v>-6.9376457579067852E-3</v>
      </c>
      <c r="U79" s="76">
        <f t="shared" si="5"/>
        <v>14244.981203893387</v>
      </c>
    </row>
    <row r="80" spans="16:21" x14ac:dyDescent="0.25">
      <c r="P80" s="79">
        <v>39478</v>
      </c>
      <c r="Q80" s="6">
        <f>[4]GROSS!R80-$H$3</f>
        <v>-0.10744166666666667</v>
      </c>
      <c r="R80" s="76">
        <f t="shared" si="3"/>
        <v>19431.044671936826</v>
      </c>
      <c r="S80" s="1">
        <v>2167.9009000000001</v>
      </c>
      <c r="T80" s="6">
        <f t="shared" si="4"/>
        <v>-5.9981595957111611E-2</v>
      </c>
      <c r="U80" s="76">
        <f t="shared" si="5"/>
        <v>13390.544496904804</v>
      </c>
    </row>
    <row r="81" spans="16:21" x14ac:dyDescent="0.25">
      <c r="P81" s="79">
        <v>39507</v>
      </c>
      <c r="Q81" s="6">
        <f>[4]GROSS!R81-$H$3</f>
        <v>3.9858333333333336E-2</v>
      </c>
      <c r="R81" s="76">
        <f t="shared" si="3"/>
        <v>20205.533727485774</v>
      </c>
      <c r="S81" s="1">
        <v>2097.4751000000001</v>
      </c>
      <c r="T81" s="6">
        <f t="shared" si="4"/>
        <v>-3.2485710024844794E-2</v>
      </c>
      <c r="U81" s="76">
        <f t="shared" si="5"/>
        <v>12955.543151303573</v>
      </c>
    </row>
    <row r="82" spans="16:21" x14ac:dyDescent="0.25">
      <c r="P82" s="79">
        <v>39538</v>
      </c>
      <c r="Q82" s="6">
        <f>[4]GROSS!R82-$H$3</f>
        <v>-8.8416666666666678E-3</v>
      </c>
      <c r="R82" s="76">
        <f t="shared" si="3"/>
        <v>20026.883133445255</v>
      </c>
      <c r="S82" s="1">
        <v>2088.4182000000001</v>
      </c>
      <c r="T82" s="6">
        <f t="shared" si="4"/>
        <v>-4.3180012005863411E-3</v>
      </c>
      <c r="U82" s="76">
        <f t="shared" si="5"/>
        <v>12899.601100421996</v>
      </c>
    </row>
    <row r="83" spans="16:21" x14ac:dyDescent="0.25">
      <c r="P83" s="79">
        <v>39568</v>
      </c>
      <c r="Q83" s="6">
        <f>[4]GROSS!R83-$H$3</f>
        <v>9.1958333333333322E-2</v>
      </c>
      <c r="R83" s="76">
        <f t="shared" si="3"/>
        <v>21868.521928258328</v>
      </c>
      <c r="S83" s="1">
        <v>2190.1306</v>
      </c>
      <c r="T83" s="6">
        <f t="shared" si="4"/>
        <v>4.8703080637776397E-2</v>
      </c>
      <c r="U83" s="76">
        <f t="shared" si="5"/>
        <v>13527.851413010998</v>
      </c>
    </row>
    <row r="84" spans="16:21" x14ac:dyDescent="0.25">
      <c r="P84" s="79">
        <v>39599</v>
      </c>
      <c r="Q84" s="6">
        <f>[4]GROSS!R84-$H$3</f>
        <v>6.375833333333332E-2</v>
      </c>
      <c r="R84" s="76">
        <f t="shared" si="3"/>
        <v>23262.822438867533</v>
      </c>
      <c r="S84" s="1">
        <v>2218.4985000000001</v>
      </c>
      <c r="T84" s="6">
        <f t="shared" si="4"/>
        <v>1.295260657058539E-2</v>
      </c>
      <c r="U84" s="76">
        <f t="shared" si="5"/>
        <v>13703.072350109067</v>
      </c>
    </row>
    <row r="85" spans="16:21" x14ac:dyDescent="0.25">
      <c r="P85" s="79">
        <v>39629</v>
      </c>
      <c r="Q85" s="6">
        <f>[4]GROSS!R85-$H$3</f>
        <v>-3.7741666666666666E-2</v>
      </c>
      <c r="R85" s="76">
        <f t="shared" si="3"/>
        <v>22384.844748653941</v>
      </c>
      <c r="S85" s="1">
        <v>2031.4712999999999</v>
      </c>
      <c r="T85" s="6">
        <f t="shared" si="4"/>
        <v>-8.4303505276203783E-2</v>
      </c>
      <c r="U85" s="76">
        <f t="shared" si="5"/>
        <v>12547.855317941445</v>
      </c>
    </row>
    <row r="86" spans="16:21" x14ac:dyDescent="0.25">
      <c r="P86" s="79">
        <v>39660</v>
      </c>
      <c r="Q86" s="6">
        <f>[4]GROSS!R86-$H$3</f>
        <v>-4.8341666666666665E-2</v>
      </c>
      <c r="R86" s="76">
        <f t="shared" si="3"/>
        <v>21302.72404542943</v>
      </c>
      <c r="S86" s="1">
        <v>2014.3943999999999</v>
      </c>
      <c r="T86" s="6">
        <f t="shared" si="4"/>
        <v>-8.406173397576433E-3</v>
      </c>
      <c r="U86" s="76">
        <f t="shared" si="5"/>
        <v>12442.375870371128</v>
      </c>
    </row>
    <row r="87" spans="16:21" x14ac:dyDescent="0.25">
      <c r="P87" s="79">
        <v>39691</v>
      </c>
      <c r="Q87" s="6">
        <f>[4]GROSS!R87-$H$3</f>
        <v>-3.9141666666666665E-2</v>
      </c>
      <c r="R87" s="76">
        <f t="shared" si="3"/>
        <v>20468.899921751246</v>
      </c>
      <c r="S87" s="1">
        <v>2043.5319999999999</v>
      </c>
      <c r="T87" s="6">
        <f t="shared" si="4"/>
        <v>1.446469469931011E-2</v>
      </c>
      <c r="U87" s="76">
        <f t="shared" si="5"/>
        <v>12622.351038670109</v>
      </c>
    </row>
    <row r="88" spans="16:21" x14ac:dyDescent="0.25">
      <c r="P88" s="79">
        <v>39721</v>
      </c>
      <c r="Q88" s="6">
        <f>[4]GROSS!R88-$H$3</f>
        <v>-0.15334166666666665</v>
      </c>
      <c r="R88" s="76">
        <f t="shared" si="3"/>
        <v>17330.164692916707</v>
      </c>
      <c r="S88" s="1">
        <v>1861.4384</v>
      </c>
      <c r="T88" s="6">
        <f t="shared" si="4"/>
        <v>-8.9107290710397469E-2</v>
      </c>
      <c r="U88" s="76">
        <f t="shared" si="5"/>
        <v>11497.607535218644</v>
      </c>
    </row>
    <row r="89" spans="16:21" x14ac:dyDescent="0.25">
      <c r="P89" s="79">
        <v>39752</v>
      </c>
      <c r="Q89" s="6">
        <f>[4]GROSS!R89-$H$3</f>
        <v>-0.17024166666666665</v>
      </c>
      <c r="R89" s="76">
        <f t="shared" si="3"/>
        <v>14379.848571986746</v>
      </c>
      <c r="S89" s="1">
        <v>1548.8136</v>
      </c>
      <c r="T89" s="6">
        <f t="shared" si="4"/>
        <v>-0.16794796969913162</v>
      </c>
      <c r="U89" s="76">
        <f t="shared" si="5"/>
        <v>9566.6076932812357</v>
      </c>
    </row>
    <row r="90" spans="16:21" x14ac:dyDescent="0.25">
      <c r="P90" s="79">
        <v>39782</v>
      </c>
      <c r="Q90" s="6">
        <f>[4]GROSS!R90-$H$3</f>
        <v>-9.7441666666666663E-2</v>
      </c>
      <c r="R90" s="76">
        <f t="shared" si="3"/>
        <v>12978.652160718071</v>
      </c>
      <c r="S90" s="1">
        <v>1437.6792</v>
      </c>
      <c r="T90" s="6">
        <f t="shared" si="4"/>
        <v>-7.1754535213275461E-2</v>
      </c>
      <c r="U90" s="76">
        <f t="shared" si="5"/>
        <v>8880.1602046820954</v>
      </c>
    </row>
    <row r="91" spans="16:21" x14ac:dyDescent="0.25">
      <c r="P91" s="79">
        <v>39813</v>
      </c>
      <c r="Q91" s="6">
        <f>[4]GROSS!R91-$H$3</f>
        <v>1.3558333333333334E-2</v>
      </c>
      <c r="R91" s="76">
        <f t="shared" si="3"/>
        <v>13154.621052930474</v>
      </c>
      <c r="S91" s="1">
        <v>1452.9764</v>
      </c>
      <c r="T91" s="6">
        <f t="shared" si="4"/>
        <v>1.0640204017697386E-2</v>
      </c>
      <c r="U91" s="76">
        <f t="shared" si="5"/>
        <v>8974.6469209697498</v>
      </c>
    </row>
    <row r="92" spans="16:21" x14ac:dyDescent="0.25">
      <c r="P92" s="79">
        <v>39844</v>
      </c>
      <c r="Q92" s="6">
        <f>[4]GROSS!R92-$H$3</f>
        <v>-7.9241666666666669E-2</v>
      </c>
      <c r="R92" s="76">
        <f t="shared" si="3"/>
        <v>12112.226956327841</v>
      </c>
      <c r="S92" s="1">
        <v>1330.5102999999999</v>
      </c>
      <c r="T92" s="6">
        <f t="shared" si="4"/>
        <v>-8.4286365559688492E-2</v>
      </c>
      <c r="U92" s="76">
        <f t="shared" si="5"/>
        <v>8218.2065498197608</v>
      </c>
    </row>
    <row r="93" spans="16:21" x14ac:dyDescent="0.25">
      <c r="P93" s="79">
        <v>39872</v>
      </c>
      <c r="Q93" s="6">
        <f>[4]GROSS!R93-$H$3</f>
        <v>-8.8041666666666671E-2</v>
      </c>
      <c r="R93" s="76">
        <f t="shared" si="3"/>
        <v>11045.84630804781</v>
      </c>
      <c r="S93" s="1">
        <v>1188.8405</v>
      </c>
      <c r="T93" s="6">
        <f t="shared" si="4"/>
        <v>-0.1064777927686843</v>
      </c>
      <c r="U93" s="76">
        <f t="shared" si="5"/>
        <v>7343.150055877808</v>
      </c>
    </row>
    <row r="94" spans="16:21" x14ac:dyDescent="0.25">
      <c r="P94" s="79">
        <v>39903</v>
      </c>
      <c r="Q94" s="6">
        <f>[4]GROSS!R94-$H$3</f>
        <v>4.5258333333333338E-2</v>
      </c>
      <c r="R94" s="76">
        <f t="shared" si="3"/>
        <v>11545.762902206208</v>
      </c>
      <c r="S94" s="1">
        <v>1292.9772</v>
      </c>
      <c r="T94" s="6">
        <f t="shared" si="4"/>
        <v>8.7595182028203045E-2</v>
      </c>
      <c r="U94" s="76">
        <f t="shared" si="5"/>
        <v>7986.374621682834</v>
      </c>
    </row>
    <row r="95" spans="16:21" x14ac:dyDescent="0.25">
      <c r="P95" s="79">
        <v>39933</v>
      </c>
      <c r="Q95" s="6">
        <f>[4]GROSS!R95-$H$3</f>
        <v>9.9303333333333327E-3</v>
      </c>
      <c r="R95" s="76">
        <f t="shared" si="3"/>
        <v>11660.416176412751</v>
      </c>
      <c r="S95" s="1">
        <v>1416.73</v>
      </c>
      <c r="T95" s="6">
        <f t="shared" si="4"/>
        <v>9.5711509839461861E-2</v>
      </c>
      <c r="U95" s="76">
        <f t="shared" si="5"/>
        <v>8750.7625948676596</v>
      </c>
    </row>
    <row r="96" spans="16:21" x14ac:dyDescent="0.25">
      <c r="P96" s="79">
        <v>39964</v>
      </c>
      <c r="Q96" s="6">
        <f>[4]GROSS!R96-$H$3</f>
        <v>7.6723333333333331E-3</v>
      </c>
      <c r="R96" s="76">
        <f t="shared" si="3"/>
        <v>11749.878776123582</v>
      </c>
      <c r="S96" s="1">
        <v>1495.97</v>
      </c>
      <c r="T96" s="6">
        <f t="shared" si="4"/>
        <v>5.5931617174761694E-2</v>
      </c>
      <c r="U96" s="76">
        <f t="shared" si="5"/>
        <v>9240.2068983110221</v>
      </c>
    </row>
    <row r="97" spans="16:21" x14ac:dyDescent="0.25">
      <c r="P97" s="79">
        <v>39994</v>
      </c>
      <c r="Q97" s="6">
        <f>[4]GROSS!R97-$H$3</f>
        <v>-7.0216666666666674E-3</v>
      </c>
      <c r="R97" s="76">
        <f t="shared" si="3"/>
        <v>11667.3750439839</v>
      </c>
      <c r="S97" s="1">
        <v>1498.9399000000001</v>
      </c>
      <c r="T97" s="6">
        <f t="shared" si="4"/>
        <v>1.9852670842330777E-3</v>
      </c>
      <c r="U97" s="76">
        <f t="shared" si="5"/>
        <v>9258.5511769177429</v>
      </c>
    </row>
    <row r="98" spans="16:21" x14ac:dyDescent="0.25">
      <c r="P98" s="79">
        <v>40025</v>
      </c>
      <c r="Q98" s="6">
        <f>[4]GROSS!R98-$H$3</f>
        <v>8.5258333333333325E-2</v>
      </c>
      <c r="R98" s="76">
        <f t="shared" si="3"/>
        <v>12662.115994608896</v>
      </c>
      <c r="S98" s="1">
        <v>1612.3100999999999</v>
      </c>
      <c r="T98" s="6">
        <f t="shared" si="4"/>
        <v>7.5633586109756568E-2</v>
      </c>
      <c r="U98" s="76">
        <f t="shared" si="5"/>
        <v>9958.8086046087392</v>
      </c>
    </row>
    <row r="99" spans="16:21" x14ac:dyDescent="0.25">
      <c r="P99" s="79">
        <v>40056</v>
      </c>
      <c r="Q99" s="6">
        <f>[4]GROSS!R99-$H$3</f>
        <v>1.2658333333333336E-2</v>
      </c>
      <c r="R99" s="76">
        <f t="shared" si="3"/>
        <v>12822.397279573988</v>
      </c>
      <c r="S99" s="1">
        <v>1670.52</v>
      </c>
      <c r="T99" s="6">
        <f t="shared" si="4"/>
        <v>3.6103414597477235E-2</v>
      </c>
      <c r="U99" s="76">
        <f t="shared" si="5"/>
        <v>10318.355600557852</v>
      </c>
    </row>
    <row r="100" spans="16:21" x14ac:dyDescent="0.25">
      <c r="P100" s="79">
        <v>40086</v>
      </c>
      <c r="Q100" s="6">
        <f>[4]GROSS!R100-$H$3</f>
        <v>4.6358333333333328E-2</v>
      </c>
      <c r="R100" s="76">
        <f t="shared" si="3"/>
        <v>13416.822246792904</v>
      </c>
      <c r="S100" s="1">
        <v>1732.86</v>
      </c>
      <c r="T100" s="6">
        <f t="shared" si="4"/>
        <v>3.7317721428058226E-2</v>
      </c>
      <c r="U100" s="76">
        <f t="shared" si="5"/>
        <v>10703.413120455114</v>
      </c>
    </row>
    <row r="101" spans="16:21" x14ac:dyDescent="0.25">
      <c r="P101" s="79">
        <v>40117</v>
      </c>
      <c r="Q101" s="6">
        <f>[4]GROSS!R101-$H$3</f>
        <v>-4.3941666666666664E-2</v>
      </c>
      <c r="R101" s="76">
        <f t="shared" si="3"/>
        <v>12827.264715898413</v>
      </c>
      <c r="S101" s="1">
        <v>1700.67</v>
      </c>
      <c r="T101" s="6">
        <f t="shared" si="4"/>
        <v>-1.8576226584951949E-2</v>
      </c>
      <c r="U101" s="76">
        <f t="shared" si="5"/>
        <v>10504.584093097192</v>
      </c>
    </row>
    <row r="102" spans="16:21" x14ac:dyDescent="0.25">
      <c r="P102" s="79">
        <v>40147</v>
      </c>
      <c r="Q102" s="6">
        <f>[4]GROSS!R102-$H$3</f>
        <v>6.8558333333333332E-2</v>
      </c>
      <c r="R102" s="76">
        <f t="shared" si="3"/>
        <v>13706.68060604588</v>
      </c>
      <c r="S102" s="1">
        <v>1802.6801</v>
      </c>
      <c r="T102" s="6">
        <f t="shared" si="4"/>
        <v>5.9982301093098656E-2</v>
      </c>
      <c r="U102" s="76">
        <f t="shared" si="5"/>
        <v>11134.673219027121</v>
      </c>
    </row>
    <row r="103" spans="16:21" x14ac:dyDescent="0.25">
      <c r="P103" s="79">
        <v>40178</v>
      </c>
      <c r="Q103" s="6">
        <f>[4]GROSS!R103-$H$3</f>
        <v>7.1058333333333334E-2</v>
      </c>
      <c r="R103" s="76">
        <f t="shared" si="3"/>
        <v>14680.654485443822</v>
      </c>
      <c r="S103" s="1">
        <v>1837.5</v>
      </c>
      <c r="T103" s="6">
        <f t="shared" si="4"/>
        <v>1.9315628990412614E-2</v>
      </c>
      <c r="U103" s="76">
        <f t="shared" si="5"/>
        <v>11349.746435855333</v>
      </c>
    </row>
    <row r="104" spans="16:21" x14ac:dyDescent="0.25">
      <c r="P104" s="79">
        <v>40209</v>
      </c>
      <c r="Q104" s="6">
        <f>[4]GROSS!R104-$H$3</f>
        <v>-4.3541666666666659E-2</v>
      </c>
      <c r="R104" s="76">
        <f t="shared" si="3"/>
        <v>14041.434321390121</v>
      </c>
      <c r="S104" s="1">
        <v>1771.4</v>
      </c>
      <c r="T104" s="6">
        <f t="shared" si="4"/>
        <v>-3.5972789115646164E-2</v>
      </c>
      <c r="U104" s="76">
        <f t="shared" si="5"/>
        <v>10941.464400802253</v>
      </c>
    </row>
    <row r="105" spans="16:21" x14ac:dyDescent="0.25">
      <c r="P105" s="79">
        <v>40237</v>
      </c>
      <c r="Q105" s="6">
        <f>[4]GROSS!R105-$H$3</f>
        <v>6.555833333333333E-2</v>
      </c>
      <c r="R105" s="76">
        <f t="shared" si="3"/>
        <v>14961.967353109923</v>
      </c>
      <c r="S105" s="1">
        <v>1826.27</v>
      </c>
      <c r="T105" s="6">
        <f t="shared" si="4"/>
        <v>3.0975499604832368E-2</v>
      </c>
      <c r="U105" s="76">
        <f t="shared" si="5"/>
        <v>11280.381727025591</v>
      </c>
    </row>
    <row r="106" spans="16:21" x14ac:dyDescent="0.25">
      <c r="P106" s="79">
        <v>40268</v>
      </c>
      <c r="Q106" s="6">
        <f>[4]GROSS!R106-$H$3</f>
        <v>7.2058333333333321E-2</v>
      </c>
      <c r="R106" s="76">
        <f t="shared" si="3"/>
        <v>16040.101783962769</v>
      </c>
      <c r="S106" s="1">
        <v>1936.48</v>
      </c>
      <c r="T106" s="6">
        <f t="shared" si="4"/>
        <v>6.034704616513431E-2</v>
      </c>
      <c r="U106" s="76">
        <f t="shared" si="5"/>
        <v>11961.119443866743</v>
      </c>
    </row>
    <row r="107" spans="16:21" x14ac:dyDescent="0.25">
      <c r="P107" s="79">
        <v>40298</v>
      </c>
      <c r="Q107" s="6">
        <f>[4]GROSS!R107-$H$3</f>
        <v>1.8344333333333337E-2</v>
      </c>
      <c r="R107" s="76">
        <f t="shared" si="3"/>
        <v>16334.346757788377</v>
      </c>
      <c r="S107" s="1">
        <v>1967.05</v>
      </c>
      <c r="T107" s="6">
        <f t="shared" si="4"/>
        <v>1.5786375278856513E-2</v>
      </c>
      <c r="U107" s="76">
        <f t="shared" si="5"/>
        <v>12149.942164162851</v>
      </c>
    </row>
    <row r="108" spans="16:21" x14ac:dyDescent="0.25">
      <c r="P108" s="79">
        <v>40329</v>
      </c>
      <c r="Q108" s="6">
        <f>[4]GROSS!R108-$H$3</f>
        <v>-5.8137666666666664E-2</v>
      </c>
      <c r="R108" s="76">
        <f t="shared" si="3"/>
        <v>15384.705950766329</v>
      </c>
      <c r="S108" s="1">
        <v>1809.98</v>
      </c>
      <c r="T108" s="6">
        <f t="shared" si="4"/>
        <v>-7.985053760707661E-2</v>
      </c>
      <c r="U108" s="76">
        <f t="shared" si="5"/>
        <v>11179.762750459558</v>
      </c>
    </row>
    <row r="109" spans="16:21" x14ac:dyDescent="0.25">
      <c r="P109" s="79">
        <v>40359</v>
      </c>
      <c r="Q109" s="6">
        <f>[4]GROSS!R109-$H$3</f>
        <v>-6.7913666666666678E-2</v>
      </c>
      <c r="R109" s="76">
        <f t="shared" si="3"/>
        <v>14339.874159061301</v>
      </c>
      <c r="S109" s="1">
        <v>1715.23</v>
      </c>
      <c r="T109" s="6">
        <f t="shared" si="4"/>
        <v>-5.234864473640588E-2</v>
      </c>
      <c r="U109" s="76">
        <f t="shared" si="5"/>
        <v>10594.517321998446</v>
      </c>
    </row>
    <row r="110" spans="16:21" x14ac:dyDescent="0.25">
      <c r="P110" s="79">
        <v>40390</v>
      </c>
      <c r="Q110" s="6">
        <f>[4]GROSS!R110-$H$3</f>
        <v>9.4248333333333337E-2</v>
      </c>
      <c r="R110" s="76">
        <f t="shared" si="3"/>
        <v>15691.383398762562</v>
      </c>
      <c r="S110" s="1">
        <v>1835.4</v>
      </c>
      <c r="T110" s="6">
        <f t="shared" si="4"/>
        <v>7.0060574966622546E-2</v>
      </c>
      <c r="U110" s="76">
        <f t="shared" si="5"/>
        <v>11336.775297071499</v>
      </c>
    </row>
    <row r="111" spans="16:21" x14ac:dyDescent="0.25">
      <c r="P111" s="79">
        <v>40421</v>
      </c>
      <c r="Q111" s="6">
        <f>[4]GROSS!R111-$H$3</f>
        <v>-5.0441666666666669E-2</v>
      </c>
      <c r="R111" s="76">
        <f t="shared" si="3"/>
        <v>14899.883867823313</v>
      </c>
      <c r="S111" s="1">
        <v>1752.55</v>
      </c>
      <c r="T111" s="6">
        <f t="shared" si="4"/>
        <v>-4.5140023972976007E-2</v>
      </c>
      <c r="U111" s="76">
        <f t="shared" si="5"/>
        <v>10825.03298838545</v>
      </c>
    </row>
    <row r="112" spans="16:21" x14ac:dyDescent="0.25">
      <c r="P112" s="79">
        <v>40451</v>
      </c>
      <c r="Q112" s="6">
        <f>[4]GROSS!R112-$H$3</f>
        <v>0.10287833333333334</v>
      </c>
      <c r="R112" s="76">
        <f t="shared" si="3"/>
        <v>16432.759087005197</v>
      </c>
      <c r="S112" s="1">
        <v>1908.95</v>
      </c>
      <c r="T112" s="6">
        <f t="shared" si="4"/>
        <v>8.924139111580276E-2</v>
      </c>
      <c r="U112" s="76">
        <f t="shared" si="5"/>
        <v>11791.073991143423</v>
      </c>
    </row>
    <row r="113" spans="16:21" x14ac:dyDescent="0.25">
      <c r="P113" s="79">
        <v>40482</v>
      </c>
      <c r="Q113" s="6">
        <f>[4]GROSS!R113-$H$3</f>
        <v>3.480833333333333E-2</v>
      </c>
      <c r="R113" s="76">
        <f t="shared" si="3"/>
        <v>17004.756042892037</v>
      </c>
      <c r="S113" s="1">
        <v>1981.59</v>
      </c>
      <c r="T113" s="6">
        <f t="shared" si="4"/>
        <v>3.8052332434060476E-2</v>
      </c>
      <c r="U113" s="76">
        <f t="shared" si="5"/>
        <v>12239.751858409018</v>
      </c>
    </row>
    <row r="114" spans="16:21" x14ac:dyDescent="0.25">
      <c r="P114" s="79">
        <v>40512</v>
      </c>
      <c r="Q114" s="6">
        <f>[4]GROSS!R114-$H$3</f>
        <v>3.0258333333333332E-2</v>
      </c>
      <c r="R114" s="76">
        <f t="shared" si="3"/>
        <v>17519.291619489879</v>
      </c>
      <c r="S114" s="1">
        <v>1981.84</v>
      </c>
      <c r="T114" s="6">
        <f t="shared" si="4"/>
        <v>1.2616131490372773E-4</v>
      </c>
      <c r="U114" s="76">
        <f t="shared" si="5"/>
        <v>12241.29604159757</v>
      </c>
    </row>
    <row r="115" spans="16:21" x14ac:dyDescent="0.25">
      <c r="P115" s="79">
        <v>40543</v>
      </c>
      <c r="Q115" s="6">
        <f>[4]GROSS!R115-$H$3</f>
        <v>4.5408333333333335E-2</v>
      </c>
      <c r="R115" s="76">
        <f t="shared" si="3"/>
        <v>18314.813453111547</v>
      </c>
      <c r="S115" s="1">
        <v>2114.29</v>
      </c>
      <c r="T115" s="6">
        <f t="shared" si="4"/>
        <v>6.6831833044039834E-2</v>
      </c>
      <c r="U115" s="76">
        <f t="shared" si="5"/>
        <v>13059.404294892285</v>
      </c>
    </row>
    <row r="116" spans="16:21" x14ac:dyDescent="0.25">
      <c r="P116" s="79">
        <v>40574</v>
      </c>
      <c r="Q116" s="6">
        <f>[4]GROSS!R116-$H$3</f>
        <v>1.3370333333333335E-2</v>
      </c>
      <c r="R116" s="76">
        <f t="shared" si="3"/>
        <v>18559.688613917464</v>
      </c>
      <c r="S116" s="1">
        <v>2164.3998999999999</v>
      </c>
      <c r="T116" s="6">
        <f t="shared" si="4"/>
        <v>2.3700580336661448E-2</v>
      </c>
      <c r="U116" s="76">
        <f t="shared" si="5"/>
        <v>13368.919755532321</v>
      </c>
    </row>
    <row r="117" spans="16:21" x14ac:dyDescent="0.25">
      <c r="P117" s="79">
        <v>40602</v>
      </c>
      <c r="Q117" s="6">
        <f>[4]GROSS!R117-$H$3</f>
        <v>3.604333333333333E-2</v>
      </c>
      <c r="R117" s="76">
        <f t="shared" si="3"/>
        <v>19228.641657191765</v>
      </c>
      <c r="S117" s="1">
        <v>2238.5500000000002</v>
      </c>
      <c r="T117" s="6">
        <f t="shared" si="4"/>
        <v>3.4258964805903069E-2</v>
      </c>
      <c r="U117" s="76">
        <f t="shared" si="5"/>
        <v>13826.925106930044</v>
      </c>
    </row>
    <row r="118" spans="16:21" x14ac:dyDescent="0.25">
      <c r="P118" s="79">
        <v>40633</v>
      </c>
      <c r="Q118" s="6">
        <f>[4]GROSS!R118-$H$3</f>
        <v>3.6819333333333329E-2</v>
      </c>
      <c r="R118" s="76">
        <f t="shared" si="3"/>
        <v>19936.627423915128</v>
      </c>
      <c r="S118" s="1">
        <v>2239.4398999999999</v>
      </c>
      <c r="T118" s="6">
        <f t="shared" si="4"/>
        <v>3.9753411806731087E-4</v>
      </c>
      <c r="U118" s="76">
        <f t="shared" si="5"/>
        <v>13832.421781408011</v>
      </c>
    </row>
    <row r="119" spans="16:21" x14ac:dyDescent="0.25">
      <c r="P119" s="79">
        <v>40663</v>
      </c>
      <c r="Q119" s="6">
        <f>[4]GROSS!R119-$H$3</f>
        <v>4.1917333333333334E-2</v>
      </c>
      <c r="R119" s="76">
        <f t="shared" si="3"/>
        <v>20772.317681185854</v>
      </c>
      <c r="S119" s="1">
        <v>2305.7600000000002</v>
      </c>
      <c r="T119" s="6">
        <f t="shared" si="4"/>
        <v>2.961459247019782E-2</v>
      </c>
      <c r="U119" s="76">
        <f t="shared" si="5"/>
        <v>14242.063315340298</v>
      </c>
    </row>
    <row r="120" spans="16:21" x14ac:dyDescent="0.25">
      <c r="P120" s="79">
        <v>40694</v>
      </c>
      <c r="Q120" s="6">
        <f>[4]GROSS!R120-$H$3</f>
        <v>-2.539866666666667E-2</v>
      </c>
      <c r="R120" s="76">
        <f t="shared" si="3"/>
        <v>20244.728508507309</v>
      </c>
      <c r="S120" s="1">
        <v>2279.6599000000001</v>
      </c>
      <c r="T120" s="6">
        <f t="shared" si="4"/>
        <v>-1.1319521546041211E-2</v>
      </c>
      <c r="U120" s="76">
        <f t="shared" si="5"/>
        <v>14080.84997278222</v>
      </c>
    </row>
    <row r="121" spans="16:21" x14ac:dyDescent="0.25">
      <c r="P121" s="79">
        <v>40724</v>
      </c>
      <c r="Q121" s="6">
        <f>[4]GROSS!R121-$H$3</f>
        <v>-2.2046666666666666E-2</v>
      </c>
      <c r="R121" s="76">
        <f t="shared" si="3"/>
        <v>19798.399727323085</v>
      </c>
      <c r="S121" s="1">
        <v>2241.6599000000001</v>
      </c>
      <c r="T121" s="6">
        <f t="shared" si="4"/>
        <v>-1.6669153148678006E-2</v>
      </c>
      <c r="U121" s="76">
        <f t="shared" si="5"/>
        <v>13846.134128122354</v>
      </c>
    </row>
    <row r="122" spans="16:21" x14ac:dyDescent="0.25">
      <c r="P122" s="79">
        <v>40755</v>
      </c>
      <c r="Q122" s="6">
        <f>[4]GROSS!R122-$H$3</f>
        <v>-2.8546666666666668E-2</v>
      </c>
      <c r="R122" s="76">
        <f t="shared" si="3"/>
        <v>19233.221409773767</v>
      </c>
      <c r="S122" s="1">
        <v>2196.0801000000001</v>
      </c>
      <c r="T122" s="6">
        <f t="shared" si="4"/>
        <v>-2.0333057659638776E-2</v>
      </c>
      <c r="U122" s="76">
        <f t="shared" si="5"/>
        <v>13564.59988453215</v>
      </c>
    </row>
    <row r="123" spans="16:21" x14ac:dyDescent="0.25">
      <c r="P123" s="79">
        <v>40786</v>
      </c>
      <c r="Q123" s="6">
        <f>[4]GROSS!R123-$H$3</f>
        <v>-3.6899666666666664E-2</v>
      </c>
      <c r="R123" s="76">
        <f t="shared" si="3"/>
        <v>18523.521950826918</v>
      </c>
      <c r="S123" s="1">
        <v>2076.7800000000002</v>
      </c>
      <c r="T123" s="6">
        <f t="shared" si="4"/>
        <v>-5.4324111401947484E-2</v>
      </c>
      <c r="U123" s="76">
        <f t="shared" si="5"/>
        <v>12827.715049281982</v>
      </c>
    </row>
    <row r="124" spans="16:21" x14ac:dyDescent="0.25">
      <c r="P124" s="79">
        <v>40816</v>
      </c>
      <c r="Q124" s="6">
        <f>[4]GROSS!R124-$H$3</f>
        <v>-8.032166666666668E-2</v>
      </c>
      <c r="R124" s="76">
        <f t="shared" si="3"/>
        <v>17035.681795199915</v>
      </c>
      <c r="S124" s="1">
        <v>1930.79</v>
      </c>
      <c r="T124" s="6">
        <f t="shared" si="4"/>
        <v>-7.0296324117143039E-2</v>
      </c>
      <c r="U124" s="76">
        <f t="shared" si="5"/>
        <v>11925.973834495302</v>
      </c>
    </row>
    <row r="125" spans="16:21" x14ac:dyDescent="0.25">
      <c r="P125" s="79">
        <v>40847</v>
      </c>
      <c r="Q125" s="6">
        <f>[4]GROSS!R125-$H$3</f>
        <v>0.11287333333333333</v>
      </c>
      <c r="R125" s="76">
        <f t="shared" si="3"/>
        <v>18958.555985030114</v>
      </c>
      <c r="S125" s="1">
        <v>2141.8101000000001</v>
      </c>
      <c r="T125" s="6">
        <f t="shared" si="4"/>
        <v>0.10929210323235572</v>
      </c>
      <c r="U125" s="76">
        <f t="shared" si="5"/>
        <v>13229.388597961335</v>
      </c>
    </row>
    <row r="126" spans="16:21" x14ac:dyDescent="0.25">
      <c r="P126" s="79">
        <v>40877</v>
      </c>
      <c r="Q126" s="6">
        <f>[4]GROSS!R126-$H$3</f>
        <v>-1.4614666666666666E-2</v>
      </c>
      <c r="R126" s="76">
        <f t="shared" si="3"/>
        <v>18681.483008827559</v>
      </c>
      <c r="S126" s="1">
        <v>2137.0801000000001</v>
      </c>
      <c r="T126" s="6">
        <f t="shared" si="4"/>
        <v>-2.2084124078040057E-3</v>
      </c>
      <c r="U126" s="76">
        <f t="shared" si="5"/>
        <v>13200.172652033936</v>
      </c>
    </row>
    <row r="127" spans="16:21" x14ac:dyDescent="0.25">
      <c r="P127" s="79">
        <v>40908</v>
      </c>
      <c r="Q127" s="6">
        <f>[4]GROSS!R127-$H$3</f>
        <v>-1.8006666666666668E-3</v>
      </c>
      <c r="R127" s="76">
        <f t="shared" si="3"/>
        <v>18647.843885089664</v>
      </c>
      <c r="S127" s="1">
        <v>2158.9398999999999</v>
      </c>
      <c r="T127" s="6">
        <f t="shared" si="4"/>
        <v>1.0228816411701036E-2</v>
      </c>
      <c r="U127" s="76">
        <f t="shared" si="5"/>
        <v>13335.194794694347</v>
      </c>
    </row>
    <row r="128" spans="16:21" x14ac:dyDescent="0.25">
      <c r="P128" s="79">
        <v>40939</v>
      </c>
      <c r="Q128" s="6">
        <f>[4]GROSS!R128-$H$3</f>
        <v>6.2323333333333336E-3</v>
      </c>
      <c r="R128" s="76">
        <f t="shared" si="3"/>
        <v>18764.063464129504</v>
      </c>
      <c r="S128" s="1">
        <v>2255.6898999999999</v>
      </c>
      <c r="T128" s="6">
        <f t="shared" si="4"/>
        <v>4.4813660630386165E-2</v>
      </c>
      <c r="U128" s="76">
        <f t="shared" si="5"/>
        <v>13932.793688663873</v>
      </c>
    </row>
    <row r="129" spans="16:21" x14ac:dyDescent="0.25">
      <c r="P129" s="79">
        <v>40968</v>
      </c>
      <c r="Q129" s="6">
        <f>[4]GROSS!R129-$H$3</f>
        <v>3.3987333333333335E-2</v>
      </c>
      <c r="R129" s="76">
        <f t="shared" si="3"/>
        <v>19401.803943772695</v>
      </c>
      <c r="S129" s="1">
        <v>2353.23</v>
      </c>
      <c r="T129" s="6">
        <f t="shared" si="4"/>
        <v>4.3241803760348585E-2</v>
      </c>
      <c r="U129" s="76">
        <f t="shared" si="5"/>
        <v>14535.272819182499</v>
      </c>
    </row>
    <row r="130" spans="16:21" x14ac:dyDescent="0.25">
      <c r="P130" s="79">
        <v>40999</v>
      </c>
      <c r="Q130" s="6">
        <f>[4]GROSS!R130-$H$3</f>
        <v>2.7589333333333334E-2</v>
      </c>
      <c r="R130" s="76">
        <f t="shared" si="3"/>
        <v>19937.086780045418</v>
      </c>
      <c r="S130" s="1">
        <v>2430.6698999999999</v>
      </c>
      <c r="T130" s="6">
        <f t="shared" si="4"/>
        <v>3.2907918053058927E-2</v>
      </c>
      <c r="U130" s="76">
        <f t="shared" si="5"/>
        <v>15013.598385995012</v>
      </c>
    </row>
    <row r="131" spans="16:21" x14ac:dyDescent="0.25">
      <c r="P131" s="79">
        <v>41029</v>
      </c>
      <c r="Q131" s="6">
        <f>[4]GROSS!R131-$H$3</f>
        <v>1.3107333333333334E-2</v>
      </c>
      <c r="R131" s="76">
        <f t="shared" si="3"/>
        <v>20198.408822167068</v>
      </c>
      <c r="S131" s="1">
        <v>2415.4198999999999</v>
      </c>
      <c r="T131" s="6">
        <f t="shared" si="4"/>
        <v>-6.2739905570887711E-3</v>
      </c>
      <c r="U131" s="76">
        <f t="shared" si="5"/>
        <v>14919.403211493356</v>
      </c>
    </row>
    <row r="132" spans="16:21" x14ac:dyDescent="0.25">
      <c r="P132" s="79">
        <v>41060</v>
      </c>
      <c r="Q132" s="6">
        <f>[4]GROSS!R132-$H$3</f>
        <v>-4.9264666666666665E-2</v>
      </c>
      <c r="R132" s="76">
        <f t="shared" si="3"/>
        <v>19203.34094434595</v>
      </c>
      <c r="S132" s="1">
        <v>2270.25</v>
      </c>
      <c r="T132" s="6">
        <f t="shared" si="4"/>
        <v>-6.0101309921310131E-2</v>
      </c>
      <c r="U132" s="76">
        <f t="shared" si="5"/>
        <v>14022.727535238404</v>
      </c>
    </row>
    <row r="133" spans="16:21" x14ac:dyDescent="0.25">
      <c r="P133" s="79">
        <v>41090</v>
      </c>
      <c r="Q133" s="6">
        <f>[4]GROSS!R133-$H$3</f>
        <v>2.1758333333333331E-2</v>
      </c>
      <c r="R133" s="76">
        <f t="shared" si="3"/>
        <v>19621.173637726675</v>
      </c>
      <c r="S133" s="1">
        <v>2363.79</v>
      </c>
      <c r="T133" s="6">
        <f t="shared" si="4"/>
        <v>4.1202510736702891E-2</v>
      </c>
      <c r="U133" s="76">
        <f t="shared" si="5"/>
        <v>14600.499117066924</v>
      </c>
    </row>
    <row r="134" spans="16:21" x14ac:dyDescent="0.25">
      <c r="P134" s="79">
        <v>41121</v>
      </c>
      <c r="Q134" s="6">
        <f>[4]GROSS!R134-$H$3</f>
        <v>-3.7456666666666671E-3</v>
      </c>
      <c r="R134" s="76">
        <f t="shared" si="3"/>
        <v>19547.679261670964</v>
      </c>
      <c r="S134" s="1">
        <v>2396.6201000000001</v>
      </c>
      <c r="T134" s="6">
        <f t="shared" si="4"/>
        <v>1.3888754923237823E-2</v>
      </c>
      <c r="U134" s="76">
        <f t="shared" si="5"/>
        <v>14803.281871060817</v>
      </c>
    </row>
    <row r="135" spans="16:21" x14ac:dyDescent="0.25">
      <c r="P135" s="79">
        <v>41152</v>
      </c>
      <c r="Q135" s="6">
        <f>[4]GROSS!R135-$H$3</f>
        <v>2.8391333333333331E-2</v>
      </c>
      <c r="R135" s="76">
        <f t="shared" si="3"/>
        <v>20102.663939482154</v>
      </c>
      <c r="S135" s="1">
        <v>2450.6001000000001</v>
      </c>
      <c r="T135" s="6">
        <f t="shared" si="4"/>
        <v>2.2523386163706194E-2</v>
      </c>
      <c r="U135" s="76">
        <f t="shared" si="5"/>
        <v>15136.701905132912</v>
      </c>
    </row>
    <row r="136" spans="16:21" x14ac:dyDescent="0.25">
      <c r="P136" s="79">
        <v>41182</v>
      </c>
      <c r="Q136" s="6">
        <f>[4]GROSS!R136-$H$3</f>
        <v>1.7322333333333335E-2</v>
      </c>
      <c r="R136" s="76">
        <f t="shared" si="3"/>
        <v>20450.888985129845</v>
      </c>
      <c r="S136" s="1">
        <v>2513.9299000000001</v>
      </c>
      <c r="T136" s="6">
        <f t="shared" si="4"/>
        <v>2.584256811219432E-2</v>
      </c>
      <c r="U136" s="76">
        <f t="shared" si="5"/>
        <v>15527.87315511029</v>
      </c>
    </row>
    <row r="137" spans="16:21" x14ac:dyDescent="0.25">
      <c r="P137" s="79">
        <v>41213</v>
      </c>
      <c r="Q137" s="6">
        <f>[4]GROSS!R137-$H$3</f>
        <v>-1.0952666666666668E-2</v>
      </c>
      <c r="R137" s="76">
        <f t="shared" ref="R137:R200" si="6">R136*(1+Q137)</f>
        <v>20226.897215038713</v>
      </c>
      <c r="S137" s="1">
        <v>2467.5100000000002</v>
      </c>
      <c r="T137" s="6">
        <f t="shared" ref="T137:T200" si="7">S137/S136-1</f>
        <v>-1.8465073349897221E-2</v>
      </c>
      <c r="U137" s="76">
        <f t="shared" ref="U137:U200" si="8">U136*(1+T137)</f>
        <v>15241.149838333278</v>
      </c>
    </row>
    <row r="138" spans="16:21" x14ac:dyDescent="0.25">
      <c r="P138" s="79">
        <v>41243</v>
      </c>
      <c r="Q138" s="6">
        <f>[4]GROSS!R138-$H$3</f>
        <v>2.6462333333333334E-2</v>
      </c>
      <c r="R138" s="76">
        <f t="shared" si="6"/>
        <v>20762.14811144214</v>
      </c>
      <c r="S138" s="1">
        <v>2481.8200999999999</v>
      </c>
      <c r="T138" s="6">
        <f t="shared" si="7"/>
        <v>5.7994091209354615E-3</v>
      </c>
      <c r="U138" s="76">
        <f t="shared" si="8"/>
        <v>15329.539501719253</v>
      </c>
    </row>
    <row r="139" spans="16:21" x14ac:dyDescent="0.25">
      <c r="P139" s="79">
        <v>41274</v>
      </c>
      <c r="Q139" s="6">
        <f>[4]GROSS!R139-$H$3</f>
        <v>5.7733333333333345E-4</v>
      </c>
      <c r="R139" s="76">
        <f t="shared" si="6"/>
        <v>20774.134791618482</v>
      </c>
      <c r="S139" s="1">
        <v>2504.4398999999999</v>
      </c>
      <c r="T139" s="6">
        <f t="shared" si="7"/>
        <v>9.1141980838982395E-3</v>
      </c>
      <c r="U139" s="76">
        <f t="shared" si="8"/>
        <v>15469.255961272866</v>
      </c>
    </row>
    <row r="140" spans="16:21" x14ac:dyDescent="0.25">
      <c r="P140" s="79">
        <v>41305</v>
      </c>
      <c r="Q140" s="6">
        <f>[4]GROSS!R140-$H$3</f>
        <v>5.497833333333333E-2</v>
      </c>
      <c r="R140" s="76">
        <f t="shared" si="6"/>
        <v>21916.26209890368</v>
      </c>
      <c r="S140" s="1">
        <v>2634.1599000000001</v>
      </c>
      <c r="T140" s="6">
        <f t="shared" si="7"/>
        <v>5.1796012353900078E-2</v>
      </c>
      <c r="U140" s="76">
        <f t="shared" si="8"/>
        <v>16270.501734148598</v>
      </c>
    </row>
    <row r="141" spans="16:21" x14ac:dyDescent="0.25">
      <c r="P141" s="79">
        <v>41333</v>
      </c>
      <c r="Q141" s="6">
        <f>[4]GROSS!R141-$H$3</f>
        <v>7.8733333333333329E-3</v>
      </c>
      <c r="R141" s="76">
        <f t="shared" si="6"/>
        <v>22088.816135829049</v>
      </c>
      <c r="S141" s="1">
        <v>2669.9198999999999</v>
      </c>
      <c r="T141" s="6">
        <f t="shared" si="7"/>
        <v>1.3575485679513832E-2</v>
      </c>
      <c r="U141" s="76">
        <f t="shared" si="8"/>
        <v>16491.381697439039</v>
      </c>
    </row>
    <row r="142" spans="16:21" x14ac:dyDescent="0.25">
      <c r="P142" s="79">
        <v>41364</v>
      </c>
      <c r="Q142" s="6">
        <f>[4]GROSS!R142-$H$3</f>
        <v>3.8886333333333335E-2</v>
      </c>
      <c r="R142" s="76">
        <f t="shared" si="6"/>
        <v>22947.769203025611</v>
      </c>
      <c r="S142" s="1">
        <v>2770.05</v>
      </c>
      <c r="T142" s="6">
        <f t="shared" si="7"/>
        <v>3.7503035203415802E-2</v>
      </c>
      <c r="U142" s="76">
        <f t="shared" si="8"/>
        <v>17109.858565791063</v>
      </c>
    </row>
    <row r="143" spans="16:21" x14ac:dyDescent="0.25">
      <c r="P143" s="79">
        <v>41394</v>
      </c>
      <c r="Q143" s="6">
        <f>[4]GROSS!R143-$H$3</f>
        <v>1.2690333333333333E-2</v>
      </c>
      <c r="R143" s="76">
        <f t="shared" si="6"/>
        <v>23238.984043468405</v>
      </c>
      <c r="S143" s="1">
        <v>2823.4198999999999</v>
      </c>
      <c r="T143" s="6">
        <f t="shared" si="7"/>
        <v>1.9266764137831238E-2</v>
      </c>
      <c r="U143" s="76">
        <f t="shared" si="8"/>
        <v>17439.510175209809</v>
      </c>
    </row>
    <row r="144" spans="16:21" x14ac:dyDescent="0.25">
      <c r="P144" s="79">
        <v>41425</v>
      </c>
      <c r="Q144" s="6">
        <f>[4]GROSS!R144-$H$3</f>
        <v>3.2652333333333332E-2</v>
      </c>
      <c r="R144" s="76">
        <f t="shared" si="6"/>
        <v>23997.791096783749</v>
      </c>
      <c r="S144" s="1">
        <v>2889.46</v>
      </c>
      <c r="T144" s="6">
        <f t="shared" si="7"/>
        <v>2.339010927846763E-2</v>
      </c>
      <c r="U144" s="76">
        <f t="shared" si="8"/>
        <v>17847.422223970916</v>
      </c>
    </row>
    <row r="145" spans="16:21" x14ac:dyDescent="0.25">
      <c r="P145" s="79">
        <v>41455</v>
      </c>
      <c r="Q145" s="6">
        <f>[4]GROSS!R145-$H$3</f>
        <v>-1.4448666666666667E-2</v>
      </c>
      <c r="R145" s="76">
        <f t="shared" si="6"/>
        <v>23651.055012490018</v>
      </c>
      <c r="S145" s="1">
        <v>2850.6599000000001</v>
      </c>
      <c r="T145" s="6">
        <f t="shared" si="7"/>
        <v>-1.3428149204349538E-2</v>
      </c>
      <c r="U145" s="76">
        <f t="shared" si="8"/>
        <v>17607.76437543441</v>
      </c>
    </row>
    <row r="146" spans="16:21" x14ac:dyDescent="0.25">
      <c r="P146" s="79">
        <v>41486</v>
      </c>
      <c r="Q146" s="6">
        <f>[4]GROSS!R146-$H$3</f>
        <v>4.6299333333333338E-2</v>
      </c>
      <c r="R146" s="76">
        <f t="shared" si="6"/>
        <v>24746.083092198296</v>
      </c>
      <c r="S146" s="1">
        <v>2995.72</v>
      </c>
      <c r="T146" s="6">
        <f t="shared" si="7"/>
        <v>5.0886498245546363E-2</v>
      </c>
      <c r="U146" s="76">
        <f t="shared" si="8"/>
        <v>18503.761846432946</v>
      </c>
    </row>
    <row r="147" spans="16:21" x14ac:dyDescent="0.25">
      <c r="P147" s="79">
        <v>41517</v>
      </c>
      <c r="Q147" s="6">
        <f>[4]GROSS!R147-$H$3</f>
        <v>-2.9366666666666666E-2</v>
      </c>
      <c r="R147" s="76">
        <f t="shared" si="6"/>
        <v>24019.373118724074</v>
      </c>
      <c r="S147" s="1">
        <v>2908.96</v>
      </c>
      <c r="T147" s="6">
        <f t="shared" si="7"/>
        <v>-2.8961318147223247E-2</v>
      </c>
      <c r="U147" s="76">
        <f t="shared" si="8"/>
        <v>17967.868512677949</v>
      </c>
    </row>
    <row r="148" spans="16:21" x14ac:dyDescent="0.25">
      <c r="P148" s="79">
        <v>41547</v>
      </c>
      <c r="Q148" s="6">
        <f>[4]GROSS!R148-$H$3</f>
        <v>4.9626333333333335E-2</v>
      </c>
      <c r="R148" s="76">
        <f t="shared" si="6"/>
        <v>25211.366535571582</v>
      </c>
      <c r="S148" s="1">
        <v>3000.1799000000001</v>
      </c>
      <c r="T148" s="6">
        <f t="shared" si="7"/>
        <v>3.1358251746328669E-2</v>
      </c>
      <c r="U148" s="76">
        <f t="shared" si="8"/>
        <v>18531.309456843435</v>
      </c>
    </row>
    <row r="149" spans="16:21" x14ac:dyDescent="0.25">
      <c r="P149" s="79">
        <v>41578</v>
      </c>
      <c r="Q149" s="6">
        <f>[4]GROSS!R149-$H$3</f>
        <v>5.7631333333333333E-2</v>
      </c>
      <c r="R149" s="76">
        <f t="shared" si="6"/>
        <v>26664.331204171955</v>
      </c>
      <c r="S149" s="1">
        <v>3138.0900999999999</v>
      </c>
      <c r="T149" s="6">
        <f t="shared" si="7"/>
        <v>4.5967310160300645E-2</v>
      </c>
      <c r="U149" s="76">
        <f t="shared" si="8"/>
        <v>19383.143906322672</v>
      </c>
    </row>
    <row r="150" spans="16:21" x14ac:dyDescent="0.25">
      <c r="P150" s="79">
        <v>41608</v>
      </c>
      <c r="Q150" s="6">
        <f>[4]GROSS!R150-$H$3</f>
        <v>3.4070333333333334E-2</v>
      </c>
      <c r="R150" s="76">
        <f t="shared" si="6"/>
        <v>27572.793856408498</v>
      </c>
      <c r="S150" s="1">
        <v>3233.72</v>
      </c>
      <c r="T150" s="6">
        <f t="shared" si="7"/>
        <v>3.0473917877628764E-2</v>
      </c>
      <c r="U150" s="76">
        <f t="shared" si="8"/>
        <v>19973.82424193421</v>
      </c>
    </row>
    <row r="151" spans="16:21" x14ac:dyDescent="0.25">
      <c r="P151" s="79">
        <v>41639</v>
      </c>
      <c r="Q151" s="6">
        <f>[4]GROSS!R151-$H$3</f>
        <v>3.9542333333333339E-2</v>
      </c>
      <c r="R151" s="76">
        <f t="shared" si="6"/>
        <v>28663.086462009887</v>
      </c>
      <c r="S151" s="1">
        <v>3315.5900999999999</v>
      </c>
      <c r="T151" s="6">
        <f t="shared" si="7"/>
        <v>2.5317621810175384E-2</v>
      </c>
      <c r="U151" s="76">
        <f t="shared" si="8"/>
        <v>20479.513970194414</v>
      </c>
    </row>
    <row r="152" spans="16:21" x14ac:dyDescent="0.25">
      <c r="P152" s="79">
        <v>41670</v>
      </c>
      <c r="Q152" s="6">
        <f>[4]GROSS!R152-$H$3</f>
        <v>6.4683333333333329E-3</v>
      </c>
      <c r="R152" s="76">
        <f t="shared" si="6"/>
        <v>28848.488859608322</v>
      </c>
      <c r="S152" s="1">
        <v>3200.95</v>
      </c>
      <c r="T152" s="6">
        <f t="shared" si="7"/>
        <v>-3.4576077422839524E-2</v>
      </c>
      <c r="U152" s="76">
        <f t="shared" si="8"/>
        <v>19771.412709578846</v>
      </c>
    </row>
    <row r="153" spans="16:21" x14ac:dyDescent="0.25">
      <c r="P153" s="79">
        <v>41698</v>
      </c>
      <c r="Q153" s="6">
        <f>[4]GROSS!R153-$H$3</f>
        <v>7.5159333333333328E-2</v>
      </c>
      <c r="R153" s="76">
        <f t="shared" si="6"/>
        <v>31016.722049970576</v>
      </c>
      <c r="S153" s="1">
        <v>3347.3798999999999</v>
      </c>
      <c r="T153" s="6">
        <f t="shared" si="7"/>
        <v>4.5745762976616255E-2</v>
      </c>
      <c r="U153" s="76">
        <f t="shared" si="8"/>
        <v>20675.871069104098</v>
      </c>
    </row>
    <row r="154" spans="16:21" x14ac:dyDescent="0.25">
      <c r="P154" s="79">
        <v>41729</v>
      </c>
      <c r="Q154" s="6">
        <f>[4]GROSS!R154-$H$3</f>
        <v>-1.6175666666666665E-2</v>
      </c>
      <c r="R154" s="76">
        <f t="shared" si="6"/>
        <v>30515.0058929976</v>
      </c>
      <c r="S154" s="1">
        <v>3375.51</v>
      </c>
      <c r="T154" s="6">
        <f t="shared" si="7"/>
        <v>8.4036174083499393E-3</v>
      </c>
      <c r="U154" s="76">
        <f t="shared" si="8"/>
        <v>20849.623179153219</v>
      </c>
    </row>
    <row r="155" spans="16:21" x14ac:dyDescent="0.25">
      <c r="P155" s="79">
        <v>41759</v>
      </c>
      <c r="Q155" s="6">
        <f>[4]GROSS!R155-$H$3</f>
        <v>-3.5641666666666669E-2</v>
      </c>
      <c r="R155" s="76">
        <f t="shared" si="6"/>
        <v>29427.400224628011</v>
      </c>
      <c r="S155" s="1">
        <v>3400.46</v>
      </c>
      <c r="T155" s="6">
        <f t="shared" si="7"/>
        <v>7.3914756584929631E-3</v>
      </c>
      <c r="U155" s="76">
        <f t="shared" si="8"/>
        <v>21003.732661370679</v>
      </c>
    </row>
    <row r="156" spans="16:21" x14ac:dyDescent="0.25">
      <c r="P156" s="79">
        <v>41790</v>
      </c>
      <c r="Q156" s="6">
        <f>[4]GROSS!R156-$H$3</f>
        <v>3.7918333333333332E-2</v>
      </c>
      <c r="R156" s="76">
        <f t="shared" si="6"/>
        <v>30543.238195478862</v>
      </c>
      <c r="S156" s="1">
        <v>3480.29</v>
      </c>
      <c r="T156" s="6">
        <f t="shared" si="7"/>
        <v>2.3476235568129056E-2</v>
      </c>
      <c r="U156" s="76">
        <f t="shared" si="8"/>
        <v>21496.821237139022</v>
      </c>
    </row>
    <row r="157" spans="16:21" x14ac:dyDescent="0.25">
      <c r="P157" s="79">
        <v>41820</v>
      </c>
      <c r="Q157" s="6">
        <f>[4]GROSS!R157-$H$3</f>
        <v>3.2178333333333337E-2</v>
      </c>
      <c r="R157" s="76">
        <f t="shared" si="6"/>
        <v>31526.068695212383</v>
      </c>
      <c r="S157" s="1">
        <v>3552.1799000000001</v>
      </c>
      <c r="T157" s="6">
        <f t="shared" si="7"/>
        <v>2.0656295883389131E-2</v>
      </c>
      <c r="U157" s="76">
        <f t="shared" si="8"/>
        <v>21940.86593716569</v>
      </c>
    </row>
    <row r="158" spans="16:21" x14ac:dyDescent="0.25">
      <c r="P158" s="79">
        <v>41851</v>
      </c>
      <c r="Q158" s="6">
        <f>[4]GROSS!R158-$H$3</f>
        <v>-3.5588666666666664E-2</v>
      </c>
      <c r="R158" s="76">
        <f t="shared" si="6"/>
        <v>30404.097945108035</v>
      </c>
      <c r="S158" s="1">
        <v>3503.1898999999999</v>
      </c>
      <c r="T158" s="6">
        <f t="shared" si="7"/>
        <v>-1.3791531222841602E-2</v>
      </c>
      <c r="U158" s="76">
        <f t="shared" si="8"/>
        <v>21638.267799537087</v>
      </c>
    </row>
    <row r="159" spans="16:21" x14ac:dyDescent="0.25">
      <c r="P159" s="79">
        <v>41882</v>
      </c>
      <c r="Q159" s="6">
        <f>[4]GROSS!R159-$H$3</f>
        <v>6.6123333333333326E-2</v>
      </c>
      <c r="R159" s="76">
        <f t="shared" si="6"/>
        <v>32414.518248231729</v>
      </c>
      <c r="S159" s="1">
        <v>3643.3400999999999</v>
      </c>
      <c r="T159" s="6">
        <f t="shared" si="7"/>
        <v>4.0006452404992343E-2</v>
      </c>
      <c r="U159" s="76">
        <f t="shared" si="8"/>
        <v>22503.938130385744</v>
      </c>
    </row>
    <row r="160" spans="16:21" x14ac:dyDescent="0.25">
      <c r="P160" s="79">
        <v>41912</v>
      </c>
      <c r="Q160" s="6">
        <f>[4]GROSS!R160-$H$3</f>
        <v>-1.0773666666666668E-2</v>
      </c>
      <c r="R160" s="76">
        <f t="shared" si="6"/>
        <v>32065.295033464696</v>
      </c>
      <c r="S160" s="1">
        <v>3592.25</v>
      </c>
      <c r="T160" s="6">
        <f t="shared" si="7"/>
        <v>-1.4022874230160354E-2</v>
      </c>
      <c r="U160" s="76">
        <f t="shared" si="8"/>
        <v>22188.368236300033</v>
      </c>
    </row>
    <row r="161" spans="16:21" x14ac:dyDescent="0.25">
      <c r="P161" s="79">
        <v>41943</v>
      </c>
      <c r="Q161" s="6">
        <f>[4]GROSS!R161-$H$3</f>
        <v>1.8312333333333337E-2</v>
      </c>
      <c r="R161" s="76">
        <f t="shared" si="6"/>
        <v>32652.485404549177</v>
      </c>
      <c r="S161" s="1">
        <v>3679.99</v>
      </c>
      <c r="T161" s="6">
        <f t="shared" si="7"/>
        <v>2.4424803396200012E-2</v>
      </c>
      <c r="U161" s="76">
        <f t="shared" si="8"/>
        <v>22730.314768154152</v>
      </c>
    </row>
    <row r="162" spans="16:21" x14ac:dyDescent="0.25">
      <c r="P162" s="79">
        <v>41973</v>
      </c>
      <c r="Q162" s="6">
        <f>[4]GROSS!R162-$H$3</f>
        <v>4.955233333333333E-2</v>
      </c>
      <c r="R162" s="76">
        <f t="shared" si="6"/>
        <v>34270.492245477202</v>
      </c>
      <c r="S162" s="1">
        <v>3778.96</v>
      </c>
      <c r="T162" s="6">
        <f t="shared" si="7"/>
        <v>2.6894094820909986E-2</v>
      </c>
      <c r="U162" s="76">
        <f t="shared" si="8"/>
        <v>23341.626008838022</v>
      </c>
    </row>
    <row r="163" spans="16:21" x14ac:dyDescent="0.25">
      <c r="P163" s="79">
        <v>42004</v>
      </c>
      <c r="Q163" s="6">
        <f>[4]GROSS!R163-$H$3</f>
        <v>3.9033333333333335E-4</v>
      </c>
      <c r="R163" s="76">
        <f t="shared" si="6"/>
        <v>34283.869160950351</v>
      </c>
      <c r="S163" s="1">
        <v>3769.4398999999999</v>
      </c>
      <c r="T163" s="6">
        <f t="shared" si="7"/>
        <v>-2.5192380972542949E-3</v>
      </c>
      <c r="U163" s="76">
        <f t="shared" si="8"/>
        <v>23282.822895344696</v>
      </c>
    </row>
    <row r="164" spans="16:21" x14ac:dyDescent="0.25">
      <c r="P164" s="79">
        <v>42035</v>
      </c>
      <c r="Q164" s="6">
        <f>[4]GROSS!R164-$H$3</f>
        <v>4.0493333333333327E-3</v>
      </c>
      <c r="R164" s="76">
        <f t="shared" si="6"/>
        <v>34422.695975139424</v>
      </c>
      <c r="S164" s="1">
        <v>3656.28</v>
      </c>
      <c r="T164" s="6">
        <f t="shared" si="7"/>
        <v>-3.0020348646492501E-2</v>
      </c>
      <c r="U164" s="76">
        <f t="shared" si="8"/>
        <v>22583.86443455191</v>
      </c>
    </row>
    <row r="165" spans="16:21" x14ac:dyDescent="0.25">
      <c r="P165" s="79">
        <v>42063</v>
      </c>
      <c r="Q165" s="6">
        <f>[4]GROSS!R165-$H$3</f>
        <v>4.8137333333333331E-2</v>
      </c>
      <c r="R165" s="76">
        <f t="shared" si="6"/>
        <v>36079.712765526703</v>
      </c>
      <c r="S165" s="1">
        <v>3866.4198999999999</v>
      </c>
      <c r="T165" s="6">
        <f t="shared" si="7"/>
        <v>5.7473689104773129E-2</v>
      </c>
      <c r="U165" s="76">
        <f t="shared" si="8"/>
        <v>23881.842437847688</v>
      </c>
    </row>
    <row r="166" spans="16:21" x14ac:dyDescent="0.25">
      <c r="P166" s="79">
        <v>42094</v>
      </c>
      <c r="Q166" s="6">
        <f>[4]GROSS!R166-$H$3</f>
        <v>1.6124333333333338E-2</v>
      </c>
      <c r="R166" s="76">
        <f t="shared" si="6"/>
        <v>36661.474080728978</v>
      </c>
      <c r="S166" s="1">
        <v>3805.27</v>
      </c>
      <c r="T166" s="6">
        <f t="shared" si="7"/>
        <v>-1.5815638648042363E-2</v>
      </c>
      <c r="U166" s="76">
        <f t="shared" si="8"/>
        <v>23504.135847601206</v>
      </c>
    </row>
    <row r="167" spans="16:21" x14ac:dyDescent="0.25">
      <c r="P167" s="79">
        <v>42124</v>
      </c>
      <c r="Q167" s="6">
        <f>[4]GROSS!R167-$H$3</f>
        <v>-3.7291666666666667E-2</v>
      </c>
      <c r="R167" s="76">
        <f t="shared" si="6"/>
        <v>35294.306609801788</v>
      </c>
      <c r="S167" s="1">
        <v>3841.78</v>
      </c>
      <c r="T167" s="6">
        <f t="shared" si="7"/>
        <v>9.5945885574479917E-3</v>
      </c>
      <c r="U167" s="76">
        <f t="shared" si="8"/>
        <v>23729.648360457304</v>
      </c>
    </row>
    <row r="168" spans="16:21" x14ac:dyDescent="0.25">
      <c r="P168" s="79">
        <v>42155</v>
      </c>
      <c r="Q168" s="6">
        <f>[4]GROSS!R168-$H$3</f>
        <v>4.7238333333333334E-2</v>
      </c>
      <c r="R168" s="76">
        <f t="shared" si="6"/>
        <v>36961.550830204469</v>
      </c>
      <c r="S168" s="1">
        <v>3891.1799000000001</v>
      </c>
      <c r="T168" s="6">
        <f t="shared" si="7"/>
        <v>1.2858596796276656E-2</v>
      </c>
      <c r="U168" s="76">
        <f t="shared" si="8"/>
        <v>24034.778340841851</v>
      </c>
    </row>
    <row r="169" spans="16:21" x14ac:dyDescent="0.25">
      <c r="P169" s="79">
        <v>42185</v>
      </c>
      <c r="Q169" s="6">
        <f>[4]GROSS!R169-$H$3</f>
        <v>-1.8871666666666665E-2</v>
      </c>
      <c r="R169" s="76">
        <f t="shared" si="6"/>
        <v>36264.024763453795</v>
      </c>
      <c r="S169" s="1">
        <v>3815.8501000000001</v>
      </c>
      <c r="T169" s="6">
        <f t="shared" si="7"/>
        <v>-1.9359115213357203E-2</v>
      </c>
      <c r="U169" s="76">
        <f t="shared" si="8"/>
        <v>23569.48629781399</v>
      </c>
    </row>
    <row r="170" spans="16:21" x14ac:dyDescent="0.25">
      <c r="P170" s="79">
        <v>42216</v>
      </c>
      <c r="Q170" s="6">
        <f>[4]GROSS!R170-$H$3</f>
        <v>3.8512666666666667E-2</v>
      </c>
      <c r="R170" s="76">
        <f t="shared" si="6"/>
        <v>37660.649061160439</v>
      </c>
      <c r="S170" s="1">
        <v>3895.8</v>
      </c>
      <c r="T170" s="6">
        <f t="shared" si="7"/>
        <v>2.0952054694182154E-2</v>
      </c>
      <c r="U170" s="76">
        <f t="shared" si="8"/>
        <v>24063.315463839564</v>
      </c>
    </row>
    <row r="171" spans="16:21" x14ac:dyDescent="0.25">
      <c r="P171" s="79">
        <v>42247</v>
      </c>
      <c r="Q171" s="6">
        <f>[4]GROSS!R171-$H$3</f>
        <v>-7.3715333333333341E-2</v>
      </c>
      <c r="R171" s="76">
        <f t="shared" si="6"/>
        <v>34884.481762067306</v>
      </c>
      <c r="S171" s="1">
        <v>3660.75</v>
      </c>
      <c r="T171" s="6">
        <f t="shared" si="7"/>
        <v>-6.0334206068073382E-2</v>
      </c>
      <c r="U171" s="76">
        <f t="shared" si="8"/>
        <v>22611.474429963211</v>
      </c>
    </row>
    <row r="172" spans="16:21" x14ac:dyDescent="0.25">
      <c r="P172" s="79">
        <v>42277</v>
      </c>
      <c r="Q172" s="6">
        <f>[4]GROSS!R172-$H$3</f>
        <v>-1.7618333333333333E-2</v>
      </c>
      <c r="R172" s="76">
        <f t="shared" si="6"/>
        <v>34269.875334222619</v>
      </c>
      <c r="S172" s="1">
        <v>3570.1714000000002</v>
      </c>
      <c r="T172" s="6">
        <f t="shared" si="7"/>
        <v>-2.4743181042136131E-2</v>
      </c>
      <c r="U172" s="76">
        <f t="shared" si="8"/>
        <v>22051.994624513001</v>
      </c>
    </row>
    <row r="173" spans="16:21" x14ac:dyDescent="0.25">
      <c r="P173" s="79">
        <v>42308</v>
      </c>
      <c r="Q173" s="6">
        <f>[4]GROSS!R173-$H$3</f>
        <v>5.9222666666666673E-2</v>
      </c>
      <c r="R173" s="76">
        <f t="shared" si="6"/>
        <v>36299.428737849506</v>
      </c>
      <c r="S173" s="1">
        <v>3871.3301000000001</v>
      </c>
      <c r="T173" s="6">
        <f t="shared" si="7"/>
        <v>8.4354129328356509E-2</v>
      </c>
      <c r="U173" s="76">
        <f t="shared" si="8"/>
        <v>23912.171431017392</v>
      </c>
    </row>
    <row r="174" spans="16:21" x14ac:dyDescent="0.25">
      <c r="P174" s="79">
        <v>42338</v>
      </c>
      <c r="Q174" s="6">
        <f>[4]GROSS!R174-$H$3</f>
        <v>1.2558666666666666E-2</v>
      </c>
      <c r="R174" s="76">
        <f t="shared" si="6"/>
        <v>36755.301163558579</v>
      </c>
      <c r="S174" s="1">
        <v>3882.8400999999999</v>
      </c>
      <c r="T174" s="6">
        <f t="shared" si="7"/>
        <v>2.9731383536628631E-3</v>
      </c>
      <c r="U174" s="76">
        <f t="shared" si="8"/>
        <v>23983.26562501831</v>
      </c>
    </row>
    <row r="175" spans="16:21" x14ac:dyDescent="0.25">
      <c r="P175" s="79">
        <v>42369</v>
      </c>
      <c r="Q175" s="6">
        <f>[4]GROSS!R175-$H$3</f>
        <v>7.5006666666666676E-3</v>
      </c>
      <c r="R175" s="76">
        <f t="shared" si="6"/>
        <v>37030.990425819378</v>
      </c>
      <c r="S175" s="1">
        <v>3821.6001000000001</v>
      </c>
      <c r="T175" s="6">
        <f t="shared" si="7"/>
        <v>-1.5771960323578527E-2</v>
      </c>
      <c r="U175" s="76">
        <f t="shared" si="8"/>
        <v>23605.002511150677</v>
      </c>
    </row>
    <row r="176" spans="16:21" x14ac:dyDescent="0.25">
      <c r="P176" s="79">
        <v>42400</v>
      </c>
      <c r="Q176" s="6">
        <f>[4]GROSS!R176-$H$3</f>
        <v>-7.2428333333333345E-2</v>
      </c>
      <c r="R176" s="76">
        <f t="shared" si="6"/>
        <v>34348.897507594658</v>
      </c>
      <c r="S176" s="1">
        <v>3631.96</v>
      </c>
      <c r="T176" s="6">
        <f t="shared" si="7"/>
        <v>-4.9623219342076141E-2</v>
      </c>
      <c r="U176" s="76">
        <f t="shared" si="8"/>
        <v>22433.646293969588</v>
      </c>
    </row>
    <row r="177" spans="16:21" x14ac:dyDescent="0.25">
      <c r="P177" s="79">
        <v>42429</v>
      </c>
      <c r="Q177" s="6">
        <f>[4]GROSS!R177-$H$3</f>
        <v>-2.8733333333333333E-2</v>
      </c>
      <c r="R177" s="76">
        <f t="shared" si="6"/>
        <v>33361.939185876443</v>
      </c>
      <c r="S177" s="1">
        <v>3627.06</v>
      </c>
      <c r="T177" s="6">
        <f t="shared" si="7"/>
        <v>-1.3491338010330756E-3</v>
      </c>
      <c r="U177" s="76">
        <f t="shared" si="8"/>
        <v>22403.380303473972</v>
      </c>
    </row>
    <row r="178" spans="16:21" x14ac:dyDescent="0.25">
      <c r="P178" s="79">
        <v>42460</v>
      </c>
      <c r="Q178" s="6">
        <f>[4]GROSS!R178-$H$3</f>
        <v>6.166166666666667E-2</v>
      </c>
      <c r="R178" s="76">
        <f t="shared" si="6"/>
        <v>35419.09195930956</v>
      </c>
      <c r="S178" s="1">
        <v>3873.11</v>
      </c>
      <c r="T178" s="6">
        <f t="shared" si="7"/>
        <v>6.7837311762143582E-2</v>
      </c>
      <c r="U178" s="76">
        <f t="shared" si="8"/>
        <v>23923.165397646604</v>
      </c>
    </row>
    <row r="179" spans="16:21" x14ac:dyDescent="0.25">
      <c r="P179" s="79">
        <v>42490</v>
      </c>
      <c r="Q179" s="6">
        <f>[4]GROSS!R179-$H$3</f>
        <v>-1.5185333333333334E-2</v>
      </c>
      <c r="R179" s="76">
        <f t="shared" si="6"/>
        <v>34881.241241543459</v>
      </c>
      <c r="S179" s="1">
        <v>3888.13</v>
      </c>
      <c r="T179" s="6">
        <f t="shared" si="7"/>
        <v>3.8780205054853578E-3</v>
      </c>
      <c r="U179" s="76">
        <f t="shared" si="8"/>
        <v>24015.939923614795</v>
      </c>
    </row>
    <row r="180" spans="16:21" x14ac:dyDescent="0.25">
      <c r="P180" s="79">
        <v>42521</v>
      </c>
      <c r="Q180" s="6">
        <f>[4]GROSS!R180-$H$3</f>
        <v>6.0326666666666667E-2</v>
      </c>
      <c r="R180" s="76">
        <f t="shared" si="6"/>
        <v>36985.51025484164</v>
      </c>
      <c r="S180" s="1">
        <v>3957.95</v>
      </c>
      <c r="T180" s="6">
        <f t="shared" si="7"/>
        <v>1.7957218508640294E-2</v>
      </c>
      <c r="U180" s="76">
        <f t="shared" si="8"/>
        <v>24447.199404513525</v>
      </c>
    </row>
    <row r="181" spans="16:21" x14ac:dyDescent="0.25">
      <c r="P181" s="79">
        <v>42551</v>
      </c>
      <c r="Q181" s="6">
        <f>[4]GROSS!R181-$H$3</f>
        <v>1.4147666666666666E-2</v>
      </c>
      <c r="R181" s="76">
        <f t="shared" si="6"/>
        <v>37508.768925423719</v>
      </c>
      <c r="S181" s="1">
        <v>3968.21</v>
      </c>
      <c r="T181" s="6">
        <f t="shared" si="7"/>
        <v>2.5922510390481435E-3</v>
      </c>
      <c r="U181" s="76">
        <f t="shared" si="8"/>
        <v>24510.572682571692</v>
      </c>
    </row>
    <row r="182" spans="16:21" x14ac:dyDescent="0.25">
      <c r="P182" s="79">
        <v>42582</v>
      </c>
      <c r="Q182" s="6">
        <f>[4]GROSS!R182-$H$3</f>
        <v>3.8166666666666668E-2</v>
      </c>
      <c r="R182" s="76">
        <f t="shared" si="6"/>
        <v>38940.353606077391</v>
      </c>
      <c r="S182" s="1">
        <v>4114.51</v>
      </c>
      <c r="T182" s="6">
        <f t="shared" si="7"/>
        <v>3.6868008497534133E-2</v>
      </c>
      <c r="U182" s="76">
        <f t="shared" si="8"/>
        <v>25414.228684512174</v>
      </c>
    </row>
    <row r="183" spans="16:21" x14ac:dyDescent="0.25">
      <c r="P183" s="79">
        <v>42613</v>
      </c>
      <c r="Q183" s="6">
        <f>[4]GROSS!R183-$H$3</f>
        <v>-1.1433333333333334E-2</v>
      </c>
      <c r="R183" s="76">
        <f t="shared" si="6"/>
        <v>38495.13556318124</v>
      </c>
      <c r="S183" s="1">
        <v>4120.29</v>
      </c>
      <c r="T183" s="6">
        <f t="shared" si="7"/>
        <v>1.4047845308431395E-3</v>
      </c>
      <c r="U183" s="76">
        <f t="shared" si="8"/>
        <v>25449.930199831488</v>
      </c>
    </row>
    <row r="184" spans="16:21" x14ac:dyDescent="0.25">
      <c r="P184" s="79">
        <v>42643</v>
      </c>
      <c r="Q184" s="6">
        <f>[4]GROSS!R184-$H$3</f>
        <v>1.2666666666666668E-2</v>
      </c>
      <c r="R184" s="76">
        <f t="shared" si="6"/>
        <v>38982.740613648202</v>
      </c>
      <c r="S184" s="1">
        <v>4121.0600000000004</v>
      </c>
      <c r="T184" s="6">
        <f t="shared" si="7"/>
        <v>1.8688004970535133E-4</v>
      </c>
      <c r="U184" s="76">
        <f t="shared" si="8"/>
        <v>25454.68628405223</v>
      </c>
    </row>
    <row r="185" spans="16:21" x14ac:dyDescent="0.25">
      <c r="P185" s="79">
        <v>42674</v>
      </c>
      <c r="Q185" s="6">
        <f>[4]GROSS!R185-$H$3</f>
        <v>-1.4434333333333334E-2</v>
      </c>
      <c r="R185" s="76">
        <f t="shared" si="6"/>
        <v>38420.05074138393</v>
      </c>
      <c r="S185" s="1">
        <v>4045.89</v>
      </c>
      <c r="T185" s="6">
        <f t="shared" si="7"/>
        <v>-1.8240452699062937E-2</v>
      </c>
      <c r="U185" s="76">
        <f t="shared" si="8"/>
        <v>24990.38128291849</v>
      </c>
    </row>
    <row r="186" spans="16:21" x14ac:dyDescent="0.25">
      <c r="P186" s="79">
        <v>42704</v>
      </c>
      <c r="Q186" s="6">
        <f>[4]GROSS!R186-$H$3</f>
        <v>3.1945666666666664E-2</v>
      </c>
      <c r="R186" s="76">
        <f t="shared" si="6"/>
        <v>39647.404875684602</v>
      </c>
      <c r="S186" s="1">
        <v>4195.7299999999996</v>
      </c>
      <c r="T186" s="6">
        <f t="shared" si="7"/>
        <v>3.7035114647209877E-2</v>
      </c>
      <c r="U186" s="76">
        <f t="shared" si="8"/>
        <v>25915.902918808864</v>
      </c>
    </row>
    <row r="187" spans="16:21" x14ac:dyDescent="0.25">
      <c r="P187" s="79">
        <v>42735</v>
      </c>
      <c r="Q187" s="6">
        <f>[4]GROSS!R187-$H$3</f>
        <v>2.3556666666666665E-3</v>
      </c>
      <c r="R187" s="76">
        <f t="shared" si="6"/>
        <v>39740.80094577009</v>
      </c>
      <c r="S187" s="1">
        <v>4278.66</v>
      </c>
      <c r="T187" s="6">
        <f t="shared" si="7"/>
        <v>1.9765332850302686E-2</v>
      </c>
      <c r="U187" s="76">
        <f t="shared" si="8"/>
        <v>26428.139366115254</v>
      </c>
    </row>
    <row r="188" spans="16:21" x14ac:dyDescent="0.25">
      <c r="P188" s="79">
        <v>42766</v>
      </c>
      <c r="Q188" s="6">
        <f>[4]GROSS!R188-$H$3</f>
        <v>3.4785666666666666E-2</v>
      </c>
      <c r="R188" s="76">
        <f t="shared" si="6"/>
        <v>41123.211200535996</v>
      </c>
      <c r="S188" s="1">
        <f>[4]GROSS!T188</f>
        <v>4359.8100000000004</v>
      </c>
      <c r="T188" s="6">
        <f t="shared" si="7"/>
        <v>1.8966218395479073E-2</v>
      </c>
      <c r="U188" s="76">
        <f t="shared" si="8"/>
        <v>26929.381229119153</v>
      </c>
    </row>
    <row r="189" spans="16:21" x14ac:dyDescent="0.25">
      <c r="P189" s="79">
        <v>42794</v>
      </c>
      <c r="Q189" s="6">
        <f>[4]GROSS!R189-$H$3</f>
        <v>3.455366666666667E-2</v>
      </c>
      <c r="R189" s="76">
        <f t="shared" si="6"/>
        <v>42544.168932622248</v>
      </c>
      <c r="S189" s="1">
        <f>[4]GROSS!T189</f>
        <v>4532.93</v>
      </c>
      <c r="T189" s="6">
        <f t="shared" si="7"/>
        <v>3.970815241948622E-2</v>
      </c>
      <c r="U189" s="76">
        <f t="shared" si="8"/>
        <v>27998.697203527467</v>
      </c>
    </row>
    <row r="190" spans="16:21" x14ac:dyDescent="0.25">
      <c r="P190" s="79">
        <v>42825</v>
      </c>
      <c r="Q190" s="6">
        <f>[4]GROSS!R190-$H$3</f>
        <v>-1.1439333333333333E-2</v>
      </c>
      <c r="R190" s="76">
        <f t="shared" si="6"/>
        <v>42057.492002812338</v>
      </c>
      <c r="S190" s="1">
        <f>[4]GROSS!T190</f>
        <v>4538.21</v>
      </c>
      <c r="T190" s="6">
        <f t="shared" si="7"/>
        <v>1.1648095161407301E-3</v>
      </c>
      <c r="U190" s="76">
        <f t="shared" si="8"/>
        <v>28031.310352469678</v>
      </c>
    </row>
    <row r="191" spans="16:21" x14ac:dyDescent="0.25">
      <c r="P191" s="79">
        <v>42855</v>
      </c>
      <c r="Q191" s="6">
        <f>[4]GROSS!R191-$H$3</f>
        <v>1.6687666666666667E-2</v>
      </c>
      <c r="R191" s="76">
        <f t="shared" si="6"/>
        <v>42759.33341019127</v>
      </c>
      <c r="S191" s="1">
        <f>[4]GROSS!T191</f>
        <v>4584.82</v>
      </c>
      <c r="T191" s="6">
        <f t="shared" si="7"/>
        <v>1.0270569233243876E-2</v>
      </c>
      <c r="U191" s="76">
        <f t="shared" si="8"/>
        <v>28319.207866143264</v>
      </c>
    </row>
    <row r="192" spans="16:21" x14ac:dyDescent="0.25">
      <c r="P192" s="79">
        <v>42886</v>
      </c>
      <c r="Q192" s="6">
        <f>[4]GROSS!R192-$H$3</f>
        <v>3.280566666666667E-2</v>
      </c>
      <c r="R192" s="76">
        <f t="shared" si="6"/>
        <v>44162.081848934868</v>
      </c>
      <c r="S192" s="1">
        <f>[4]GROSS!T192</f>
        <v>4649.34</v>
      </c>
      <c r="T192" s="6">
        <f t="shared" si="7"/>
        <v>1.40725262932897E-2</v>
      </c>
      <c r="U192" s="76">
        <f t="shared" si="8"/>
        <v>28717.730663444701</v>
      </c>
    </row>
    <row r="193" spans="16:21" x14ac:dyDescent="0.25">
      <c r="P193" s="79">
        <v>42916</v>
      </c>
      <c r="Q193" s="6">
        <f>[4]GROSS!R193-$H$3</f>
        <v>-2.8743333333333333E-3</v>
      </c>
      <c r="R193" s="76">
        <f t="shared" si="6"/>
        <v>44035.145305007078</v>
      </c>
      <c r="S193" s="1">
        <f>[4]GROSS!T193</f>
        <v>4678.3599999999997</v>
      </c>
      <c r="T193" s="6">
        <f t="shared" si="7"/>
        <v>6.2417461403123653E-3</v>
      </c>
      <c r="U193" s="76">
        <f t="shared" si="8"/>
        <v>28896.979447971786</v>
      </c>
    </row>
    <row r="194" spans="16:21" x14ac:dyDescent="0.25">
      <c r="P194" s="79">
        <v>42947</v>
      </c>
      <c r="Q194" s="6">
        <f>[4]GROSS!R194-$H$3</f>
        <v>2.1013666666666667E-2</v>
      </c>
      <c r="R194" s="76">
        <f t="shared" si="6"/>
        <v>44960.485170064727</v>
      </c>
      <c r="S194" s="1">
        <f>[4]GROSS!T194</f>
        <v>4774.5600000000004</v>
      </c>
      <c r="T194" s="6">
        <f t="shared" si="7"/>
        <v>2.0562761309518951E-2</v>
      </c>
      <c r="U194" s="76">
        <f t="shared" si="8"/>
        <v>29491.181138926506</v>
      </c>
    </row>
    <row r="195" spans="16:21" x14ac:dyDescent="0.25">
      <c r="P195" s="79">
        <v>42978</v>
      </c>
      <c r="Q195" s="6">
        <f>[4]GROSS!R195-$H$3</f>
        <v>8.2556666666666664E-3</v>
      </c>
      <c r="R195" s="76">
        <f t="shared" si="6"/>
        <v>45331.663948800393</v>
      </c>
      <c r="S195" s="1">
        <f>[4]GROSS!T195</f>
        <v>4789.18</v>
      </c>
      <c r="T195" s="6">
        <f t="shared" si="7"/>
        <v>3.0620622633290573E-3</v>
      </c>
      <c r="U195" s="76">
        <f t="shared" si="8"/>
        <v>29581.484971793016</v>
      </c>
    </row>
    <row r="196" spans="16:21" x14ac:dyDescent="0.25">
      <c r="P196" s="79">
        <v>43008</v>
      </c>
      <c r="Q196" s="6">
        <f>[4]GROSS!R196-$H$3</f>
        <v>2.3322666666666669E-2</v>
      </c>
      <c r="R196" s="76">
        <f t="shared" si="6"/>
        <v>46388.919236523609</v>
      </c>
      <c r="S196" s="1">
        <f>[4]GROSS!T196</f>
        <v>4887.97</v>
      </c>
      <c r="T196" s="6">
        <f t="shared" si="7"/>
        <v>2.0627748382813005E-2</v>
      </c>
      <c r="U196" s="76">
        <f t="shared" si="8"/>
        <v>30191.684400581125</v>
      </c>
    </row>
    <row r="197" spans="16:21" x14ac:dyDescent="0.25">
      <c r="P197" s="79">
        <f>EOMONTH(P196,1)</f>
        <v>43039</v>
      </c>
      <c r="Q197" s="6">
        <f>[4]GROSS!R197-$H$3</f>
        <v>4.3417666666666667E-2</v>
      </c>
      <c r="R197" s="76">
        <f t="shared" si="6"/>
        <v>48403.017868961906</v>
      </c>
      <c r="S197" s="1">
        <f>[4]GROSS!T197</f>
        <v>5002.03</v>
      </c>
      <c r="T197" s="6">
        <f t="shared" si="7"/>
        <v>2.3334840434781512E-2</v>
      </c>
      <c r="U197" s="76">
        <f t="shared" si="8"/>
        <v>30896.202538525969</v>
      </c>
    </row>
    <row r="198" spans="16:21" x14ac:dyDescent="0.25">
      <c r="P198" s="79">
        <f t="shared" ref="P198:P235" si="9">EOMONTH(P197,1)</f>
        <v>43069</v>
      </c>
      <c r="Q198" s="6">
        <f>[4]GROSS!R198-$H$3</f>
        <v>2.4477666666666668E-2</v>
      </c>
      <c r="R198" s="76">
        <f t="shared" si="6"/>
        <v>49587.810806019064</v>
      </c>
      <c r="S198" s="1">
        <f>[4]GROSS!T198</f>
        <v>5155.4399999999996</v>
      </c>
      <c r="T198" s="6">
        <f t="shared" si="7"/>
        <v>3.0669548163445581E-2</v>
      </c>
      <c r="U198" s="76">
        <f t="shared" si="8"/>
        <v>31843.775110348863</v>
      </c>
    </row>
    <row r="199" spans="16:21" x14ac:dyDescent="0.25">
      <c r="P199" s="79">
        <f t="shared" si="9"/>
        <v>43100</v>
      </c>
      <c r="Q199" s="6">
        <f>[4]GROSS!R199-$H$3</f>
        <v>3.7366666666666657E-4</v>
      </c>
      <c r="R199" s="76">
        <f t="shared" si="6"/>
        <v>49606.34011799025</v>
      </c>
      <c r="S199" s="1">
        <f>[4]GROSS!T199</f>
        <v>5212.76</v>
      </c>
      <c r="T199" s="6">
        <f t="shared" si="7"/>
        <v>1.1118352652732089E-2</v>
      </c>
      <c r="U199" s="76">
        <f t="shared" si="8"/>
        <v>32197.825431820012</v>
      </c>
    </row>
    <row r="200" spans="16:21" x14ac:dyDescent="0.25">
      <c r="P200" s="79">
        <f t="shared" si="9"/>
        <v>43131</v>
      </c>
      <c r="Q200" s="6">
        <f>[4]GROSS!R200-$H$3</f>
        <v>5.8597666666666673E-2</v>
      </c>
      <c r="R200" s="76">
        <f t="shared" si="6"/>
        <v>52513.155900777543</v>
      </c>
      <c r="S200" s="1">
        <f>[4]GROSS!T200</f>
        <v>5511.21</v>
      </c>
      <c r="T200" s="6">
        <f t="shared" si="7"/>
        <v>5.7253738902232287E-2</v>
      </c>
      <c r="U200" s="76">
        <f t="shared" si="8"/>
        <v>34041.271322313092</v>
      </c>
    </row>
    <row r="201" spans="16:21" x14ac:dyDescent="0.25">
      <c r="P201" s="79">
        <f t="shared" si="9"/>
        <v>43159</v>
      </c>
      <c r="Q201" s="6">
        <f>[4]GROSS!R201-$H$3</f>
        <v>-3.8074333333333328E-2</v>
      </c>
      <c r="R201" s="76">
        <f t="shared" ref="R201:R235" si="10">R200*(1+Q201)</f>
        <v>50513.75249862604</v>
      </c>
      <c r="S201" s="1">
        <f>[4]GROSS!T201</f>
        <v>5308.09</v>
      </c>
      <c r="T201" s="6">
        <f t="shared" ref="T201:T235" si="11">S201/S200-1</f>
        <v>-3.6855790289246793E-2</v>
      </c>
      <c r="U201" s="76">
        <f t="shared" ref="U201:U235" si="12">U200*(1+T201)</f>
        <v>32786.653365278573</v>
      </c>
    </row>
    <row r="202" spans="16:21" x14ac:dyDescent="0.25">
      <c r="P202" s="79">
        <f t="shared" si="9"/>
        <v>43190</v>
      </c>
      <c r="Q202" s="6">
        <f>[4]GROSS!R202-$H$3</f>
        <v>-1.9316333333333331E-2</v>
      </c>
      <c r="R202" s="76">
        <f t="shared" si="10"/>
        <v>49538.012017445079</v>
      </c>
      <c r="S202" s="1">
        <f>[4]GROSS!T202</f>
        <v>5173.1899999999996</v>
      </c>
      <c r="T202" s="6">
        <f t="shared" si="11"/>
        <v>-2.5414037817746205E-2</v>
      </c>
      <c r="U202" s="76">
        <f t="shared" si="12"/>
        <v>31953.412116736046</v>
      </c>
    </row>
    <row r="203" spans="16:21" x14ac:dyDescent="0.25">
      <c r="P203" s="79">
        <f t="shared" si="9"/>
        <v>43220</v>
      </c>
      <c r="Q203" s="6">
        <f>[4]GROSS!R203-$H$3</f>
        <v>4.2236666666666672E-3</v>
      </c>
      <c r="R203" s="76">
        <f t="shared" si="10"/>
        <v>49747.244067536092</v>
      </c>
      <c r="S203" s="1">
        <f>[4]GROSS!T203</f>
        <v>5193.04</v>
      </c>
      <c r="T203" s="6">
        <f t="shared" si="11"/>
        <v>3.8370908472336041E-3</v>
      </c>
      <c r="U203" s="76">
        <f t="shared" si="12"/>
        <v>32076.020261907059</v>
      </c>
    </row>
    <row r="204" spans="16:21" x14ac:dyDescent="0.25">
      <c r="P204" s="79">
        <f t="shared" si="9"/>
        <v>43251</v>
      </c>
      <c r="Q204" s="6">
        <f>[4]GROSS!R204-$H$3</f>
        <v>3.3578666666666666E-2</v>
      </c>
      <c r="R204" s="76">
        <f t="shared" si="10"/>
        <v>51417.690193665199</v>
      </c>
      <c r="S204" s="1">
        <f>[4]GROSS!T204</f>
        <v>5318.1</v>
      </c>
      <c r="T204" s="6">
        <f t="shared" si="11"/>
        <v>2.4082233142822096E-2</v>
      </c>
      <c r="U204" s="76">
        <f t="shared" si="12"/>
        <v>32848.482460148189</v>
      </c>
    </row>
    <row r="205" spans="16:21" x14ac:dyDescent="0.25">
      <c r="P205" s="79">
        <f t="shared" si="9"/>
        <v>43281</v>
      </c>
      <c r="Q205" s="6">
        <f>[4]GROSS!R205-$H$3</f>
        <v>-1.9026333333333333E-2</v>
      </c>
      <c r="R205" s="76">
        <f t="shared" si="10"/>
        <v>50439.400080810461</v>
      </c>
      <c r="S205" s="1">
        <f>[4]GROSS!T205</f>
        <v>5350.83</v>
      </c>
      <c r="T205" s="6">
        <f t="shared" si="11"/>
        <v>6.154453658261394E-3</v>
      </c>
      <c r="U205" s="76">
        <f t="shared" si="12"/>
        <v>33050.646923193381</v>
      </c>
    </row>
    <row r="206" spans="16:21" x14ac:dyDescent="0.25">
      <c r="P206" s="79">
        <f t="shared" si="9"/>
        <v>43312</v>
      </c>
      <c r="Q206" s="6">
        <f>[4]GROSS!R206-$H$3</f>
        <v>3.8352666666666667E-2</v>
      </c>
      <c r="R206" s="76">
        <f t="shared" si="10"/>
        <v>52373.885578976427</v>
      </c>
      <c r="S206" s="1">
        <f>[4]GROSS!T206</f>
        <v>5549.96</v>
      </c>
      <c r="T206" s="6">
        <f t="shared" si="11"/>
        <v>3.7214787238615266E-2</v>
      </c>
      <c r="U206" s="76">
        <f t="shared" si="12"/>
        <v>34280.619716538618</v>
      </c>
    </row>
    <row r="207" spans="16:21" x14ac:dyDescent="0.25">
      <c r="P207" s="79">
        <f t="shared" si="9"/>
        <v>43343</v>
      </c>
      <c r="Q207" s="6">
        <f>[4]GROSS!R207-$H$3</f>
        <v>5.121966666666667E-2</v>
      </c>
      <c r="R207" s="76">
        <f t="shared" si="10"/>
        <v>55056.458540369742</v>
      </c>
      <c r="S207" s="1">
        <f>[4]GROSS!T207</f>
        <v>5730.8</v>
      </c>
      <c r="T207" s="6">
        <f t="shared" si="11"/>
        <v>3.2584018623557753E-2</v>
      </c>
      <c r="U207" s="76">
        <f t="shared" si="12"/>
        <v>35397.620067809417</v>
      </c>
    </row>
    <row r="208" spans="16:21" x14ac:dyDescent="0.25">
      <c r="P208" s="79">
        <f t="shared" si="9"/>
        <v>43373</v>
      </c>
      <c r="Q208" s="6">
        <f>[4]GROSS!R208-$H$3</f>
        <v>4.4616666666666659E-3</v>
      </c>
      <c r="R208" s="76">
        <f t="shared" si="10"/>
        <v>55302.102106224018</v>
      </c>
      <c r="S208" s="1">
        <f>[4]GROSS!T208</f>
        <v>5763.42</v>
      </c>
      <c r="T208" s="6">
        <f t="shared" si="11"/>
        <v>5.6920499755706011E-3</v>
      </c>
      <c r="U208" s="76">
        <f t="shared" si="12"/>
        <v>35599.105090251651</v>
      </c>
    </row>
    <row r="209" spans="16:21" x14ac:dyDescent="0.25">
      <c r="P209" s="79">
        <f t="shared" si="9"/>
        <v>43404</v>
      </c>
      <c r="Q209" s="6">
        <f>[4]GROSS!R209-$H$3</f>
        <v>-8.8865333333333338E-2</v>
      </c>
      <c r="R209" s="76">
        <f t="shared" si="10"/>
        <v>50387.662368520381</v>
      </c>
      <c r="S209" s="1">
        <f>[4]GROSS!T209</f>
        <v>5369.49</v>
      </c>
      <c r="T209" s="6">
        <f t="shared" si="11"/>
        <v>-6.8350042162466096E-2</v>
      </c>
      <c r="U209" s="76">
        <f t="shared" si="12"/>
        <v>33165.904756386888</v>
      </c>
    </row>
    <row r="210" spans="16:21" x14ac:dyDescent="0.25">
      <c r="P210" s="79">
        <f t="shared" si="9"/>
        <v>43434</v>
      </c>
      <c r="Q210" s="6">
        <f>[4]GROSS!R210-$H$3</f>
        <v>8.3356666666666666E-3</v>
      </c>
      <c r="R210" s="76">
        <f t="shared" si="10"/>
        <v>50807.677126136914</v>
      </c>
      <c r="S210" s="1">
        <f>[4]GROSS!T210</f>
        <v>5478.91</v>
      </c>
      <c r="T210" s="6">
        <f t="shared" si="11"/>
        <v>2.0378099223576251E-2</v>
      </c>
      <c r="U210" s="76">
        <f t="shared" si="12"/>
        <v>33841.762854352222</v>
      </c>
    </row>
    <row r="211" spans="16:21" x14ac:dyDescent="0.25">
      <c r="P211" s="79">
        <f t="shared" si="9"/>
        <v>43465</v>
      </c>
      <c r="Q211" s="6">
        <f>[4]GROSS!R211-$H$3</f>
        <v>-7.6769333333333342E-2</v>
      </c>
      <c r="R211" s="76">
        <f t="shared" si="10"/>
        <v>46907.205624948132</v>
      </c>
      <c r="S211" s="1">
        <f>[4]GROSS!T211</f>
        <v>4984.22</v>
      </c>
      <c r="T211" s="6">
        <f t="shared" si="11"/>
        <v>-9.028985692409619E-2</v>
      </c>
      <c r="U211" s="76">
        <f t="shared" si="12"/>
        <v>30786.194928173569</v>
      </c>
    </row>
    <row r="212" spans="16:21" x14ac:dyDescent="0.25">
      <c r="P212" s="79">
        <f t="shared" si="9"/>
        <v>43496</v>
      </c>
      <c r="Q212" s="6">
        <f>[4]GROSS!R212-$H$3</f>
        <v>5.9254666666666671E-2</v>
      </c>
      <c r="R212" s="76">
        <f t="shared" si="10"/>
        <v>49686.676458519229</v>
      </c>
      <c r="S212" s="1">
        <f>[4]GROSS!T212</f>
        <v>5383.63</v>
      </c>
      <c r="T212" s="6">
        <f t="shared" si="11"/>
        <v>8.0134905762586639E-2</v>
      </c>
      <c r="U212" s="76">
        <f t="shared" si="12"/>
        <v>33253.243757531382</v>
      </c>
    </row>
    <row r="213" spans="16:21" x14ac:dyDescent="0.25">
      <c r="P213" s="79">
        <f t="shared" si="9"/>
        <v>43524</v>
      </c>
      <c r="Q213" s="6">
        <f>[4]GROSS!R213-$H$3</f>
        <v>5.1419666666666669E-2</v>
      </c>
      <c r="R213" s="76">
        <f t="shared" si="10"/>
        <v>52241.548799790799</v>
      </c>
      <c r="S213" s="1">
        <f>[4]GROSS!T213</f>
        <v>5556.49</v>
      </c>
      <c r="T213" s="6">
        <f t="shared" si="11"/>
        <v>3.2108447274422636E-2</v>
      </c>
      <c r="U213" s="76">
        <f t="shared" si="12"/>
        <v>34320.953781423603</v>
      </c>
    </row>
    <row r="214" spans="16:21" x14ac:dyDescent="0.25">
      <c r="P214" s="79">
        <f t="shared" si="9"/>
        <v>43555</v>
      </c>
      <c r="Q214" s="6">
        <f>[4]GROSS!R214-$H$3</f>
        <v>1.6698666666666671E-2</v>
      </c>
      <c r="R214" s="76">
        <f t="shared" si="10"/>
        <v>53113.9130093489</v>
      </c>
      <c r="S214" s="1">
        <f>[4]GROSS!T214</f>
        <v>5664.46</v>
      </c>
      <c r="T214" s="6">
        <f t="shared" si="11"/>
        <v>1.9431331650016537E-2</v>
      </c>
      <c r="U214" s="76">
        <f t="shared" si="12"/>
        <v>34987.855616895336</v>
      </c>
    </row>
    <row r="215" spans="16:21" x14ac:dyDescent="0.25">
      <c r="P215" s="79">
        <f t="shared" si="9"/>
        <v>43585</v>
      </c>
      <c r="Q215" s="6">
        <f>[4]GROSS!R215-$H$3</f>
        <v>1.8144666666666667E-2</v>
      </c>
      <c r="R215" s="76">
        <f t="shared" si="10"/>
        <v>54077.647256265867</v>
      </c>
      <c r="S215" s="1">
        <f>[4]GROSS!T215</f>
        <v>5893.81</v>
      </c>
      <c r="T215" s="6">
        <f t="shared" si="11"/>
        <v>4.0489296420135323E-2</v>
      </c>
      <c r="U215" s="76">
        <f t="shared" si="12"/>
        <v>36404.489274072708</v>
      </c>
    </row>
    <row r="216" spans="16:21" x14ac:dyDescent="0.25">
      <c r="P216" s="79">
        <f t="shared" si="9"/>
        <v>43616</v>
      </c>
      <c r="Q216" s="6">
        <f>[4]GROSS!R216-$H$3</f>
        <v>-5.9570333333333336E-2</v>
      </c>
      <c r="R216" s="76">
        <f t="shared" si="10"/>
        <v>50856.223783327696</v>
      </c>
      <c r="S216" s="1">
        <f>[4]GROSS!T216</f>
        <v>5519.27</v>
      </c>
      <c r="T216" s="6">
        <f t="shared" si="11"/>
        <v>-6.3548027506824978E-2</v>
      </c>
      <c r="U216" s="76">
        <f t="shared" si="12"/>
        <v>34091.05578831202</v>
      </c>
    </row>
    <row r="217" spans="16:21" x14ac:dyDescent="0.25">
      <c r="P217" s="79">
        <f t="shared" si="9"/>
        <v>43646</v>
      </c>
      <c r="Q217" s="6">
        <f>[4]GROSS!R217-$H$3</f>
        <v>5.1198666666666663E-2</v>
      </c>
      <c r="R217" s="76">
        <f t="shared" si="10"/>
        <v>53459.994632735696</v>
      </c>
      <c r="S217" s="1">
        <f>[4]GROSS!T217</f>
        <v>5908.25</v>
      </c>
      <c r="T217" s="6">
        <f t="shared" si="11"/>
        <v>7.0476711594105623E-2</v>
      </c>
      <c r="U217" s="76">
        <f t="shared" si="12"/>
        <v>36493.681295043454</v>
      </c>
    </row>
    <row r="218" spans="16:21" x14ac:dyDescent="0.25">
      <c r="P218" s="79">
        <f t="shared" si="9"/>
        <v>43677</v>
      </c>
      <c r="Q218" s="6">
        <f>[4]GROSS!R218-$H$3</f>
        <v>1.2335666666666667E-2</v>
      </c>
      <c r="R218" s="76">
        <f t="shared" si="10"/>
        <v>54119.459306526915</v>
      </c>
      <c r="S218" s="1">
        <f>[4]GROSS!T218</f>
        <v>5993.17</v>
      </c>
      <c r="T218" s="6">
        <f t="shared" si="11"/>
        <v>1.4373122328946719E-2</v>
      </c>
      <c r="U218" s="76">
        <f t="shared" si="12"/>
        <v>37018.209440530707</v>
      </c>
    </row>
    <row r="219" spans="16:21" x14ac:dyDescent="0.25">
      <c r="P219" s="79">
        <f t="shared" si="9"/>
        <v>43708</v>
      </c>
      <c r="Q219" s="6">
        <f>[4]GROSS!R219-$H$3</f>
        <v>-2.1126333333333334E-2</v>
      </c>
      <c r="R219" s="76">
        <f t="shared" si="10"/>
        <v>52976.113569397457</v>
      </c>
      <c r="S219" s="1">
        <f>[4]GROSS!T219</f>
        <v>5898.23</v>
      </c>
      <c r="T219" s="6">
        <f t="shared" si="11"/>
        <v>-1.5841366088397368E-2</v>
      </c>
      <c r="U219" s="76">
        <f t="shared" si="12"/>
        <v>36431.79043284629</v>
      </c>
    </row>
    <row r="220" spans="16:21" x14ac:dyDescent="0.25">
      <c r="P220" s="79">
        <f t="shared" si="9"/>
        <v>43738</v>
      </c>
      <c r="Q220" s="6">
        <f>[4]GROSS!R220-$H$3</f>
        <v>-2.5156333333333333E-2</v>
      </c>
      <c r="R220" s="76">
        <f t="shared" si="10"/>
        <v>51643.428797741173</v>
      </c>
      <c r="S220" s="1">
        <f>[4]GROSS!T220</f>
        <v>6008.59</v>
      </c>
      <c r="T220" s="6">
        <f t="shared" si="11"/>
        <v>1.8710697955149458E-2</v>
      </c>
      <c r="U220" s="76">
        <f t="shared" si="12"/>
        <v>37113.454659600582</v>
      </c>
    </row>
    <row r="221" spans="16:21" x14ac:dyDescent="0.25">
      <c r="P221" s="79">
        <f t="shared" si="9"/>
        <v>43769</v>
      </c>
      <c r="Q221" s="6">
        <f>[4]GROSS!R221-$H$3</f>
        <v>1.3796666666666666E-3</v>
      </c>
      <c r="R221" s="76">
        <f t="shared" si="10"/>
        <v>51714.679515005788</v>
      </c>
      <c r="S221" s="1">
        <f>[4]GROSS!T221</f>
        <v>6138.73</v>
      </c>
      <c r="T221" s="6">
        <f t="shared" si="11"/>
        <v>2.1658991543773043E-2</v>
      </c>
      <c r="U221" s="76">
        <f t="shared" si="12"/>
        <v>37917.294660233078</v>
      </c>
    </row>
    <row r="222" spans="16:21" x14ac:dyDescent="0.25">
      <c r="P222" s="79">
        <f t="shared" si="9"/>
        <v>43799</v>
      </c>
      <c r="Q222" s="6">
        <f>[4]GROSS!R222-$H$3</f>
        <v>3.5682666666666668E-2</v>
      </c>
      <c r="R222" s="76">
        <f t="shared" si="10"/>
        <v>53559.997185913242</v>
      </c>
      <c r="S222" s="1">
        <f>[4]GROSS!T222</f>
        <v>6361.56</v>
      </c>
      <c r="T222" s="6">
        <f t="shared" si="11"/>
        <v>3.6299039052051674E-2</v>
      </c>
      <c r="U222" s="76">
        <f t="shared" si="12"/>
        <v>39293.656019853028</v>
      </c>
    </row>
    <row r="223" spans="16:21" x14ac:dyDescent="0.25">
      <c r="P223" s="79">
        <f t="shared" si="9"/>
        <v>43830</v>
      </c>
      <c r="Q223" s="6">
        <f>[4]GROSS!R223-$H$3</f>
        <v>1.6513666666666666E-2</v>
      </c>
      <c r="R223" s="76">
        <f t="shared" si="10"/>
        <v>54444.469126109027</v>
      </c>
      <c r="S223" s="1">
        <f>[4]GROSS!T223</f>
        <v>6553.57</v>
      </c>
      <c r="T223" s="6">
        <f t="shared" si="11"/>
        <v>3.0182848232194415E-2</v>
      </c>
      <c r="U223" s="76">
        <f t="shared" si="12"/>
        <v>40479.650475988303</v>
      </c>
    </row>
    <row r="224" spans="16:21" x14ac:dyDescent="0.25">
      <c r="P224" s="79">
        <f t="shared" si="9"/>
        <v>43861</v>
      </c>
      <c r="Q224" s="6">
        <f>[4]GROSS!R224-$H$3</f>
        <v>2.6556666666666666E-2</v>
      </c>
      <c r="R224" s="76">
        <f t="shared" si="10"/>
        <v>55890.332744534724</v>
      </c>
      <c r="S224" s="1">
        <f>[4]GROSS!T224</f>
        <v>6551</v>
      </c>
      <c r="T224" s="6">
        <f t="shared" si="11"/>
        <v>-3.9215267403869269E-4</v>
      </c>
      <c r="U224" s="76">
        <f t="shared" si="12"/>
        <v>40463.776272809991</v>
      </c>
    </row>
    <row r="225" spans="16:21" x14ac:dyDescent="0.25">
      <c r="P225" s="79">
        <f t="shared" si="9"/>
        <v>43890</v>
      </c>
      <c r="Q225" s="6">
        <f>[4]GROSS!R225-$H$3</f>
        <v>-9.5090333333333346E-2</v>
      </c>
      <c r="R225" s="76">
        <f t="shared" si="10"/>
        <v>50575.702373745997</v>
      </c>
      <c r="S225" s="1">
        <f>[4]GROSS!T225</f>
        <v>6011.73</v>
      </c>
      <c r="T225" s="6">
        <f t="shared" si="11"/>
        <v>-8.2318729964890869E-2</v>
      </c>
      <c r="U225" s="76">
        <f t="shared" si="12"/>
        <v>37132.84960044879</v>
      </c>
    </row>
    <row r="226" spans="16:21" x14ac:dyDescent="0.25">
      <c r="P226" s="79">
        <f t="shared" si="9"/>
        <v>43921</v>
      </c>
      <c r="Q226" s="6">
        <f>[4]GROSS!R226-$H$3</f>
        <v>-0.11050933333333333</v>
      </c>
      <c r="R226" s="76">
        <f t="shared" si="10"/>
        <v>44986.615221558241</v>
      </c>
      <c r="S226" s="1">
        <f>[4]GROSS!T226</f>
        <v>5269.2</v>
      </c>
      <c r="T226" s="6">
        <f t="shared" si="11"/>
        <v>-0.12351353104680352</v>
      </c>
      <c r="U226" s="76">
        <f t="shared" si="12"/>
        <v>32546.440228467472</v>
      </c>
    </row>
    <row r="227" spans="16:21" x14ac:dyDescent="0.25">
      <c r="P227" s="79">
        <f t="shared" si="9"/>
        <v>43951</v>
      </c>
      <c r="Q227" s="6">
        <f>[4]GROSS!R227-$H$3</f>
        <v>0.10767666666666667</v>
      </c>
      <c r="R227" s="76">
        <f t="shared" si="10"/>
        <v>49830.623993231558</v>
      </c>
      <c r="S227" s="1">
        <f>[4]GROSS!T227</f>
        <v>5944.68</v>
      </c>
      <c r="T227" s="6">
        <f t="shared" si="11"/>
        <v>0.12819403324982925</v>
      </c>
      <c r="U227" s="76">
        <f t="shared" si="12"/>
        <v>36718.699669279209</v>
      </c>
    </row>
    <row r="228" spans="16:21" x14ac:dyDescent="0.25">
      <c r="P228" s="79">
        <f t="shared" si="9"/>
        <v>43982</v>
      </c>
      <c r="Q228" s="6">
        <f>[4]GROSS!R228-$H$3</f>
        <v>7.3578666666666667E-2</v>
      </c>
      <c r="R228" s="76">
        <f t="shared" si="10"/>
        <v>53497.094865821549</v>
      </c>
      <c r="S228" s="1">
        <f>[4]GROSS!T228</f>
        <v>6227.81</v>
      </c>
      <c r="T228" s="6">
        <f t="shared" si="11"/>
        <v>4.7627458500709929E-2</v>
      </c>
      <c r="U228" s="76">
        <f t="shared" si="12"/>
        <v>38467.518013977839</v>
      </c>
    </row>
    <row r="229" spans="16:21" x14ac:dyDescent="0.25">
      <c r="P229" s="79">
        <f t="shared" si="9"/>
        <v>44012</v>
      </c>
      <c r="Q229" s="6">
        <f>[4]GROSS!R229-$H$3</f>
        <v>5.5090666666666663E-2</v>
      </c>
      <c r="R229" s="76">
        <f t="shared" si="10"/>
        <v>56444.285486709567</v>
      </c>
      <c r="S229" s="1">
        <f>[4]GROSS!T229</f>
        <v>6351.67</v>
      </c>
      <c r="T229" s="6">
        <f t="shared" si="11"/>
        <v>1.9888211104706066E-2</v>
      </c>
      <c r="U229" s="76">
        <f t="shared" si="12"/>
        <v>39232.568132913912</v>
      </c>
    </row>
    <row r="230" spans="16:21" x14ac:dyDescent="0.25">
      <c r="P230" s="79">
        <f t="shared" si="9"/>
        <v>44043</v>
      </c>
      <c r="Q230" s="6">
        <f>[4]GROSS!R230-$H$3</f>
        <v>5.7086666666666668E-2</v>
      </c>
      <c r="R230" s="76">
        <f t="shared" si="10"/>
        <v>59666.501597527531</v>
      </c>
      <c r="S230" s="1">
        <f>[4]GROSS!T230</f>
        <v>6709.81</v>
      </c>
      <c r="T230" s="6">
        <f t="shared" si="11"/>
        <v>5.6385171143966906E-2</v>
      </c>
      <c r="U230" s="76">
        <f t="shared" si="12"/>
        <v>41444.703201505603</v>
      </c>
    </row>
    <row r="231" spans="16:21" x14ac:dyDescent="0.25">
      <c r="P231" s="79">
        <f t="shared" si="9"/>
        <v>44074</v>
      </c>
      <c r="Q231" s="6">
        <f>[4]GROSS!R231-$H$3</f>
        <v>4.4913666666666671E-2</v>
      </c>
      <c r="R231" s="76">
        <f t="shared" si="10"/>
        <v>62346.342961445022</v>
      </c>
      <c r="S231" s="1">
        <f>[4]GROSS!T231</f>
        <v>7192.11</v>
      </c>
      <c r="T231" s="6">
        <f t="shared" si="11"/>
        <v>7.1879829682211405E-2</v>
      </c>
      <c r="U231" s="76">
        <f t="shared" si="12"/>
        <v>44423.741408859627</v>
      </c>
    </row>
    <row r="232" spans="16:21" x14ac:dyDescent="0.25">
      <c r="P232" s="79">
        <f t="shared" si="9"/>
        <v>44104</v>
      </c>
      <c r="Q232" s="6">
        <f>[4]GROSS!R232-$H$3</f>
        <v>-4.1443333333333332E-2</v>
      </c>
      <c r="R232" s="76">
        <f t="shared" si="10"/>
        <v>59762.50268797954</v>
      </c>
      <c r="S232" s="1">
        <f>[4]GROSS!T232</f>
        <v>6918.83</v>
      </c>
      <c r="T232" s="6">
        <f t="shared" si="11"/>
        <v>-3.7997194147475488E-2</v>
      </c>
      <c r="U232" s="76">
        <f t="shared" si="12"/>
        <v>42735.763881789942</v>
      </c>
    </row>
    <row r="233" spans="16:21" x14ac:dyDescent="0.25">
      <c r="P233" s="79">
        <f t="shared" si="9"/>
        <v>44135</v>
      </c>
      <c r="Q233" s="6">
        <f>[4]GROSS!R233-$H$3</f>
        <v>-4.081733333333333E-2</v>
      </c>
      <c r="R233" s="76">
        <f t="shared" si="10"/>
        <v>57323.156694930047</v>
      </c>
      <c r="S233" s="1">
        <f>[4]GROSS!T233</f>
        <v>6734.84</v>
      </c>
      <c r="T233" s="6">
        <f t="shared" si="11"/>
        <v>-2.6592646444557833E-2</v>
      </c>
      <c r="U233" s="76">
        <f t="shared" si="12"/>
        <v>41599.306822343395</v>
      </c>
    </row>
    <row r="234" spans="16:21" x14ac:dyDescent="0.25">
      <c r="P234" s="79">
        <f t="shared" si="9"/>
        <v>44165</v>
      </c>
      <c r="Q234" s="6">
        <f>[4]GROSS!R234-$H$3</f>
        <v>0.11118366666666667</v>
      </c>
      <c r="R234" s="76">
        <f t="shared" si="10"/>
        <v>63696.555441180244</v>
      </c>
      <c r="S234" s="1">
        <f>[4]GROSS!T234</f>
        <v>7472.06</v>
      </c>
      <c r="T234" s="6">
        <f t="shared" si="11"/>
        <v>0.10946362497104611</v>
      </c>
      <c r="U234" s="76">
        <f t="shared" si="12"/>
        <v>46152.91774339987</v>
      </c>
    </row>
    <row r="235" spans="16:21" x14ac:dyDescent="0.25">
      <c r="P235" s="79">
        <f t="shared" si="9"/>
        <v>44196</v>
      </c>
      <c r="Q235" s="6">
        <f>[4]GROSS!R235-$H$3</f>
        <v>4.2999666666666672E-2</v>
      </c>
      <c r="R235" s="76">
        <f t="shared" si="10"/>
        <v>66435.486092965861</v>
      </c>
      <c r="S235" s="1">
        <f>[4]GROSS!T235</f>
        <v>7759.35</v>
      </c>
      <c r="T235" s="6">
        <f t="shared" si="11"/>
        <v>3.8448567061827754E-2</v>
      </c>
      <c r="U235" s="76">
        <f t="shared" si="12"/>
        <v>47927.431296356001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35"/>
  <sheetViews>
    <sheetView topLeftCell="J1" zoomScale="145" zoomScaleNormal="145" workbookViewId="0">
      <pane ySplit="5" topLeftCell="A231" activePane="bottomLeft" state="frozen"/>
      <selection activeCell="B1" sqref="B1"/>
      <selection pane="bottomLeft" activeCell="K234" sqref="K234"/>
    </sheetView>
  </sheetViews>
  <sheetFormatPr defaultRowHeight="13.2" x14ac:dyDescent="0.25"/>
  <cols>
    <col min="1" max="1" width="14" bestFit="1" customWidth="1"/>
  </cols>
  <sheetData>
    <row r="1" spans="1:22" x14ac:dyDescent="0.25">
      <c r="A1" s="76" t="s">
        <v>0</v>
      </c>
      <c r="B1" s="76" t="s">
        <v>1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22" x14ac:dyDescent="0.25">
      <c r="A2" s="76" t="s">
        <v>2</v>
      </c>
      <c r="B2" s="76" t="s">
        <v>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22" x14ac:dyDescent="0.25">
      <c r="A3" s="76" t="s">
        <v>4</v>
      </c>
      <c r="B3" s="77" t="s">
        <v>23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22" x14ac:dyDescent="0.25">
      <c r="A4" s="76" t="s">
        <v>5</v>
      </c>
      <c r="B4" s="76" t="s">
        <v>6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22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P5" s="76"/>
      <c r="Q5" s="7" t="s">
        <v>17</v>
      </c>
      <c r="R5" s="76"/>
      <c r="S5" s="76"/>
      <c r="T5" s="7" t="s">
        <v>18</v>
      </c>
      <c r="U5" s="76"/>
      <c r="V5" s="76"/>
    </row>
    <row r="6" spans="1:22" ht="13.8" thickBot="1" x14ac:dyDescent="0.3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P6" s="76"/>
      <c r="Q6" s="76"/>
      <c r="R6" s="76" t="s">
        <v>11</v>
      </c>
      <c r="S6" s="76" t="s">
        <v>22</v>
      </c>
      <c r="T6" s="76" t="s">
        <v>20</v>
      </c>
      <c r="U6" s="76" t="s">
        <v>21</v>
      </c>
      <c r="V6" s="76" t="s">
        <v>19</v>
      </c>
    </row>
    <row r="7" spans="1:22" x14ac:dyDescent="0.25">
      <c r="A7" s="76"/>
      <c r="B7" s="76"/>
      <c r="C7" s="76"/>
      <c r="D7" s="76"/>
      <c r="E7" s="25" t="s">
        <v>17</v>
      </c>
      <c r="F7" s="26"/>
      <c r="G7" s="26"/>
      <c r="H7" s="26"/>
      <c r="I7" s="26"/>
      <c r="J7" s="27"/>
      <c r="K7" s="76"/>
      <c r="L7" s="76"/>
      <c r="M7" s="76"/>
      <c r="P7" s="79">
        <v>37256</v>
      </c>
      <c r="Q7" s="76"/>
      <c r="R7" s="76"/>
      <c r="S7" s="76">
        <v>10000</v>
      </c>
      <c r="T7" s="88">
        <v>1618.9789000000001</v>
      </c>
      <c r="U7" s="76"/>
      <c r="V7" s="76">
        <v>10000</v>
      </c>
    </row>
    <row r="8" spans="1:22" x14ac:dyDescent="0.25">
      <c r="A8" s="76"/>
      <c r="B8" s="76"/>
      <c r="C8" s="76"/>
      <c r="D8" s="76"/>
      <c r="E8" s="28"/>
      <c r="F8" s="89" t="s">
        <v>7</v>
      </c>
      <c r="G8" s="89" t="s">
        <v>14</v>
      </c>
      <c r="H8" s="89" t="s">
        <v>15</v>
      </c>
      <c r="I8" s="89" t="s">
        <v>16</v>
      </c>
      <c r="J8" s="29" t="s">
        <v>8</v>
      </c>
      <c r="K8" s="76"/>
      <c r="L8" s="76"/>
      <c r="M8" s="76"/>
      <c r="P8" s="79">
        <v>37287</v>
      </c>
      <c r="Q8" s="20">
        <v>0.58916666666666662</v>
      </c>
      <c r="R8" s="6">
        <f>Q8/100</f>
        <v>5.8916666666666666E-3</v>
      </c>
      <c r="S8" s="76">
        <f>S7*(1+R8)</f>
        <v>10058.916666666666</v>
      </c>
      <c r="T8" s="88">
        <v>1595.3525</v>
      </c>
      <c r="U8" s="6">
        <f>T8/T7-1</f>
        <v>-1.4593395874399673E-2</v>
      </c>
      <c r="V8" s="76">
        <f>V7*(1+U8)</f>
        <v>9854.0660412560028</v>
      </c>
    </row>
    <row r="9" spans="1:22" x14ac:dyDescent="0.25">
      <c r="A9" s="76"/>
      <c r="B9" s="76"/>
      <c r="C9" s="76"/>
      <c r="D9" s="76"/>
      <c r="E9" s="28" t="s">
        <v>12</v>
      </c>
      <c r="F9" s="30">
        <f>S187/S7-1</f>
        <v>3.612388540584563</v>
      </c>
      <c r="G9" s="30">
        <f>S187/S67-1</f>
        <v>1.5647696017254131</v>
      </c>
      <c r="H9" s="30">
        <f>S187/S127-1</f>
        <v>1.2389977093778617</v>
      </c>
      <c r="I9" s="30">
        <f>S187/S151-1</f>
        <v>0.42832893850416465</v>
      </c>
      <c r="J9" s="31">
        <f>S187/S175-1</f>
        <v>8.3901774847400024E-2</v>
      </c>
      <c r="K9" s="76"/>
      <c r="L9" s="76"/>
      <c r="M9" s="76"/>
      <c r="P9" s="79">
        <v>37315</v>
      </c>
      <c r="Q9" s="20">
        <v>0.17916666666666667</v>
      </c>
      <c r="R9" s="6">
        <f t="shared" ref="R9:R72" si="0">Q9/100</f>
        <v>1.7916666666666667E-3</v>
      </c>
      <c r="S9" s="76">
        <f t="shared" ref="S9:S72" si="1">S8*(1+R9)</f>
        <v>10076.93889236111</v>
      </c>
      <c r="T9" s="88">
        <v>1564.5862</v>
      </c>
      <c r="U9" s="6">
        <f t="shared" ref="U9:U72" si="2">T9/T8-1</f>
        <v>-1.928495426559329E-2</v>
      </c>
      <c r="V9" s="76">
        <f t="shared" ref="V9:V72" si="3">V8*(1+U9)</f>
        <v>9664.0308283202448</v>
      </c>
    </row>
    <row r="10" spans="1:22" x14ac:dyDescent="0.25">
      <c r="A10" s="76"/>
      <c r="B10" s="76"/>
      <c r="C10" s="76"/>
      <c r="D10" s="76"/>
      <c r="E10" s="28" t="s">
        <v>13</v>
      </c>
      <c r="F10" s="32">
        <f>(1+F9)^(1/15)-1</f>
        <v>0.1072908868553657</v>
      </c>
      <c r="G10" s="32">
        <f>(1+G9)^(1/10)-1</f>
        <v>9.8765047542203499E-2</v>
      </c>
      <c r="H10" s="32">
        <f>(1+H9)^(1/5)-1</f>
        <v>0.17492658278995377</v>
      </c>
      <c r="I10" s="32">
        <f>(1+I9)^(1/3)-1</f>
        <v>0.12618415258868354</v>
      </c>
      <c r="J10" s="33">
        <f>J9</f>
        <v>8.3901774847400024E-2</v>
      </c>
      <c r="K10" s="76"/>
      <c r="L10" s="76"/>
      <c r="M10" s="76"/>
      <c r="P10" s="79">
        <v>37346</v>
      </c>
      <c r="Q10" s="20">
        <v>1.8491666666666668</v>
      </c>
      <c r="R10" s="6">
        <f t="shared" si="0"/>
        <v>1.849166666666667E-2</v>
      </c>
      <c r="S10" s="76">
        <f t="shared" si="1"/>
        <v>10263.27828737902</v>
      </c>
      <c r="T10" s="88">
        <v>1623.4287999999999</v>
      </c>
      <c r="U10" s="6">
        <f t="shared" si="2"/>
        <v>3.7609049600463074E-2</v>
      </c>
      <c r="V10" s="76">
        <f t="shared" si="3"/>
        <v>10027.485843082944</v>
      </c>
    </row>
    <row r="11" spans="1:22" x14ac:dyDescent="0.25">
      <c r="A11" s="76"/>
      <c r="B11" s="76"/>
      <c r="C11" s="76"/>
      <c r="D11" s="76"/>
      <c r="E11" s="28" t="s">
        <v>33</v>
      </c>
      <c r="F11" s="32"/>
      <c r="G11" s="32"/>
      <c r="H11" s="32"/>
      <c r="I11" s="32"/>
      <c r="J11" s="33"/>
      <c r="K11" s="76"/>
      <c r="L11" s="76"/>
      <c r="M11" s="76"/>
      <c r="P11" s="79">
        <v>37376</v>
      </c>
      <c r="Q11" s="20">
        <v>3.1691666666666665</v>
      </c>
      <c r="R11" s="6">
        <f t="shared" si="0"/>
        <v>3.1691666666666667E-2</v>
      </c>
      <c r="S11" s="76">
        <f t="shared" si="1"/>
        <v>10588.538681769875</v>
      </c>
      <c r="T11" s="88">
        <v>1525.0038</v>
      </c>
      <c r="U11" s="6">
        <f t="shared" si="2"/>
        <v>-6.0627851372354602E-2</v>
      </c>
      <c r="V11" s="76">
        <f t="shared" si="3"/>
        <v>9419.5409217501219</v>
      </c>
    </row>
    <row r="12" spans="1:22" x14ac:dyDescent="0.25">
      <c r="A12" s="76"/>
      <c r="B12" s="76"/>
      <c r="C12" s="76"/>
      <c r="D12" s="76"/>
      <c r="E12" s="34" t="s">
        <v>18</v>
      </c>
      <c r="F12" s="89"/>
      <c r="G12" s="89"/>
      <c r="H12" s="89"/>
      <c r="I12" s="89"/>
      <c r="J12" s="29"/>
      <c r="K12" s="76"/>
      <c r="L12" s="76"/>
      <c r="M12" s="76"/>
      <c r="P12" s="79">
        <v>37407</v>
      </c>
      <c r="Q12" s="20">
        <v>-0.12083333333333333</v>
      </c>
      <c r="R12" s="6">
        <f t="shared" si="0"/>
        <v>-1.2083333333333334E-3</v>
      </c>
      <c r="S12" s="76">
        <f t="shared" si="1"/>
        <v>10575.744197529402</v>
      </c>
      <c r="T12" s="88">
        <v>1513.7686000000001</v>
      </c>
      <c r="U12" s="6">
        <f t="shared" si="2"/>
        <v>-7.3673259043681716E-3</v>
      </c>
      <c r="V12" s="76">
        <f t="shared" si="3"/>
        <v>9350.1440939100557</v>
      </c>
    </row>
    <row r="13" spans="1:22" x14ac:dyDescent="0.25">
      <c r="A13" s="76"/>
      <c r="B13" s="76"/>
      <c r="C13" s="76"/>
      <c r="D13" s="76"/>
      <c r="E13" s="28"/>
      <c r="F13" s="89" t="s">
        <v>7</v>
      </c>
      <c r="G13" s="89" t="s">
        <v>14</v>
      </c>
      <c r="H13" s="89" t="s">
        <v>15</v>
      </c>
      <c r="I13" s="89" t="s">
        <v>16</v>
      </c>
      <c r="J13" s="29" t="s">
        <v>8</v>
      </c>
      <c r="K13" s="76"/>
      <c r="L13" s="76"/>
      <c r="M13" s="76"/>
      <c r="P13" s="79">
        <v>37437</v>
      </c>
      <c r="Q13" s="20">
        <v>-5.4308333333333332</v>
      </c>
      <c r="R13" s="6">
        <f t="shared" si="0"/>
        <v>-5.4308333333333333E-2</v>
      </c>
      <c r="S13" s="76">
        <f t="shared" si="1"/>
        <v>10001.393156401909</v>
      </c>
      <c r="T13" s="88">
        <v>1405.9435000000001</v>
      </c>
      <c r="U13" s="6">
        <f t="shared" si="2"/>
        <v>-7.1229578946214067E-2</v>
      </c>
      <c r="V13" s="76">
        <f t="shared" si="3"/>
        <v>8684.1372670144119</v>
      </c>
    </row>
    <row r="14" spans="1:22" x14ac:dyDescent="0.25">
      <c r="A14" s="76"/>
      <c r="B14" s="76"/>
      <c r="C14" s="76"/>
      <c r="D14" s="76"/>
      <c r="E14" s="28" t="s">
        <v>12</v>
      </c>
      <c r="F14" s="30">
        <f>V187/V7-1</f>
        <v>1.6428139366115255</v>
      </c>
      <c r="G14" s="30">
        <f>V187/V67-1</f>
        <v>0.95718694162105944</v>
      </c>
      <c r="H14" s="30">
        <f>V187/V127-1</f>
        <v>0.98183376943471234</v>
      </c>
      <c r="I14" s="30">
        <f>V187/V151-1</f>
        <v>0.29046711775378964</v>
      </c>
      <c r="J14" s="31">
        <f>V187/V175-1</f>
        <v>0.11959909149049941</v>
      </c>
      <c r="K14" s="76"/>
      <c r="L14" s="76"/>
      <c r="M14" s="76"/>
      <c r="P14" s="79">
        <v>37468</v>
      </c>
      <c r="Q14" s="20">
        <v>-7.1808333333333332</v>
      </c>
      <c r="R14" s="6">
        <f t="shared" si="0"/>
        <v>-7.1808333333333335E-2</v>
      </c>
      <c r="S14" s="76">
        <f t="shared" si="1"/>
        <v>9283.2097828292826</v>
      </c>
      <c r="T14" s="88">
        <v>1296.3440000000001</v>
      </c>
      <c r="U14" s="6">
        <f t="shared" si="2"/>
        <v>-7.795441281957638E-2</v>
      </c>
      <c r="V14" s="76">
        <f t="shared" si="3"/>
        <v>8007.1704455197023</v>
      </c>
    </row>
    <row r="15" spans="1:22" ht="13.8" thickBot="1" x14ac:dyDescent="0.3">
      <c r="A15" s="76"/>
      <c r="B15" s="76"/>
      <c r="C15" s="76"/>
      <c r="D15" s="76"/>
      <c r="E15" s="35" t="s">
        <v>13</v>
      </c>
      <c r="F15" s="36">
        <f>(1+F14)^(1/15)-1</f>
        <v>6.6934534430261872E-2</v>
      </c>
      <c r="G15" s="36">
        <f>(1+G14)^(1/10)-1</f>
        <v>6.9456762383410364E-2</v>
      </c>
      <c r="H15" s="36">
        <f>(1+H14)^(1/5)-1</f>
        <v>0.14660397981333673</v>
      </c>
      <c r="I15" s="36">
        <f>(1+I14)^(1/3)-1</f>
        <v>8.8718612537875829E-2</v>
      </c>
      <c r="J15" s="37">
        <f>J14</f>
        <v>0.11959909149049941</v>
      </c>
      <c r="K15" s="76"/>
      <c r="L15" s="76"/>
      <c r="M15" s="76"/>
      <c r="P15" s="79">
        <v>37499</v>
      </c>
      <c r="Q15" s="20">
        <v>2.4291666666666667</v>
      </c>
      <c r="R15" s="6">
        <f t="shared" si="0"/>
        <v>2.4291666666666666E-2</v>
      </c>
      <c r="S15" s="76">
        <f t="shared" si="1"/>
        <v>9508.7144204705091</v>
      </c>
      <c r="T15" s="88">
        <v>1304.8552</v>
      </c>
      <c r="U15" s="6">
        <f t="shared" si="2"/>
        <v>6.565541245225015E-3</v>
      </c>
      <c r="V15" s="76">
        <f t="shared" si="3"/>
        <v>8059.7418533373084</v>
      </c>
    </row>
    <row r="16" spans="1:22" x14ac:dyDescent="0.2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P16" s="79">
        <v>37529</v>
      </c>
      <c r="Q16" s="20">
        <v>-1.5808333333333333</v>
      </c>
      <c r="R16" s="6">
        <f t="shared" si="0"/>
        <v>-1.5808333333333334E-2</v>
      </c>
      <c r="S16" s="76">
        <f t="shared" si="1"/>
        <v>9358.3974933402387</v>
      </c>
      <c r="T16" s="88">
        <v>1163.0444</v>
      </c>
      <c r="U16" s="6">
        <f t="shared" si="2"/>
        <v>-0.10867933851970701</v>
      </c>
      <c r="V16" s="76">
        <f t="shared" si="3"/>
        <v>7183.8144400770125</v>
      </c>
    </row>
    <row r="17" spans="1:28" x14ac:dyDescent="0.2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P17" s="79">
        <v>37560</v>
      </c>
      <c r="Q17" s="20">
        <v>0.44916666666666666</v>
      </c>
      <c r="R17" s="6">
        <f t="shared" si="0"/>
        <v>4.4916666666666664E-3</v>
      </c>
      <c r="S17" s="76">
        <f t="shared" si="1"/>
        <v>9400.4322954144918</v>
      </c>
      <c r="T17" s="88">
        <v>1265.4108000000001</v>
      </c>
      <c r="U17" s="6">
        <f t="shared" si="2"/>
        <v>8.8015900338800579E-2</v>
      </c>
      <c r="V17" s="76">
        <f t="shared" si="3"/>
        <v>7816.1043358872676</v>
      </c>
    </row>
    <row r="18" spans="1:28" x14ac:dyDescent="0.2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P18" s="79">
        <v>37590</v>
      </c>
      <c r="Q18" s="20">
        <v>-0.70083333333333331</v>
      </c>
      <c r="R18" s="6">
        <f t="shared" si="0"/>
        <v>-7.0083333333333334E-3</v>
      </c>
      <c r="S18" s="76">
        <f t="shared" si="1"/>
        <v>9334.5509324107952</v>
      </c>
      <c r="T18" s="88">
        <v>1339.8915999999999</v>
      </c>
      <c r="U18" s="6">
        <f t="shared" si="2"/>
        <v>5.8858988717339633E-2</v>
      </c>
      <c r="V18" s="76">
        <f t="shared" si="3"/>
        <v>8276.1523328068051</v>
      </c>
    </row>
    <row r="19" spans="1:28" x14ac:dyDescent="0.2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P19" s="79">
        <v>37621</v>
      </c>
      <c r="Q19" s="20">
        <v>-3.2908333333333335</v>
      </c>
      <c r="R19" s="6">
        <f t="shared" si="0"/>
        <v>-3.2908333333333338E-2</v>
      </c>
      <c r="S19" s="76">
        <f t="shared" si="1"/>
        <v>9027.3664188100429</v>
      </c>
      <c r="T19" s="88">
        <v>1261.1763000000001</v>
      </c>
      <c r="U19" s="6">
        <f t="shared" si="2"/>
        <v>-5.8747513604831769E-2</v>
      </c>
      <c r="V19" s="76">
        <f t="shared" si="3"/>
        <v>7789.9489610395767</v>
      </c>
      <c r="Y19" s="76"/>
      <c r="Z19" s="76"/>
      <c r="AA19" s="76" t="s">
        <v>34</v>
      </c>
      <c r="AB19" s="76" t="s">
        <v>18</v>
      </c>
    </row>
    <row r="20" spans="1:28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P20" s="79">
        <v>37652</v>
      </c>
      <c r="Q20" s="20">
        <v>-1.6008333333333333</v>
      </c>
      <c r="R20" s="6">
        <f t="shared" si="0"/>
        <v>-1.6008333333333333E-2</v>
      </c>
      <c r="S20" s="76">
        <f t="shared" si="1"/>
        <v>8882.853328055593</v>
      </c>
      <c r="T20" s="88">
        <v>1228.1378</v>
      </c>
      <c r="U20" s="6">
        <f t="shared" si="2"/>
        <v>-2.6196575371738362E-2</v>
      </c>
      <c r="V20" s="76">
        <f t="shared" si="3"/>
        <v>7585.8789759397087</v>
      </c>
      <c r="Y20" s="76"/>
      <c r="Z20" s="76">
        <v>2002</v>
      </c>
      <c r="AA20" s="6">
        <f>S19/S7-1</f>
        <v>-9.7263358118995669E-2</v>
      </c>
      <c r="AB20" s="6">
        <f>V19/V7-1</f>
        <v>-0.22100510389604233</v>
      </c>
    </row>
    <row r="21" spans="1:28" x14ac:dyDescent="0.2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P21" s="79">
        <v>37680</v>
      </c>
      <c r="Q21" s="20">
        <v>-1.8308333333333333</v>
      </c>
      <c r="R21" s="6">
        <f t="shared" si="0"/>
        <v>-1.8308333333333333E-2</v>
      </c>
      <c r="S21" s="76">
        <f t="shared" si="1"/>
        <v>8720.2230883744414</v>
      </c>
      <c r="T21" s="88">
        <v>1209.7111</v>
      </c>
      <c r="U21" s="6">
        <f t="shared" si="2"/>
        <v>-1.5003772377985558E-2</v>
      </c>
      <c r="V21" s="76">
        <f t="shared" si="3"/>
        <v>7472.0621744977634</v>
      </c>
      <c r="Y21" s="76"/>
      <c r="Z21" s="76">
        <v>2003</v>
      </c>
      <c r="AA21" s="6">
        <f>S31/S19-1</f>
        <v>0.36150334219556957</v>
      </c>
      <c r="AB21" s="6">
        <f>V31/V19-1</f>
        <v>0.28684514607513645</v>
      </c>
    </row>
    <row r="22" spans="1:28" x14ac:dyDescent="0.25">
      <c r="A22" s="1"/>
      <c r="B22" s="17"/>
      <c r="C22" s="17"/>
      <c r="D22" s="1"/>
      <c r="K22" s="1"/>
      <c r="L22" s="1"/>
      <c r="M22" s="1"/>
      <c r="P22" s="79">
        <v>37711</v>
      </c>
      <c r="Q22" s="20">
        <v>0.83916666666666662</v>
      </c>
      <c r="R22" s="6">
        <f t="shared" si="0"/>
        <v>8.3916666666666653E-3</v>
      </c>
      <c r="S22" s="76">
        <f t="shared" si="1"/>
        <v>8793.40029379105</v>
      </c>
      <c r="T22" s="21">
        <v>1221.4564</v>
      </c>
      <c r="U22" s="6">
        <f t="shared" si="2"/>
        <v>9.7091776706026423E-3</v>
      </c>
      <c r="V22" s="76">
        <f t="shared" si="3"/>
        <v>7544.609753715752</v>
      </c>
      <c r="Y22" s="1"/>
      <c r="Z22" s="1">
        <v>2004</v>
      </c>
      <c r="AA22" s="6">
        <f>S43/S31-1</f>
        <v>0.24226949263139708</v>
      </c>
      <c r="AB22" s="6">
        <f>V43/V31-1</f>
        <v>0.10882056782678107</v>
      </c>
    </row>
    <row r="23" spans="1:28" x14ac:dyDescent="0.25">
      <c r="A23" s="1"/>
      <c r="B23" s="1"/>
      <c r="C23" s="1"/>
      <c r="D23" s="1"/>
      <c r="K23" s="1"/>
      <c r="L23" s="1"/>
      <c r="M23" s="1"/>
      <c r="P23" s="79">
        <v>37741</v>
      </c>
      <c r="Q23" s="20">
        <v>6.9191666666666665</v>
      </c>
      <c r="R23" s="6">
        <f t="shared" si="0"/>
        <v>6.9191666666666665E-2</v>
      </c>
      <c r="S23" s="76">
        <f t="shared" si="1"/>
        <v>9401.8303157856099</v>
      </c>
      <c r="T23" s="21">
        <v>1322.0677000000001</v>
      </c>
      <c r="U23" s="6">
        <f t="shared" si="2"/>
        <v>8.2369947875339689E-2</v>
      </c>
      <c r="V23" s="76">
        <f t="shared" si="3"/>
        <v>8166.0588658690976</v>
      </c>
      <c r="Y23" s="1"/>
      <c r="Z23" s="1">
        <v>2005</v>
      </c>
      <c r="AA23" s="6">
        <f>S55/S43-1</f>
        <v>0.12890755731716985</v>
      </c>
      <c r="AB23" s="6">
        <f>V55/V43-1</f>
        <v>4.9119676016367686E-2</v>
      </c>
    </row>
    <row r="24" spans="1:28" x14ac:dyDescent="0.25">
      <c r="A24" s="1"/>
      <c r="B24" s="1"/>
      <c r="C24" s="1"/>
      <c r="D24" s="1"/>
      <c r="K24" s="1"/>
      <c r="L24" s="1"/>
      <c r="M24" s="1"/>
      <c r="P24" s="79">
        <v>37772</v>
      </c>
      <c r="Q24" s="20">
        <v>6.6691666666666665</v>
      </c>
      <c r="R24" s="6">
        <f t="shared" si="0"/>
        <v>6.6691666666666663E-2</v>
      </c>
      <c r="S24" s="76">
        <f t="shared" si="1"/>
        <v>10028.854049262545</v>
      </c>
      <c r="T24" s="21">
        <v>1391.7245</v>
      </c>
      <c r="U24" s="6">
        <f t="shared" si="2"/>
        <v>5.2687770830495362E-2</v>
      </c>
      <c r="V24" s="76">
        <f t="shared" si="3"/>
        <v>8596.3103039823436</v>
      </c>
      <c r="Y24" s="1"/>
      <c r="Z24" s="1">
        <v>2006</v>
      </c>
      <c r="AA24" s="6">
        <f>S67/S55-1</f>
        <v>4.333444090051719E-2</v>
      </c>
      <c r="AB24" s="6">
        <f>V67/V55-1</f>
        <v>0.15794270890577078</v>
      </c>
    </row>
    <row r="25" spans="1:28" x14ac:dyDescent="0.25">
      <c r="A25" s="1"/>
      <c r="B25" s="1"/>
      <c r="C25" s="1"/>
      <c r="D25" s="1"/>
      <c r="K25" s="18"/>
      <c r="L25" s="1"/>
      <c r="M25" s="1"/>
      <c r="P25" s="79">
        <v>37802</v>
      </c>
      <c r="Q25" s="20">
        <v>2.0191666666666666</v>
      </c>
      <c r="R25" s="6">
        <f t="shared" si="0"/>
        <v>2.0191666666666667E-2</v>
      </c>
      <c r="S25" s="76">
        <f t="shared" si="1"/>
        <v>10231.353327273904</v>
      </c>
      <c r="T25" s="21">
        <v>1409.4777999999999</v>
      </c>
      <c r="U25" s="6">
        <f t="shared" si="2"/>
        <v>1.2756332162004558E-2</v>
      </c>
      <c r="V25" s="76">
        <f t="shared" si="3"/>
        <v>8705.967693587605</v>
      </c>
      <c r="Y25" s="1"/>
      <c r="Z25" s="1">
        <v>2007</v>
      </c>
      <c r="AA25" s="6">
        <f>S79/S67-1</f>
        <v>0.28459413535337541</v>
      </c>
      <c r="AB25" s="6">
        <f>V79/V67-1</f>
        <v>5.4939616053483409E-2</v>
      </c>
    </row>
    <row r="26" spans="1:28" x14ac:dyDescent="0.25">
      <c r="P26" s="79">
        <v>37833</v>
      </c>
      <c r="Q26" s="20">
        <v>2.6791666666666667</v>
      </c>
      <c r="R26" s="6">
        <f t="shared" si="0"/>
        <v>2.6791666666666668E-2</v>
      </c>
      <c r="S26" s="76">
        <f t="shared" si="1"/>
        <v>10505.468335167119</v>
      </c>
      <c r="T26" s="21">
        <v>1434.3291999999999</v>
      </c>
      <c r="U26" s="6">
        <f t="shared" si="2"/>
        <v>1.7631636340778023E-2</v>
      </c>
      <c r="V26" s="76">
        <f t="shared" si="3"/>
        <v>8859.4681499555045</v>
      </c>
      <c r="Y26" s="1"/>
      <c r="Z26" s="1">
        <v>2008</v>
      </c>
      <c r="AA26" s="6">
        <f>S91/S79-1</f>
        <v>-0.38939289099815322</v>
      </c>
      <c r="AB26" s="6">
        <f>V91/V79-1</f>
        <v>-0.36997832482103721</v>
      </c>
    </row>
    <row r="27" spans="1:28" x14ac:dyDescent="0.25">
      <c r="P27" s="79">
        <v>37864</v>
      </c>
      <c r="Q27" s="20">
        <v>4.2491666666666665</v>
      </c>
      <c r="R27" s="6">
        <f t="shared" si="0"/>
        <v>4.2491666666666664E-2</v>
      </c>
      <c r="S27" s="76">
        <f t="shared" si="1"/>
        <v>10951.86319384226</v>
      </c>
      <c r="T27" s="21">
        <v>1462.3015</v>
      </c>
      <c r="U27" s="6">
        <f t="shared" si="2"/>
        <v>1.9502008325564368E-2</v>
      </c>
      <c r="V27" s="76">
        <f t="shared" si="3"/>
        <v>9032.2455715760098</v>
      </c>
      <c r="Y27" s="1"/>
      <c r="Z27" s="1">
        <v>2009</v>
      </c>
      <c r="AA27" s="6">
        <f>S103/S91-1</f>
        <v>0.12713336911065376</v>
      </c>
      <c r="AB27" s="6">
        <f>V103/V91-1</f>
        <v>0.26464545466808675</v>
      </c>
    </row>
    <row r="28" spans="1:28" x14ac:dyDescent="0.25">
      <c r="P28" s="79">
        <v>37894</v>
      </c>
      <c r="Q28" s="20">
        <v>-0.71083333333333332</v>
      </c>
      <c r="R28" s="6">
        <f t="shared" si="0"/>
        <v>-7.1083333333333328E-3</v>
      </c>
      <c r="S28" s="76">
        <f t="shared" si="1"/>
        <v>10874.013699639365</v>
      </c>
      <c r="T28" s="21">
        <v>1446.7726</v>
      </c>
      <c r="U28" s="6">
        <f t="shared" si="2"/>
        <v>-1.0619492628572202E-2</v>
      </c>
      <c r="V28" s="76">
        <f t="shared" si="3"/>
        <v>8936.3277063092046</v>
      </c>
      <c r="Y28" s="1"/>
      <c r="Z28" s="1">
        <v>2010</v>
      </c>
      <c r="AA28" s="6">
        <f>S115/S103-1</f>
        <v>0.25987110453724149</v>
      </c>
      <c r="AB28" s="6">
        <f>V115/V103-1</f>
        <v>0.15063401360544226</v>
      </c>
    </row>
    <row r="29" spans="1:28" x14ac:dyDescent="0.25">
      <c r="P29" s="79">
        <v>37925</v>
      </c>
      <c r="Q29" s="20">
        <v>7.6591666666666667</v>
      </c>
      <c r="R29" s="6">
        <f t="shared" si="0"/>
        <v>7.6591666666666669E-2</v>
      </c>
      <c r="S29" s="76">
        <f t="shared" si="1"/>
        <v>11706.872532250909</v>
      </c>
      <c r="T29" s="21">
        <v>1528.6165000000001</v>
      </c>
      <c r="U29" s="6">
        <f t="shared" si="2"/>
        <v>5.6569982041407174E-2</v>
      </c>
      <c r="V29" s="76">
        <f t="shared" si="3"/>
        <v>9441.8556041712454</v>
      </c>
      <c r="Y29" s="1"/>
      <c r="Z29" s="1">
        <v>2011</v>
      </c>
      <c r="AA29" s="6">
        <f>S127/S115-1</f>
        <v>2.8408113704757154E-2</v>
      </c>
      <c r="AB29" s="6">
        <f>V127/V115-1</f>
        <v>2.1118153138878437E-2</v>
      </c>
    </row>
    <row r="30" spans="1:28" x14ac:dyDescent="0.25">
      <c r="P30" s="79">
        <v>37955</v>
      </c>
      <c r="Q30" s="20">
        <v>4.5391666666666666</v>
      </c>
      <c r="R30" s="6">
        <f t="shared" si="0"/>
        <v>4.5391666666666663E-2</v>
      </c>
      <c r="S30" s="76">
        <f t="shared" si="1"/>
        <v>12238.266987943998</v>
      </c>
      <c r="T30" s="88">
        <v>1542.0658000000001</v>
      </c>
      <c r="U30" s="6">
        <f t="shared" si="2"/>
        <v>8.7983480487094923E-3</v>
      </c>
      <c r="V30" s="76">
        <f t="shared" si="3"/>
        <v>9524.9283360024019</v>
      </c>
      <c r="Y30" s="76"/>
      <c r="Z30" s="76">
        <v>2012</v>
      </c>
      <c r="AA30" s="6">
        <f>S139/S127-1</f>
        <v>0.1251169627946902</v>
      </c>
      <c r="AB30" s="6">
        <f>V139/V127-1</f>
        <v>0.16003224545528161</v>
      </c>
    </row>
    <row r="31" spans="1:28" x14ac:dyDescent="0.25">
      <c r="P31" s="79">
        <v>37986</v>
      </c>
      <c r="Q31" s="20">
        <v>0.42916666666666664</v>
      </c>
      <c r="R31" s="6">
        <f t="shared" si="0"/>
        <v>4.2916666666666667E-3</v>
      </c>
      <c r="S31" s="76">
        <f t="shared" si="1"/>
        <v>12290.789550433923</v>
      </c>
      <c r="T31" s="88">
        <v>1622.9386</v>
      </c>
      <c r="U31" s="6">
        <f t="shared" si="2"/>
        <v>5.244445470485104E-2</v>
      </c>
      <c r="V31" s="76">
        <f t="shared" si="3"/>
        <v>10024.458008686832</v>
      </c>
      <c r="Y31" s="76"/>
      <c r="Z31" s="76">
        <v>2013</v>
      </c>
      <c r="AA31" s="6">
        <f>S151/S139-1</f>
        <v>0.39324579716770502</v>
      </c>
      <c r="AB31" s="6">
        <f>V151/V139-1</f>
        <v>0.32388487342020067</v>
      </c>
    </row>
    <row r="32" spans="1:28" x14ac:dyDescent="0.25">
      <c r="P32" s="79">
        <v>38017</v>
      </c>
      <c r="Q32" s="20">
        <v>0.59916666666666663</v>
      </c>
      <c r="R32" s="6">
        <f t="shared" si="0"/>
        <v>5.991666666666666E-3</v>
      </c>
      <c r="S32" s="76">
        <f t="shared" si="1"/>
        <v>12364.431864490272</v>
      </c>
      <c r="T32" s="88">
        <v>1652.7279000000001</v>
      </c>
      <c r="U32" s="6">
        <f t="shared" si="2"/>
        <v>1.8355161433710521E-2</v>
      </c>
      <c r="V32" s="76">
        <f t="shared" si="3"/>
        <v>10208.458553721732</v>
      </c>
      <c r="Y32" s="76"/>
      <c r="Z32" s="76">
        <v>2014</v>
      </c>
      <c r="AA32" s="6">
        <f>S163/S151-1</f>
        <v>0.20794280319625891</v>
      </c>
      <c r="AB32" s="6">
        <f>V163/V151-1</f>
        <v>0.13688356712127914</v>
      </c>
    </row>
    <row r="33" spans="16:28" x14ac:dyDescent="0.25">
      <c r="P33" s="79">
        <v>38046</v>
      </c>
      <c r="Q33" s="20">
        <v>4.7891666666666666</v>
      </c>
      <c r="R33" s="6">
        <f t="shared" si="0"/>
        <v>4.7891666666666666E-2</v>
      </c>
      <c r="S33" s="76">
        <f t="shared" si="1"/>
        <v>12956.585113867151</v>
      </c>
      <c r="T33" s="88">
        <v>1675.7</v>
      </c>
      <c r="U33" s="6">
        <f t="shared" si="2"/>
        <v>1.3899505175655413E-2</v>
      </c>
      <c r="V33" s="76">
        <f t="shared" si="3"/>
        <v>10350.351076224651</v>
      </c>
      <c r="Y33" s="76"/>
      <c r="Z33" s="76">
        <v>2015</v>
      </c>
      <c r="AA33" s="6">
        <f>S175/S163-1</f>
        <v>9.0917571830201105E-2</v>
      </c>
      <c r="AB33" s="6">
        <f>V175/V163-1</f>
        <v>1.3837652644361986E-2</v>
      </c>
    </row>
    <row r="34" spans="16:28" x14ac:dyDescent="0.25">
      <c r="P34" s="79">
        <v>38077</v>
      </c>
      <c r="Q34" s="20">
        <v>1.7891666666666668</v>
      </c>
      <c r="R34" s="6">
        <f t="shared" si="0"/>
        <v>1.7891666666666667E-2</v>
      </c>
      <c r="S34" s="76">
        <f t="shared" si="1"/>
        <v>13188.400015862757</v>
      </c>
      <c r="T34" s="88">
        <v>1650.4195999999999</v>
      </c>
      <c r="U34" s="6">
        <f t="shared" si="2"/>
        <v>-1.5086471325416295E-2</v>
      </c>
      <c r="V34" s="76">
        <f t="shared" si="3"/>
        <v>10194.200801505196</v>
      </c>
      <c r="Y34" s="76"/>
      <c r="Z34" s="76">
        <v>2016</v>
      </c>
      <c r="AA34" s="6">
        <f>S187/S175-1</f>
        <v>8.3901774847400024E-2</v>
      </c>
      <c r="AB34" s="6">
        <f>V187/V175-1</f>
        <v>0.11959909149049941</v>
      </c>
    </row>
    <row r="35" spans="16:28" x14ac:dyDescent="0.25">
      <c r="P35" s="79">
        <v>38107</v>
      </c>
      <c r="Q35" s="20">
        <v>-5.5808333333333335</v>
      </c>
      <c r="R35" s="6">
        <f t="shared" si="0"/>
        <v>-5.5808333333333335E-2</v>
      </c>
      <c r="S35" s="76">
        <f t="shared" si="1"/>
        <v>12452.37739164415</v>
      </c>
      <c r="T35" s="88">
        <v>1624.5111999999999</v>
      </c>
      <c r="U35" s="6">
        <f t="shared" si="2"/>
        <v>-1.5698068539661048E-2</v>
      </c>
      <c r="V35" s="76">
        <f t="shared" si="3"/>
        <v>10034.171538616099</v>
      </c>
      <c r="Y35" s="76"/>
      <c r="Z35" s="76">
        <v>2017</v>
      </c>
      <c r="AA35" s="40">
        <f>S199/S187-1</f>
        <v>0.26055793643857128</v>
      </c>
      <c r="AB35" s="40">
        <f>V199/V187-1</f>
        <v>0.21831601482707264</v>
      </c>
    </row>
    <row r="36" spans="16:28" x14ac:dyDescent="0.25">
      <c r="P36" s="79">
        <v>38138</v>
      </c>
      <c r="Q36" s="20">
        <v>1.0791666666666668</v>
      </c>
      <c r="R36" s="6">
        <f t="shared" si="0"/>
        <v>1.0791666666666668E-2</v>
      </c>
      <c r="S36" s="76">
        <f t="shared" si="1"/>
        <v>12586.759297662311</v>
      </c>
      <c r="T36" s="88">
        <v>1646.8036999999999</v>
      </c>
      <c r="U36" s="6">
        <f t="shared" si="2"/>
        <v>1.3722589293321041E-2</v>
      </c>
      <c r="V36" s="76">
        <f t="shared" si="3"/>
        <v>10171.866353539259</v>
      </c>
      <c r="Y36" s="76"/>
      <c r="Z36" s="76">
        <v>2018</v>
      </c>
      <c r="AA36" s="40">
        <f>S211/S199-1</f>
        <v>-4.4856910780355697E-2</v>
      </c>
      <c r="AB36" s="40">
        <f>T211/T199-1</f>
        <v>-4.384241745255868E-2</v>
      </c>
    </row>
    <row r="37" spans="16:28" x14ac:dyDescent="0.25">
      <c r="P37" s="79">
        <v>38168</v>
      </c>
      <c r="Q37" s="20">
        <v>3.0891666666666664</v>
      </c>
      <c r="R37" s="6">
        <f t="shared" si="0"/>
        <v>3.0891666666666664E-2</v>
      </c>
      <c r="S37" s="76">
        <f t="shared" si="1"/>
        <v>12975.585270299263</v>
      </c>
      <c r="T37" s="88">
        <v>1678.8255999999999</v>
      </c>
      <c r="U37" s="6">
        <f t="shared" si="2"/>
        <v>1.9444879799577874E-2</v>
      </c>
      <c r="V37" s="76">
        <f t="shared" si="3"/>
        <v>10369.657072121201</v>
      </c>
      <c r="Y37" s="76"/>
      <c r="Z37" s="76">
        <v>2019</v>
      </c>
      <c r="AA37" s="40">
        <f>S223/S211-1</f>
        <v>0.17220679542506701</v>
      </c>
      <c r="AB37" s="40">
        <f>T223/T211-1</f>
        <v>0.31486370986834444</v>
      </c>
    </row>
    <row r="38" spans="16:28" x14ac:dyDescent="0.25">
      <c r="P38" s="79">
        <v>38199</v>
      </c>
      <c r="Q38" s="20">
        <v>-3.9608333333333334</v>
      </c>
      <c r="R38" s="6">
        <f t="shared" si="0"/>
        <v>-3.9608333333333336E-2</v>
      </c>
      <c r="S38" s="76">
        <f t="shared" si="1"/>
        <v>12461.643963718159</v>
      </c>
      <c r="T38" s="88">
        <v>1623.2620999999999</v>
      </c>
      <c r="U38" s="6">
        <f t="shared" si="2"/>
        <v>-3.3096648037771126E-2</v>
      </c>
      <c r="V38" s="76">
        <f t="shared" si="3"/>
        <v>10026.456181732821</v>
      </c>
      <c r="Z38" s="76">
        <v>2020</v>
      </c>
      <c r="AA38" s="19">
        <f>S235/S223-1</f>
        <v>0.23233019672984079</v>
      </c>
      <c r="AB38" s="19">
        <f>T235/T223-1</f>
        <v>0.18398826898926846</v>
      </c>
    </row>
    <row r="39" spans="16:28" x14ac:dyDescent="0.25">
      <c r="P39" s="79">
        <v>38230</v>
      </c>
      <c r="Q39" s="20">
        <v>-2.1308333333333334</v>
      </c>
      <c r="R39" s="6">
        <f t="shared" si="0"/>
        <v>-2.1308333333333332E-2</v>
      </c>
      <c r="S39" s="76">
        <f t="shared" si="1"/>
        <v>12196.10710025793</v>
      </c>
      <c r="T39" s="88">
        <v>1629.828</v>
      </c>
      <c r="U39" s="6">
        <f t="shared" si="2"/>
        <v>4.0448797517049773E-3</v>
      </c>
      <c r="V39" s="76">
        <f t="shared" si="3"/>
        <v>10067.01199132367</v>
      </c>
    </row>
    <row r="40" spans="16:28" x14ac:dyDescent="0.25">
      <c r="P40" s="79">
        <v>38260</v>
      </c>
      <c r="Q40" s="20">
        <v>8.5891666666666673</v>
      </c>
      <c r="R40" s="6">
        <f t="shared" si="0"/>
        <v>8.5891666666666672E-2</v>
      </c>
      <c r="S40" s="76">
        <f t="shared" si="1"/>
        <v>13243.651065944252</v>
      </c>
      <c r="T40" s="88">
        <v>1647.4802999999999</v>
      </c>
      <c r="U40" s="6">
        <f t="shared" si="2"/>
        <v>1.0830774781142471E-2</v>
      </c>
      <c r="V40" s="76">
        <f t="shared" si="3"/>
        <v>10176.045530920757</v>
      </c>
    </row>
    <row r="41" spans="16:28" x14ac:dyDescent="0.25">
      <c r="P41" s="79">
        <v>38291</v>
      </c>
      <c r="Q41" s="20">
        <v>2.7591666666666663</v>
      </c>
      <c r="R41" s="6">
        <f t="shared" si="0"/>
        <v>2.7591666666666664E-2</v>
      </c>
      <c r="S41" s="76">
        <f t="shared" si="1"/>
        <v>13609.065471605431</v>
      </c>
      <c r="T41" s="88">
        <v>1672.6486</v>
      </c>
      <c r="U41" s="6">
        <f t="shared" si="2"/>
        <v>1.5276844281537194E-2</v>
      </c>
      <c r="V41" s="76">
        <f t="shared" si="3"/>
        <v>10331.503393898467</v>
      </c>
    </row>
    <row r="42" spans="16:28" x14ac:dyDescent="0.25">
      <c r="P42" s="79">
        <v>38321</v>
      </c>
      <c r="Q42" s="20">
        <v>10.059166666666668</v>
      </c>
      <c r="R42" s="6">
        <f t="shared" si="0"/>
        <v>0.10059166666666668</v>
      </c>
      <c r="S42" s="76">
        <f t="shared" si="1"/>
        <v>14978.024049170006</v>
      </c>
      <c r="T42" s="88">
        <v>1740.3267000000001</v>
      </c>
      <c r="U42" s="6">
        <f t="shared" si="2"/>
        <v>4.0461636711978777E-2</v>
      </c>
      <c r="V42" s="76">
        <f t="shared" si="3"/>
        <v>10749.532930910962</v>
      </c>
    </row>
    <row r="43" spans="16:28" x14ac:dyDescent="0.25">
      <c r="P43" s="79">
        <v>38352</v>
      </c>
      <c r="Q43" s="20">
        <v>1.9391666666666667</v>
      </c>
      <c r="R43" s="6">
        <f t="shared" si="0"/>
        <v>1.9391666666666668E-2</v>
      </c>
      <c r="S43" s="76">
        <f t="shared" si="1"/>
        <v>15268.472898856828</v>
      </c>
      <c r="T43" s="88">
        <v>1799.5477000000001</v>
      </c>
      <c r="U43" s="6">
        <f t="shared" si="2"/>
        <v>3.4028668295441378E-2</v>
      </c>
      <c r="V43" s="76">
        <f t="shared" si="3"/>
        <v>11115.325221347855</v>
      </c>
    </row>
    <row r="44" spans="16:28" x14ac:dyDescent="0.25">
      <c r="P44" s="79">
        <v>38383</v>
      </c>
      <c r="Q44" s="20">
        <v>-1.5908333333333333</v>
      </c>
      <c r="R44" s="6">
        <f t="shared" si="0"/>
        <v>-1.5908333333333333E-2</v>
      </c>
      <c r="S44" s="76">
        <f t="shared" si="1"/>
        <v>15025.576942490847</v>
      </c>
      <c r="T44" s="88">
        <v>1755.6841999999999</v>
      </c>
      <c r="U44" s="6">
        <f t="shared" si="2"/>
        <v>-2.4374735940592251E-2</v>
      </c>
      <c r="V44" s="76">
        <f t="shared" si="3"/>
        <v>10844.392104183697</v>
      </c>
    </row>
    <row r="45" spans="16:28" x14ac:dyDescent="0.25">
      <c r="P45" s="79">
        <v>38411</v>
      </c>
      <c r="Q45" s="20">
        <v>6.4391666666666669</v>
      </c>
      <c r="R45" s="6">
        <f t="shared" si="0"/>
        <v>6.4391666666666666E-2</v>
      </c>
      <c r="S45" s="76">
        <f t="shared" si="1"/>
        <v>15993.09888444607</v>
      </c>
      <c r="T45" s="88">
        <v>1792.6306999999999</v>
      </c>
      <c r="U45" s="6">
        <f t="shared" si="2"/>
        <v>2.1043932616127581E-2</v>
      </c>
      <c r="V45" s="76">
        <f t="shared" si="3"/>
        <v>11072.600760887004</v>
      </c>
    </row>
    <row r="46" spans="16:28" x14ac:dyDescent="0.25">
      <c r="P46" s="79">
        <v>38442</v>
      </c>
      <c r="Q46" s="20">
        <v>-2.0708333333333333</v>
      </c>
      <c r="R46" s="6">
        <f t="shared" si="0"/>
        <v>-2.0708333333333332E-2</v>
      </c>
      <c r="S46" s="76">
        <f t="shared" si="1"/>
        <v>15661.908461714</v>
      </c>
      <c r="T46" s="88">
        <v>1760.8868</v>
      </c>
      <c r="U46" s="6">
        <f t="shared" si="2"/>
        <v>-1.7707997525647556E-2</v>
      </c>
      <c r="V46" s="76">
        <f t="shared" si="3"/>
        <v>10876.527174010735</v>
      </c>
    </row>
    <row r="47" spans="16:28" x14ac:dyDescent="0.25">
      <c r="P47" s="79">
        <v>38472</v>
      </c>
      <c r="Q47" s="20">
        <v>-4.3408333333333333</v>
      </c>
      <c r="R47" s="6">
        <f t="shared" si="0"/>
        <v>-4.3408333333333333E-2</v>
      </c>
      <c r="S47" s="76">
        <f t="shared" si="1"/>
        <v>14982.051118571764</v>
      </c>
      <c r="T47" s="21">
        <v>1727.4905000000001</v>
      </c>
      <c r="U47" s="6">
        <f t="shared" si="2"/>
        <v>-1.896561437112243E-2</v>
      </c>
      <c r="V47" s="76">
        <f t="shared" si="3"/>
        <v>10670.247153931414</v>
      </c>
    </row>
    <row r="48" spans="16:28" x14ac:dyDescent="0.25">
      <c r="P48" s="79">
        <v>38503</v>
      </c>
      <c r="Q48" s="20">
        <v>5.6991666666666667</v>
      </c>
      <c r="R48" s="6">
        <f t="shared" si="0"/>
        <v>5.699166666666667E-2</v>
      </c>
      <c r="S48" s="76">
        <f t="shared" si="1"/>
        <v>15835.903181904368</v>
      </c>
      <c r="T48" s="21">
        <v>1782.4567999999999</v>
      </c>
      <c r="U48" s="6">
        <f t="shared" si="2"/>
        <v>3.1818583083380148E-2</v>
      </c>
      <c r="V48" s="76">
        <f t="shared" si="3"/>
        <v>11009.759299518981</v>
      </c>
    </row>
    <row r="49" spans="16:22" x14ac:dyDescent="0.25">
      <c r="P49" s="79">
        <v>38533</v>
      </c>
      <c r="Q49" s="20">
        <v>3.4991666666666665</v>
      </c>
      <c r="R49" s="6">
        <f t="shared" si="0"/>
        <v>3.4991666666666664E-2</v>
      </c>
      <c r="S49" s="76">
        <f t="shared" si="1"/>
        <v>16390.027827411173</v>
      </c>
      <c r="T49" s="21">
        <v>1784.9873</v>
      </c>
      <c r="U49" s="6">
        <f t="shared" si="2"/>
        <v>1.4196697502009137E-3</v>
      </c>
      <c r="V49" s="76">
        <f t="shared" si="3"/>
        <v>11025.389521753501</v>
      </c>
    </row>
    <row r="50" spans="16:22" x14ac:dyDescent="0.25">
      <c r="P50" s="79">
        <v>38564</v>
      </c>
      <c r="Q50" s="20">
        <v>2.6291666666666664</v>
      </c>
      <c r="R50" s="6">
        <f t="shared" si="0"/>
        <v>2.6291666666666665E-2</v>
      </c>
      <c r="S50" s="76">
        <f t="shared" si="1"/>
        <v>16820.948975706859</v>
      </c>
      <c r="T50" s="21">
        <v>1851.3678</v>
      </c>
      <c r="U50" s="6">
        <f t="shared" si="2"/>
        <v>3.7188219770527109E-2</v>
      </c>
      <c r="V50" s="76">
        <f t="shared" si="3"/>
        <v>11435.404130344137</v>
      </c>
    </row>
    <row r="51" spans="16:22" x14ac:dyDescent="0.25">
      <c r="P51" s="79">
        <v>38595</v>
      </c>
      <c r="Q51" s="20">
        <v>-1.8708333333333333</v>
      </c>
      <c r="R51" s="6">
        <f t="shared" si="0"/>
        <v>-1.8708333333333334E-2</v>
      </c>
      <c r="S51" s="76">
        <f t="shared" si="1"/>
        <v>16506.257055286344</v>
      </c>
      <c r="T51" s="21">
        <v>1834.4760000000001</v>
      </c>
      <c r="U51" s="6">
        <f t="shared" si="2"/>
        <v>-9.1239568928442871E-3</v>
      </c>
      <c r="V51" s="76">
        <f t="shared" si="3"/>
        <v>11331.067996006625</v>
      </c>
    </row>
    <row r="52" spans="16:22" x14ac:dyDescent="0.25">
      <c r="P52" s="79">
        <v>38625</v>
      </c>
      <c r="Q52" s="20">
        <v>1.4591666666666667</v>
      </c>
      <c r="R52" s="6">
        <f t="shared" si="0"/>
        <v>1.4591666666666668E-2</v>
      </c>
      <c r="S52" s="76">
        <f t="shared" si="1"/>
        <v>16747.110856151394</v>
      </c>
      <c r="T52" s="21">
        <v>1849.3341</v>
      </c>
      <c r="U52" s="6">
        <f t="shared" si="2"/>
        <v>8.0993700653482215E-3</v>
      </c>
      <c r="V52" s="76">
        <f t="shared" si="3"/>
        <v>11422.842508941905</v>
      </c>
    </row>
    <row r="53" spans="16:22" x14ac:dyDescent="0.25">
      <c r="P53" s="79">
        <v>38656</v>
      </c>
      <c r="Q53" s="20">
        <v>-4.2308333333333339</v>
      </c>
      <c r="R53" s="6">
        <f t="shared" si="0"/>
        <v>-4.2308333333333337E-2</v>
      </c>
      <c r="S53" s="76">
        <f t="shared" si="1"/>
        <v>16038.568507679054</v>
      </c>
      <c r="T53" s="21">
        <v>1818.5043000000001</v>
      </c>
      <c r="U53" s="6">
        <f t="shared" si="2"/>
        <v>-1.6670757328272945E-2</v>
      </c>
      <c r="V53" s="76">
        <f t="shared" si="3"/>
        <v>11232.415073476253</v>
      </c>
    </row>
    <row r="54" spans="16:22" x14ac:dyDescent="0.25">
      <c r="P54" s="79">
        <v>38686</v>
      </c>
      <c r="Q54" s="20">
        <v>6.0291666666666668</v>
      </c>
      <c r="R54" s="6">
        <f t="shared" si="0"/>
        <v>6.0291666666666667E-2</v>
      </c>
      <c r="S54" s="76">
        <f t="shared" si="1"/>
        <v>17005.560533954536</v>
      </c>
      <c r="T54" s="21">
        <v>1887.2838999999999</v>
      </c>
      <c r="U54" s="6">
        <f t="shared" si="2"/>
        <v>3.782207168825491E-2</v>
      </c>
      <c r="V54" s="76">
        <f t="shared" si="3"/>
        <v>11657.248281617507</v>
      </c>
    </row>
    <row r="55" spans="16:22" x14ac:dyDescent="0.25">
      <c r="P55" s="79">
        <v>38717</v>
      </c>
      <c r="Q55" s="20">
        <v>1.3591666666666669</v>
      </c>
      <c r="R55" s="6">
        <f t="shared" si="0"/>
        <v>1.3591666666666669E-2</v>
      </c>
      <c r="S55" s="76">
        <f t="shared" si="1"/>
        <v>17236.694444211869</v>
      </c>
      <c r="T55" s="21">
        <v>1887.9409000000001</v>
      </c>
      <c r="U55" s="6">
        <f t="shared" si="2"/>
        <v>3.481193264034399E-4</v>
      </c>
      <c r="V55" s="76">
        <f t="shared" si="3"/>
        <v>11661.306395037022</v>
      </c>
    </row>
    <row r="56" spans="16:22" x14ac:dyDescent="0.25">
      <c r="P56" s="79">
        <v>38748</v>
      </c>
      <c r="Q56" s="20">
        <v>5.5691666666666668</v>
      </c>
      <c r="R56" s="6">
        <f t="shared" si="0"/>
        <v>5.5691666666666667E-2</v>
      </c>
      <c r="S56" s="76">
        <f t="shared" si="1"/>
        <v>18196.634685634104</v>
      </c>
      <c r="T56" s="21">
        <v>1937.9294</v>
      </c>
      <c r="U56" s="6">
        <f t="shared" si="2"/>
        <v>2.6477788579081007E-2</v>
      </c>
      <c r="V56" s="76">
        <f t="shared" si="3"/>
        <v>11970.072000320697</v>
      </c>
    </row>
    <row r="57" spans="16:22" x14ac:dyDescent="0.25">
      <c r="P57" s="79">
        <v>38776</v>
      </c>
      <c r="Q57" s="20">
        <v>-2.0808333333333335</v>
      </c>
      <c r="R57" s="6">
        <f t="shared" si="0"/>
        <v>-2.0808333333333335E-2</v>
      </c>
      <c r="S57" s="76">
        <f t="shared" si="1"/>
        <v>17817.993045550535</v>
      </c>
      <c r="T57" s="21">
        <v>1943.1876</v>
      </c>
      <c r="U57" s="6">
        <f t="shared" si="2"/>
        <v>2.7133083382706591E-3</v>
      </c>
      <c r="V57" s="76">
        <f t="shared" si="3"/>
        <v>12002.550496488868</v>
      </c>
    </row>
    <row r="58" spans="16:22" x14ac:dyDescent="0.25">
      <c r="P58" s="79">
        <v>38807</v>
      </c>
      <c r="Q58" s="20">
        <v>1.5791666666666668</v>
      </c>
      <c r="R58" s="6">
        <f t="shared" si="0"/>
        <v>1.5791666666666669E-2</v>
      </c>
      <c r="S58" s="76">
        <f t="shared" si="1"/>
        <v>18099.368852394855</v>
      </c>
      <c r="T58" s="21">
        <v>1967.3755000000001</v>
      </c>
      <c r="U58" s="6">
        <f t="shared" si="2"/>
        <v>1.2447537232123107E-2</v>
      </c>
      <c r="V58" s="76">
        <f t="shared" si="3"/>
        <v>12151.95269067435</v>
      </c>
    </row>
    <row r="59" spans="16:22" x14ac:dyDescent="0.25">
      <c r="P59" s="79">
        <v>38837</v>
      </c>
      <c r="Q59" s="20">
        <v>-0.23083333333333333</v>
      </c>
      <c r="R59" s="6">
        <f t="shared" si="0"/>
        <v>-2.3083333333333332E-3</v>
      </c>
      <c r="S59" s="76">
        <f t="shared" si="1"/>
        <v>18057.589475960576</v>
      </c>
      <c r="T59" s="21">
        <v>1993.7931000000001</v>
      </c>
      <c r="U59" s="6">
        <f t="shared" si="2"/>
        <v>1.3427838254568059E-2</v>
      </c>
      <c r="V59" s="76">
        <f t="shared" si="3"/>
        <v>12315.127145881888</v>
      </c>
    </row>
    <row r="60" spans="16:22" x14ac:dyDescent="0.25">
      <c r="P60" s="79">
        <v>38868</v>
      </c>
      <c r="Q60" s="20">
        <v>-4.3108333333333331</v>
      </c>
      <c r="R60" s="6">
        <f t="shared" si="0"/>
        <v>-4.3108333333333332E-2</v>
      </c>
      <c r="S60" s="76">
        <f t="shared" si="1"/>
        <v>17279.156889634378</v>
      </c>
      <c r="T60" s="21">
        <v>1936.4088999999999</v>
      </c>
      <c r="U60" s="6">
        <f t="shared" si="2"/>
        <v>-2.8781421703184873E-2</v>
      </c>
      <c r="V60" s="76">
        <f t="shared" si="3"/>
        <v>11960.680278167922</v>
      </c>
    </row>
    <row r="61" spans="16:22" x14ac:dyDescent="0.25">
      <c r="P61" s="79">
        <v>38898</v>
      </c>
      <c r="Q61" s="20">
        <v>1.9391666666666667</v>
      </c>
      <c r="R61" s="6">
        <f t="shared" si="0"/>
        <v>1.9391666666666668E-2</v>
      </c>
      <c r="S61" s="76">
        <f t="shared" si="1"/>
        <v>17614.228540319204</v>
      </c>
      <c r="T61" s="21">
        <v>1939.0341000000001</v>
      </c>
      <c r="U61" s="6">
        <f t="shared" si="2"/>
        <v>1.3557053987927059E-3</v>
      </c>
      <c r="V61" s="76">
        <f t="shared" si="3"/>
        <v>11976.895436994268</v>
      </c>
    </row>
    <row r="62" spans="16:22" x14ac:dyDescent="0.25">
      <c r="P62" s="79">
        <v>38929</v>
      </c>
      <c r="Q62" s="20">
        <v>-3.6808333333333336</v>
      </c>
      <c r="R62" s="6">
        <f t="shared" si="0"/>
        <v>-3.6808333333333339E-2</v>
      </c>
      <c r="S62" s="76">
        <f t="shared" si="1"/>
        <v>16965.878144797622</v>
      </c>
      <c r="T62" s="21">
        <v>1950.9949999999999</v>
      </c>
      <c r="U62" s="6">
        <f t="shared" si="2"/>
        <v>6.168483576436179E-3</v>
      </c>
      <c r="V62" s="76">
        <f t="shared" si="3"/>
        <v>12050.774719794061</v>
      </c>
    </row>
    <row r="63" spans="16:22" x14ac:dyDescent="0.25">
      <c r="P63" s="79">
        <v>38960</v>
      </c>
      <c r="Q63" s="20">
        <v>-1.6008333333333333</v>
      </c>
      <c r="R63" s="6">
        <f t="shared" si="0"/>
        <v>-1.6008333333333333E-2</v>
      </c>
      <c r="S63" s="76">
        <f t="shared" si="1"/>
        <v>16694.282712162989</v>
      </c>
      <c r="T63" s="21">
        <v>1997.4152999999999</v>
      </c>
      <c r="U63" s="6">
        <f t="shared" si="2"/>
        <v>2.3793141448337884E-2</v>
      </c>
      <c r="V63" s="76">
        <f t="shared" si="3"/>
        <v>12337.500507264174</v>
      </c>
    </row>
    <row r="64" spans="16:22" x14ac:dyDescent="0.25">
      <c r="P64" s="79">
        <v>38990</v>
      </c>
      <c r="Q64" s="20">
        <v>0.35916666666666663</v>
      </c>
      <c r="R64" s="6">
        <f t="shared" si="0"/>
        <v>3.5916666666666662E-3</v>
      </c>
      <c r="S64" s="76">
        <f t="shared" si="1"/>
        <v>16754.243010904174</v>
      </c>
      <c r="T64" s="21">
        <v>2048.8887</v>
      </c>
      <c r="U64" s="6">
        <f t="shared" si="2"/>
        <v>2.5770003864494351E-2</v>
      </c>
      <c r="V64" s="76">
        <f t="shared" si="3"/>
        <v>12655.437943014573</v>
      </c>
    </row>
    <row r="65" spans="16:22" x14ac:dyDescent="0.25">
      <c r="P65" s="79">
        <v>39021</v>
      </c>
      <c r="Q65" s="20">
        <v>4.8091666666666661</v>
      </c>
      <c r="R65" s="6">
        <f t="shared" si="0"/>
        <v>4.8091666666666665E-2</v>
      </c>
      <c r="S65" s="76">
        <f t="shared" si="1"/>
        <v>17559.982481036906</v>
      </c>
      <c r="T65" s="21">
        <v>2115.6538</v>
      </c>
      <c r="U65" s="6">
        <f t="shared" si="2"/>
        <v>3.2586006257929068E-2</v>
      </c>
      <c r="V65" s="76">
        <f t="shared" si="3"/>
        <v>13067.828123022478</v>
      </c>
    </row>
    <row r="66" spans="16:22" x14ac:dyDescent="0.25">
      <c r="P66" s="79">
        <v>39051</v>
      </c>
      <c r="Q66" s="20">
        <v>1.0991666666666668</v>
      </c>
      <c r="R66" s="6">
        <f t="shared" si="0"/>
        <v>1.0991666666666669E-2</v>
      </c>
      <c r="S66" s="76">
        <f t="shared" si="1"/>
        <v>17752.99595514097</v>
      </c>
      <c r="T66" s="21">
        <v>2155.8852999999999</v>
      </c>
      <c r="U66" s="6">
        <f t="shared" si="2"/>
        <v>1.9016107455765985E-2</v>
      </c>
      <c r="V66" s="76">
        <f t="shared" si="3"/>
        <v>13316.327346823355</v>
      </c>
    </row>
    <row r="67" spans="16:22" x14ac:dyDescent="0.25">
      <c r="P67" s="79">
        <v>39082</v>
      </c>
      <c r="Q67" s="20">
        <v>1.2991666666666668</v>
      </c>
      <c r="R67" s="6">
        <f t="shared" si="0"/>
        <v>1.2991666666666669E-2</v>
      </c>
      <c r="S67" s="76">
        <f t="shared" si="1"/>
        <v>17983.636960924843</v>
      </c>
      <c r="T67" s="21">
        <v>2186.1273999999999</v>
      </c>
      <c r="U67" s="6">
        <f t="shared" si="2"/>
        <v>1.4027694330491558E-2</v>
      </c>
      <c r="V67" s="76">
        <f t="shared" si="3"/>
        <v>13503.124716449358</v>
      </c>
    </row>
    <row r="68" spans="16:22" x14ac:dyDescent="0.25">
      <c r="P68" s="79">
        <v>39113</v>
      </c>
      <c r="Q68" s="20">
        <v>4.8491666666666662</v>
      </c>
      <c r="R68" s="6">
        <f t="shared" si="0"/>
        <v>4.8491666666666662E-2</v>
      </c>
      <c r="S68" s="76">
        <f t="shared" si="1"/>
        <v>18855.693489888356</v>
      </c>
      <c r="T68" s="21">
        <v>2219.1887000000002</v>
      </c>
      <c r="U68" s="6">
        <f t="shared" si="2"/>
        <v>1.5123226578652504E-2</v>
      </c>
      <c r="V68" s="76">
        <f t="shared" si="3"/>
        <v>13707.335531056024</v>
      </c>
    </row>
    <row r="69" spans="16:22" x14ac:dyDescent="0.25">
      <c r="P69" s="79">
        <v>39141</v>
      </c>
      <c r="Q69" s="20">
        <v>-1.5808333333333333</v>
      </c>
      <c r="R69" s="6">
        <f t="shared" si="0"/>
        <v>-1.5808333333333334E-2</v>
      </c>
      <c r="S69" s="76">
        <f t="shared" si="1"/>
        <v>18557.616401969037</v>
      </c>
      <c r="T69" s="21">
        <v>2175.7838999999999</v>
      </c>
      <c r="U69" s="6">
        <f t="shared" si="2"/>
        <v>-1.9558859505728443E-2</v>
      </c>
      <c r="V69" s="76">
        <f t="shared" si="3"/>
        <v>13439.235681206219</v>
      </c>
    </row>
    <row r="70" spans="16:22" x14ac:dyDescent="0.25">
      <c r="P70" s="79">
        <v>39172</v>
      </c>
      <c r="Q70" s="20">
        <v>3.1191666666666666</v>
      </c>
      <c r="R70" s="6">
        <f t="shared" si="0"/>
        <v>3.1191666666666666E-2</v>
      </c>
      <c r="S70" s="76">
        <f t="shared" si="1"/>
        <v>19136.459386907121</v>
      </c>
      <c r="T70" s="21">
        <v>2200.1199000000001</v>
      </c>
      <c r="U70" s="6">
        <f t="shared" si="2"/>
        <v>1.1184934312640227E-2</v>
      </c>
      <c r="V70" s="76">
        <f t="shared" si="3"/>
        <v>13589.552649512601</v>
      </c>
    </row>
    <row r="71" spans="16:22" x14ac:dyDescent="0.25">
      <c r="P71" s="79">
        <v>39202</v>
      </c>
      <c r="Q71" s="20">
        <v>4.0091666666666663</v>
      </c>
      <c r="R71" s="6">
        <f t="shared" si="0"/>
        <v>4.0091666666666664E-2</v>
      </c>
      <c r="S71" s="76">
        <f t="shared" si="1"/>
        <v>19903.671937827206</v>
      </c>
      <c r="T71" s="21">
        <v>2297.5749999999998</v>
      </c>
      <c r="U71" s="6">
        <f t="shared" si="2"/>
        <v>4.4295358630227266E-2</v>
      </c>
      <c r="V71" s="76">
        <f t="shared" si="3"/>
        <v>14191.506757747116</v>
      </c>
    </row>
    <row r="72" spans="16:22" x14ac:dyDescent="0.25">
      <c r="P72" s="79">
        <v>39233</v>
      </c>
      <c r="Q72" s="20">
        <v>6.6691666666666665</v>
      </c>
      <c r="R72" s="6">
        <f t="shared" si="0"/>
        <v>6.6691666666666663E-2</v>
      </c>
      <c r="S72" s="76">
        <f t="shared" si="1"/>
        <v>21231.080992147465</v>
      </c>
      <c r="T72" s="21">
        <v>2377.7489999999998</v>
      </c>
      <c r="U72" s="6">
        <f t="shared" si="2"/>
        <v>3.4895052392196035E-2</v>
      </c>
      <c r="V72" s="76">
        <f t="shared" si="3"/>
        <v>14686.720129582905</v>
      </c>
    </row>
    <row r="73" spans="16:22" x14ac:dyDescent="0.25">
      <c r="P73" s="79">
        <v>39263</v>
      </c>
      <c r="Q73" s="20">
        <v>-1.0808333333333333</v>
      </c>
      <c r="R73" s="6">
        <f t="shared" ref="R73:R136" si="4">Q73/100</f>
        <v>-1.0808333333333333E-2</v>
      </c>
      <c r="S73" s="76">
        <f t="shared" ref="S73:S136" si="5">S72*(1+R73)</f>
        <v>21001.608391757338</v>
      </c>
      <c r="T73" s="21">
        <v>2338.2467999999999</v>
      </c>
      <c r="U73" s="6">
        <f t="shared" ref="U73:U136" si="6">T73/T72-1</f>
        <v>-1.6613275833571972E-2</v>
      </c>
      <c r="V73" s="76">
        <f t="shared" ref="V73:V136" si="7">V72*(1+U73)</f>
        <v>14442.725596979672</v>
      </c>
    </row>
    <row r="74" spans="16:22" x14ac:dyDescent="0.25">
      <c r="P74" s="79">
        <v>39294</v>
      </c>
      <c r="Q74" s="20">
        <v>-0.88083333333333336</v>
      </c>
      <c r="R74" s="6">
        <f t="shared" si="4"/>
        <v>-8.8083333333333329E-3</v>
      </c>
      <c r="S74" s="76">
        <f t="shared" si="5"/>
        <v>20816.619224506609</v>
      </c>
      <c r="T74" s="21">
        <v>2265.7498000000001</v>
      </c>
      <c r="U74" s="6">
        <f t="shared" si="6"/>
        <v>-3.1004853722027881E-2</v>
      </c>
      <c r="V74" s="76">
        <f t="shared" si="7"/>
        <v>13994.93100249793</v>
      </c>
    </row>
    <row r="75" spans="16:22" x14ac:dyDescent="0.25">
      <c r="P75" s="79">
        <v>39325</v>
      </c>
      <c r="Q75" s="20">
        <v>0.58916666666666662</v>
      </c>
      <c r="R75" s="6">
        <f t="shared" si="4"/>
        <v>5.8916666666666666E-3</v>
      </c>
      <c r="S75" s="76">
        <f t="shared" si="5"/>
        <v>20939.263806104325</v>
      </c>
      <c r="T75" s="21">
        <v>2299.7136</v>
      </c>
      <c r="U75" s="6">
        <f t="shared" si="6"/>
        <v>1.4990092904344499E-2</v>
      </c>
      <c r="V75" s="76">
        <f t="shared" si="7"/>
        <v>14204.716318415265</v>
      </c>
    </row>
    <row r="76" spans="16:22" x14ac:dyDescent="0.25">
      <c r="P76" s="79">
        <v>39355</v>
      </c>
      <c r="Q76" s="20">
        <v>5.729166666666667</v>
      </c>
      <c r="R76" s="6">
        <f t="shared" si="4"/>
        <v>5.7291666666666671E-2</v>
      </c>
      <c r="S76" s="76">
        <f t="shared" si="5"/>
        <v>22138.909128329055</v>
      </c>
      <c r="T76" s="21">
        <v>2385.7202000000002</v>
      </c>
      <c r="U76" s="6">
        <f t="shared" si="6"/>
        <v>3.7398830880506218E-2</v>
      </c>
      <c r="V76" s="76">
        <f t="shared" si="7"/>
        <v>14735.956101713244</v>
      </c>
    </row>
    <row r="77" spans="16:22" x14ac:dyDescent="0.25">
      <c r="P77" s="79">
        <v>39386</v>
      </c>
      <c r="Q77" s="20">
        <v>6.2391666666666667</v>
      </c>
      <c r="R77" s="6">
        <f t="shared" si="4"/>
        <v>6.2391666666666665E-2</v>
      </c>
      <c r="S77" s="76">
        <f t="shared" si="5"/>
        <v>23520.192567027385</v>
      </c>
      <c r="T77" s="21">
        <v>2423.6694000000002</v>
      </c>
      <c r="U77" s="6">
        <f t="shared" si="6"/>
        <v>1.5906810865750298E-2</v>
      </c>
      <c r="V77" s="76">
        <f t="shared" si="7"/>
        <v>14970.358168349196</v>
      </c>
    </row>
    <row r="78" spans="16:22" x14ac:dyDescent="0.25">
      <c r="P78" s="79">
        <v>39416</v>
      </c>
      <c r="Q78" s="20">
        <v>-4.2862999999999998</v>
      </c>
      <c r="R78" s="6">
        <f t="shared" si="4"/>
        <v>-4.2862999999999998E-2</v>
      </c>
      <c r="S78" s="76">
        <f t="shared" si="5"/>
        <v>22512.046553026892</v>
      </c>
      <c r="T78" s="21">
        <v>2322.3440000000001</v>
      </c>
      <c r="U78" s="6">
        <f t="shared" si="6"/>
        <v>-4.1806609432788244E-2</v>
      </c>
      <c r="V78" s="76">
        <f t="shared" si="7"/>
        <v>14344.49825133607</v>
      </c>
    </row>
    <row r="79" spans="16:22" x14ac:dyDescent="0.25">
      <c r="P79" s="79">
        <v>39447</v>
      </c>
      <c r="Q79" s="20">
        <v>2.6191666666666666</v>
      </c>
      <c r="R79" s="6">
        <f t="shared" si="4"/>
        <v>2.6191666666666665E-2</v>
      </c>
      <c r="S79" s="76">
        <f t="shared" si="5"/>
        <v>23101.674572328255</v>
      </c>
      <c r="T79" s="21">
        <v>2306.2323999999999</v>
      </c>
      <c r="U79" s="6">
        <f t="shared" si="6"/>
        <v>-6.9376457579067852E-3</v>
      </c>
      <c r="V79" s="76">
        <f t="shared" si="7"/>
        <v>14244.981203893387</v>
      </c>
    </row>
    <row r="80" spans="16:22" x14ac:dyDescent="0.25">
      <c r="P80" s="79">
        <v>39478</v>
      </c>
      <c r="Q80" s="20">
        <v>-10.660833333333333</v>
      </c>
      <c r="R80" s="6">
        <f t="shared" si="4"/>
        <v>-0.10660833333333333</v>
      </c>
      <c r="S80" s="76">
        <f t="shared" si="5"/>
        <v>20638.843548963294</v>
      </c>
      <c r="T80" s="21">
        <v>2167.9009000000001</v>
      </c>
      <c r="U80" s="6">
        <f t="shared" si="6"/>
        <v>-5.9981595957111611E-2</v>
      </c>
      <c r="V80" s="76">
        <f t="shared" si="7"/>
        <v>13390.544496904804</v>
      </c>
    </row>
    <row r="81" spans="16:22" x14ac:dyDescent="0.25">
      <c r="P81" s="79">
        <v>39507</v>
      </c>
      <c r="Q81" s="20">
        <v>4.0691666666666668</v>
      </c>
      <c r="R81" s="6">
        <f t="shared" si="4"/>
        <v>4.0691666666666668E-2</v>
      </c>
      <c r="S81" s="76">
        <f t="shared" si="5"/>
        <v>21478.672491043191</v>
      </c>
      <c r="T81" s="21">
        <v>2097.4751000000001</v>
      </c>
      <c r="U81" s="6">
        <f t="shared" si="6"/>
        <v>-3.2485710024844794E-2</v>
      </c>
      <c r="V81" s="76">
        <f t="shared" si="7"/>
        <v>12955.543151303573</v>
      </c>
    </row>
    <row r="82" spans="16:22" x14ac:dyDescent="0.25">
      <c r="P82" s="79">
        <v>39538</v>
      </c>
      <c r="Q82" s="20">
        <v>-0.8008333333333334</v>
      </c>
      <c r="R82" s="6">
        <f t="shared" si="4"/>
        <v>-8.0083333333333343E-3</v>
      </c>
      <c r="S82" s="76">
        <f t="shared" si="5"/>
        <v>21306.664122177423</v>
      </c>
      <c r="T82" s="21">
        <v>2088.4182000000001</v>
      </c>
      <c r="U82" s="6">
        <f t="shared" si="6"/>
        <v>-4.3180012005863411E-3</v>
      </c>
      <c r="V82" s="76">
        <f t="shared" si="7"/>
        <v>12899.601100421996</v>
      </c>
    </row>
    <row r="83" spans="16:22" x14ac:dyDescent="0.25">
      <c r="P83" s="79">
        <v>39568</v>
      </c>
      <c r="Q83" s="20">
        <v>9.2791666666666668</v>
      </c>
      <c r="R83" s="6">
        <f t="shared" si="4"/>
        <v>9.2791666666666661E-2</v>
      </c>
      <c r="S83" s="76">
        <f t="shared" si="5"/>
        <v>23283.744997181133</v>
      </c>
      <c r="T83" s="21">
        <v>2190.1306</v>
      </c>
      <c r="U83" s="6">
        <f t="shared" si="6"/>
        <v>4.8703080637776397E-2</v>
      </c>
      <c r="V83" s="76">
        <f t="shared" si="7"/>
        <v>13527.851413010998</v>
      </c>
    </row>
    <row r="84" spans="16:22" x14ac:dyDescent="0.25">
      <c r="P84" s="79">
        <v>39599</v>
      </c>
      <c r="Q84" s="20">
        <v>6.4591666666666665</v>
      </c>
      <c r="R84" s="6">
        <f t="shared" si="4"/>
        <v>6.4591666666666658E-2</v>
      </c>
      <c r="S84" s="76">
        <f t="shared" si="5"/>
        <v>24787.680892790722</v>
      </c>
      <c r="T84" s="21">
        <v>2218.4985000000001</v>
      </c>
      <c r="U84" s="6">
        <f t="shared" si="6"/>
        <v>1.295260657058539E-2</v>
      </c>
      <c r="V84" s="76">
        <f t="shared" si="7"/>
        <v>13703.072350109067</v>
      </c>
    </row>
    <row r="85" spans="16:22" x14ac:dyDescent="0.25">
      <c r="P85" s="79">
        <v>39629</v>
      </c>
      <c r="Q85" s="20">
        <v>-3.6908333333333334</v>
      </c>
      <c r="R85" s="6">
        <f t="shared" si="4"/>
        <v>-3.6908333333333335E-2</v>
      </c>
      <c r="S85" s="76">
        <f t="shared" si="5"/>
        <v>23872.808903839305</v>
      </c>
      <c r="T85" s="21">
        <v>2031.4712999999999</v>
      </c>
      <c r="U85" s="6">
        <f t="shared" si="6"/>
        <v>-8.4303505276203783E-2</v>
      </c>
      <c r="V85" s="76">
        <f t="shared" si="7"/>
        <v>12547.855317941445</v>
      </c>
    </row>
    <row r="86" spans="16:22" x14ac:dyDescent="0.25">
      <c r="P86" s="79">
        <v>39660</v>
      </c>
      <c r="Q86" s="20">
        <v>-4.7508333333333335</v>
      </c>
      <c r="R86" s="6">
        <f t="shared" si="4"/>
        <v>-4.7508333333333333E-2</v>
      </c>
      <c r="S86" s="76">
        <f t="shared" si="5"/>
        <v>22738.65154083274</v>
      </c>
      <c r="T86" s="21">
        <v>2014.3943999999999</v>
      </c>
      <c r="U86" s="6">
        <f t="shared" si="6"/>
        <v>-8.406173397576433E-3</v>
      </c>
      <c r="V86" s="76">
        <f t="shared" si="7"/>
        <v>12442.375870371128</v>
      </c>
    </row>
    <row r="87" spans="16:22" x14ac:dyDescent="0.25">
      <c r="P87" s="79">
        <v>39691</v>
      </c>
      <c r="Q87" s="20">
        <v>-3.8308333333333335</v>
      </c>
      <c r="R87" s="6">
        <f t="shared" si="4"/>
        <v>-3.8308333333333333E-2</v>
      </c>
      <c r="S87" s="76">
        <f t="shared" si="5"/>
        <v>21867.571698056003</v>
      </c>
      <c r="T87" s="21">
        <v>2043.5319999999999</v>
      </c>
      <c r="U87" s="6">
        <f t="shared" si="6"/>
        <v>1.446469469931011E-2</v>
      </c>
      <c r="V87" s="76">
        <f t="shared" si="7"/>
        <v>12622.351038670109</v>
      </c>
    </row>
    <row r="88" spans="16:22" x14ac:dyDescent="0.25">
      <c r="P88" s="79">
        <v>39721</v>
      </c>
      <c r="Q88" s="20">
        <v>-15.250833333333333</v>
      </c>
      <c r="R88" s="6">
        <f t="shared" si="4"/>
        <v>-0.15250833333333333</v>
      </c>
      <c r="S88" s="76">
        <f t="shared" si="5"/>
        <v>18532.584784338313</v>
      </c>
      <c r="T88" s="21">
        <v>1861.4384</v>
      </c>
      <c r="U88" s="6">
        <f t="shared" si="6"/>
        <v>-8.9107290710397469E-2</v>
      </c>
      <c r="V88" s="76">
        <f t="shared" si="7"/>
        <v>11497.607535218644</v>
      </c>
    </row>
    <row r="89" spans="16:22" x14ac:dyDescent="0.25">
      <c r="P89" s="79">
        <v>39752</v>
      </c>
      <c r="Q89" s="20">
        <v>-16.940833333333334</v>
      </c>
      <c r="R89" s="6">
        <f t="shared" si="4"/>
        <v>-0.16940833333333333</v>
      </c>
      <c r="S89" s="76">
        <f t="shared" si="5"/>
        <v>15393.010483664866</v>
      </c>
      <c r="T89" s="21">
        <v>1548.8136</v>
      </c>
      <c r="U89" s="6">
        <f t="shared" si="6"/>
        <v>-0.16794796969913162</v>
      </c>
      <c r="V89" s="76">
        <f t="shared" si="7"/>
        <v>9566.6076932812357</v>
      </c>
    </row>
    <row r="90" spans="16:22" x14ac:dyDescent="0.25">
      <c r="P90" s="79">
        <v>39782</v>
      </c>
      <c r="Q90" s="20">
        <v>-9.6608333333333327</v>
      </c>
      <c r="R90" s="6">
        <f t="shared" si="4"/>
        <v>-9.6608333333333324E-2</v>
      </c>
      <c r="S90" s="76">
        <f t="shared" si="5"/>
        <v>13905.917395855477</v>
      </c>
      <c r="T90" s="21">
        <v>1437.6792</v>
      </c>
      <c r="U90" s="6">
        <f t="shared" si="6"/>
        <v>-7.1754535213275461E-2</v>
      </c>
      <c r="V90" s="76">
        <f t="shared" si="7"/>
        <v>8880.1602046820954</v>
      </c>
    </row>
    <row r="91" spans="16:22" x14ac:dyDescent="0.25">
      <c r="P91" s="79">
        <v>39813</v>
      </c>
      <c r="Q91" s="20">
        <v>1.4391666666666667</v>
      </c>
      <c r="R91" s="6">
        <f t="shared" si="4"/>
        <v>1.4391666666666667E-2</v>
      </c>
      <c r="S91" s="76">
        <f t="shared" si="5"/>
        <v>14106.04672371083</v>
      </c>
      <c r="T91" s="21">
        <v>1452.9764</v>
      </c>
      <c r="U91" s="6">
        <f t="shared" si="6"/>
        <v>1.0640204017697386E-2</v>
      </c>
      <c r="V91" s="76">
        <f t="shared" si="7"/>
        <v>8974.6469209697498</v>
      </c>
    </row>
    <row r="92" spans="16:22" x14ac:dyDescent="0.25">
      <c r="P92" s="79">
        <v>39844</v>
      </c>
      <c r="Q92" s="20">
        <v>-7.8408333333333333</v>
      </c>
      <c r="R92" s="6">
        <f t="shared" si="4"/>
        <v>-7.840833333333333E-2</v>
      </c>
      <c r="S92" s="76">
        <f t="shared" si="5"/>
        <v>13000.015110182536</v>
      </c>
      <c r="T92" s="21">
        <v>1330.5102999999999</v>
      </c>
      <c r="U92" s="6">
        <f t="shared" si="6"/>
        <v>-8.4286365559688492E-2</v>
      </c>
      <c r="V92" s="76">
        <f t="shared" si="7"/>
        <v>8218.2065498197608</v>
      </c>
    </row>
    <row r="93" spans="16:22" x14ac:dyDescent="0.25">
      <c r="P93" s="79">
        <v>39872</v>
      </c>
      <c r="Q93" s="20">
        <v>-8.7208333333333332</v>
      </c>
      <c r="R93" s="6">
        <f t="shared" si="4"/>
        <v>-8.7208333333333332E-2</v>
      </c>
      <c r="S93" s="76">
        <f t="shared" si="5"/>
        <v>11866.305459115367</v>
      </c>
      <c r="T93" s="21">
        <v>1188.8405</v>
      </c>
      <c r="U93" s="6">
        <f t="shared" si="6"/>
        <v>-0.1064777927686843</v>
      </c>
      <c r="V93" s="76">
        <f t="shared" si="7"/>
        <v>7343.150055877808</v>
      </c>
    </row>
    <row r="94" spans="16:22" x14ac:dyDescent="0.25">
      <c r="P94" s="79">
        <v>39903</v>
      </c>
      <c r="Q94" s="20">
        <v>4.6091666666666669</v>
      </c>
      <c r="R94" s="6">
        <f t="shared" si="4"/>
        <v>4.609166666666667E-2</v>
      </c>
      <c r="S94" s="76">
        <f t="shared" si="5"/>
        <v>12413.243254901759</v>
      </c>
      <c r="T94" s="21">
        <v>1292.9772</v>
      </c>
      <c r="U94" s="6">
        <f t="shared" si="6"/>
        <v>8.7595182028203045E-2</v>
      </c>
      <c r="V94" s="76">
        <f t="shared" si="7"/>
        <v>7986.374621682834</v>
      </c>
    </row>
    <row r="95" spans="16:22" x14ac:dyDescent="0.25">
      <c r="P95" s="79">
        <v>39933</v>
      </c>
      <c r="Q95" s="20">
        <v>1.0763666666666667</v>
      </c>
      <c r="R95" s="6">
        <f t="shared" si="4"/>
        <v>1.0763666666666666E-2</v>
      </c>
      <c r="S95" s="76">
        <f t="shared" si="5"/>
        <v>12546.85526754977</v>
      </c>
      <c r="T95" s="21">
        <v>1416.73</v>
      </c>
      <c r="U95" s="6">
        <f t="shared" si="6"/>
        <v>9.5711509839461861E-2</v>
      </c>
      <c r="V95" s="76">
        <f t="shared" si="7"/>
        <v>8750.7625948676596</v>
      </c>
    </row>
    <row r="96" spans="16:22" x14ac:dyDescent="0.25">
      <c r="P96" s="79">
        <v>39964</v>
      </c>
      <c r="Q96" s="20">
        <v>0.85056666666666669</v>
      </c>
      <c r="R96" s="6">
        <f t="shared" si="4"/>
        <v>8.5056666666666666E-3</v>
      </c>
      <c r="S96" s="76">
        <f t="shared" si="5"/>
        <v>12653.574636170461</v>
      </c>
      <c r="T96" s="21">
        <v>1495.97</v>
      </c>
      <c r="U96" s="6">
        <f t="shared" si="6"/>
        <v>5.5931617174761694E-2</v>
      </c>
      <c r="V96" s="76">
        <f t="shared" si="7"/>
        <v>9240.2068983110221</v>
      </c>
    </row>
    <row r="97" spans="16:22" x14ac:dyDescent="0.25">
      <c r="P97" s="79">
        <v>39994</v>
      </c>
      <c r="Q97" s="20">
        <v>-0.61883333333333335</v>
      </c>
      <c r="R97" s="6">
        <f t="shared" si="4"/>
        <v>-6.1883333333333339E-3</v>
      </c>
      <c r="S97" s="76">
        <f t="shared" si="5"/>
        <v>12575.270098463625</v>
      </c>
      <c r="T97" s="21">
        <v>1498.9399000000001</v>
      </c>
      <c r="U97" s="6">
        <f t="shared" si="6"/>
        <v>1.9852670842330777E-3</v>
      </c>
      <c r="V97" s="76">
        <f t="shared" si="7"/>
        <v>9258.5511769177429</v>
      </c>
    </row>
    <row r="98" spans="16:22" x14ac:dyDescent="0.25">
      <c r="P98" s="79">
        <v>40025</v>
      </c>
      <c r="Q98" s="20">
        <v>8.6091666666666669</v>
      </c>
      <c r="R98" s="6">
        <f t="shared" si="4"/>
        <v>8.6091666666666664E-2</v>
      </c>
      <c r="S98" s="76">
        <f t="shared" si="5"/>
        <v>13657.896060023855</v>
      </c>
      <c r="T98" s="21">
        <v>1612.3100999999999</v>
      </c>
      <c r="U98" s="6">
        <f t="shared" si="6"/>
        <v>7.5633586109756568E-2</v>
      </c>
      <c r="V98" s="76">
        <f t="shared" si="7"/>
        <v>9958.8086046087392</v>
      </c>
    </row>
    <row r="99" spans="16:22" x14ac:dyDescent="0.25">
      <c r="P99" s="79">
        <v>40056</v>
      </c>
      <c r="Q99" s="20">
        <v>1.3491666666666668</v>
      </c>
      <c r="R99" s="6">
        <f t="shared" si="4"/>
        <v>1.3491666666666669E-2</v>
      </c>
      <c r="S99" s="76">
        <f t="shared" si="5"/>
        <v>13842.163841033676</v>
      </c>
      <c r="T99" s="21">
        <v>1670.52</v>
      </c>
      <c r="U99" s="6">
        <f t="shared" si="6"/>
        <v>3.6103414597477235E-2</v>
      </c>
      <c r="V99" s="76">
        <f t="shared" si="7"/>
        <v>10318.355600557852</v>
      </c>
    </row>
    <row r="100" spans="16:22" x14ac:dyDescent="0.25">
      <c r="P100" s="79">
        <v>40086</v>
      </c>
      <c r="Q100" s="20">
        <v>4.7191666666666663</v>
      </c>
      <c r="R100" s="6">
        <f t="shared" si="4"/>
        <v>4.719166666666666E-2</v>
      </c>
      <c r="S100" s="76">
        <f t="shared" si="5"/>
        <v>14495.398622965125</v>
      </c>
      <c r="T100" s="21">
        <v>1732.86</v>
      </c>
      <c r="U100" s="6">
        <f t="shared" si="6"/>
        <v>3.7317721428058226E-2</v>
      </c>
      <c r="V100" s="76">
        <f t="shared" si="7"/>
        <v>10703.413120455114</v>
      </c>
    </row>
    <row r="101" spans="16:22" x14ac:dyDescent="0.25">
      <c r="P101" s="79">
        <v>40117</v>
      </c>
      <c r="Q101" s="20">
        <v>-4.3108333333333331</v>
      </c>
      <c r="R101" s="6">
        <f t="shared" si="4"/>
        <v>-4.3108333333333332E-2</v>
      </c>
      <c r="S101" s="76">
        <f t="shared" si="5"/>
        <v>13870.526147326804</v>
      </c>
      <c r="T101" s="21">
        <v>1700.67</v>
      </c>
      <c r="U101" s="6">
        <f t="shared" si="6"/>
        <v>-1.8576226584951949E-2</v>
      </c>
      <c r="V101" s="76">
        <f t="shared" si="7"/>
        <v>10504.584093097192</v>
      </c>
    </row>
    <row r="102" spans="16:22" x14ac:dyDescent="0.25">
      <c r="P102" s="79">
        <v>40147</v>
      </c>
      <c r="Q102" s="20">
        <v>6.9391666666666669</v>
      </c>
      <c r="R102" s="6">
        <f t="shared" si="4"/>
        <v>6.9391666666666671E-2</v>
      </c>
      <c r="S102" s="76">
        <f t="shared" si="5"/>
        <v>14833.02507423339</v>
      </c>
      <c r="T102" s="21">
        <v>1802.6801</v>
      </c>
      <c r="U102" s="6">
        <f t="shared" si="6"/>
        <v>5.9982301093098656E-2</v>
      </c>
      <c r="V102" s="76">
        <f t="shared" si="7"/>
        <v>11134.673219027121</v>
      </c>
    </row>
    <row r="103" spans="16:22" x14ac:dyDescent="0.25">
      <c r="P103" s="79">
        <v>40178</v>
      </c>
      <c r="Q103" s="20">
        <v>7.1891666666666669</v>
      </c>
      <c r="R103" s="6">
        <f t="shared" si="4"/>
        <v>7.1891666666666673E-2</v>
      </c>
      <c r="S103" s="76">
        <f t="shared" si="5"/>
        <v>15899.395968528486</v>
      </c>
      <c r="T103" s="21">
        <v>1837.5</v>
      </c>
      <c r="U103" s="6">
        <f t="shared" si="6"/>
        <v>1.9315628990412614E-2</v>
      </c>
      <c r="V103" s="76">
        <f t="shared" si="7"/>
        <v>11349.746435855333</v>
      </c>
    </row>
    <row r="104" spans="16:22" x14ac:dyDescent="0.25">
      <c r="P104" s="79">
        <v>40209</v>
      </c>
      <c r="Q104" s="20">
        <v>-4.270833333333333</v>
      </c>
      <c r="R104" s="6">
        <f t="shared" si="4"/>
        <v>-4.2708333333333327E-2</v>
      </c>
      <c r="S104" s="76">
        <f t="shared" si="5"/>
        <v>15220.359265705914</v>
      </c>
      <c r="T104" s="21">
        <v>1771.4</v>
      </c>
      <c r="U104" s="6">
        <f t="shared" si="6"/>
        <v>-3.5972789115646164E-2</v>
      </c>
      <c r="V104" s="76">
        <f t="shared" si="7"/>
        <v>10941.464400802253</v>
      </c>
    </row>
    <row r="105" spans="16:22" x14ac:dyDescent="0.25">
      <c r="P105" s="79">
        <v>40237</v>
      </c>
      <c r="Q105" s="20">
        <v>6.6391666666666662</v>
      </c>
      <c r="R105" s="6">
        <f t="shared" si="4"/>
        <v>6.6391666666666668E-2</v>
      </c>
      <c r="S105" s="76">
        <f t="shared" si="5"/>
        <v>16230.864284621572</v>
      </c>
      <c r="T105" s="21">
        <v>1826.27</v>
      </c>
      <c r="U105" s="6">
        <f t="shared" si="6"/>
        <v>3.0975499604832368E-2</v>
      </c>
      <c r="V105" s="76">
        <f t="shared" si="7"/>
        <v>11280.381727025591</v>
      </c>
    </row>
    <row r="106" spans="16:22" x14ac:dyDescent="0.25">
      <c r="P106" s="79">
        <v>40268</v>
      </c>
      <c r="Q106" s="20">
        <v>7.2891666666666666</v>
      </c>
      <c r="R106" s="6">
        <f t="shared" si="4"/>
        <v>7.289166666666666E-2</v>
      </c>
      <c r="S106" s="76">
        <f t="shared" si="5"/>
        <v>17413.959033768111</v>
      </c>
      <c r="T106" s="21">
        <v>1936.48</v>
      </c>
      <c r="U106" s="6">
        <f t="shared" si="6"/>
        <v>6.034704616513431E-2</v>
      </c>
      <c r="V106" s="76">
        <f t="shared" si="7"/>
        <v>11961.119443866743</v>
      </c>
    </row>
    <row r="107" spans="16:22" x14ac:dyDescent="0.25">
      <c r="P107" s="79">
        <v>40298</v>
      </c>
      <c r="Q107" s="20">
        <v>1.9177666666666668</v>
      </c>
      <c r="R107" s="6">
        <f t="shared" si="4"/>
        <v>1.9177666666666669E-2</v>
      </c>
      <c r="S107" s="76">
        <f t="shared" si="5"/>
        <v>17747.918135464708</v>
      </c>
      <c r="T107" s="21">
        <v>1967.05</v>
      </c>
      <c r="U107" s="6">
        <f t="shared" si="6"/>
        <v>1.5786375278856513E-2</v>
      </c>
      <c r="V107" s="76">
        <f t="shared" si="7"/>
        <v>12149.942164162851</v>
      </c>
    </row>
    <row r="108" spans="16:22" x14ac:dyDescent="0.25">
      <c r="P108" s="79">
        <v>40329</v>
      </c>
      <c r="Q108" s="20">
        <v>-5.730433333333333</v>
      </c>
      <c r="R108" s="6">
        <f t="shared" si="4"/>
        <v>-5.7304333333333332E-2</v>
      </c>
      <c r="S108" s="76">
        <f t="shared" si="5"/>
        <v>16730.885518657327</v>
      </c>
      <c r="T108" s="21">
        <v>1809.98</v>
      </c>
      <c r="U108" s="6">
        <f t="shared" si="6"/>
        <v>-7.985053760707661E-2</v>
      </c>
      <c r="V108" s="76">
        <f t="shared" si="7"/>
        <v>11179.762750459558</v>
      </c>
    </row>
    <row r="109" spans="16:22" x14ac:dyDescent="0.25">
      <c r="P109" s="79">
        <v>40359</v>
      </c>
      <c r="Q109" s="20">
        <v>-6.7080333333333337</v>
      </c>
      <c r="R109" s="6">
        <f t="shared" si="4"/>
        <v>-6.7080333333333339E-2</v>
      </c>
      <c r="S109" s="76">
        <f t="shared" si="5"/>
        <v>15608.572141103954</v>
      </c>
      <c r="T109" s="21">
        <v>1715.23</v>
      </c>
      <c r="U109" s="6">
        <f t="shared" si="6"/>
        <v>-5.234864473640588E-2</v>
      </c>
      <c r="V109" s="76">
        <f t="shared" si="7"/>
        <v>10594.517321998446</v>
      </c>
    </row>
    <row r="110" spans="16:22" x14ac:dyDescent="0.25">
      <c r="P110" s="79">
        <v>40390</v>
      </c>
      <c r="Q110" s="20">
        <v>9.5081666666666678</v>
      </c>
      <c r="R110" s="6">
        <f t="shared" si="4"/>
        <v>9.5081666666666675E-2</v>
      </c>
      <c r="S110" s="76">
        <f t="shared" si="5"/>
        <v>17092.661194567019</v>
      </c>
      <c r="T110" s="21">
        <v>1835.4</v>
      </c>
      <c r="U110" s="6">
        <f t="shared" si="6"/>
        <v>7.0060574966622546E-2</v>
      </c>
      <c r="V110" s="76">
        <f t="shared" si="7"/>
        <v>11336.775297071499</v>
      </c>
    </row>
    <row r="111" spans="16:22" x14ac:dyDescent="0.25">
      <c r="P111" s="79">
        <v>40421</v>
      </c>
      <c r="Q111" s="20">
        <v>-4.9608333333333334</v>
      </c>
      <c r="R111" s="6">
        <f t="shared" si="4"/>
        <v>-4.9608333333333338E-2</v>
      </c>
      <c r="S111" s="76">
        <f t="shared" si="5"/>
        <v>16244.722760473207</v>
      </c>
      <c r="T111" s="21">
        <v>1752.55</v>
      </c>
      <c r="U111" s="6">
        <f t="shared" si="6"/>
        <v>-4.5140023972976007E-2</v>
      </c>
      <c r="V111" s="76">
        <f t="shared" si="7"/>
        <v>10825.03298838545</v>
      </c>
    </row>
    <row r="112" spans="16:22" x14ac:dyDescent="0.25">
      <c r="P112" s="79">
        <v>40451</v>
      </c>
      <c r="Q112" s="20">
        <v>10.371166666666667</v>
      </c>
      <c r="R112" s="6">
        <f t="shared" si="4"/>
        <v>0.10371166666666667</v>
      </c>
      <c r="S112" s="76">
        <f t="shared" si="5"/>
        <v>17929.490032499816</v>
      </c>
      <c r="T112" s="21">
        <v>1908.95</v>
      </c>
      <c r="U112" s="6">
        <f t="shared" si="6"/>
        <v>8.924139111580276E-2</v>
      </c>
      <c r="V112" s="76">
        <f t="shared" si="7"/>
        <v>11791.073991143423</v>
      </c>
    </row>
    <row r="113" spans="16:22" x14ac:dyDescent="0.25">
      <c r="P113" s="79">
        <v>40482</v>
      </c>
      <c r="Q113" s="20">
        <v>3.5641666666666665</v>
      </c>
      <c r="R113" s="6">
        <f t="shared" si="4"/>
        <v>3.5641666666666662E-2</v>
      </c>
      <c r="S113" s="76">
        <f t="shared" si="5"/>
        <v>18568.526939741496</v>
      </c>
      <c r="T113" s="21">
        <v>1981.59</v>
      </c>
      <c r="U113" s="6">
        <f t="shared" si="6"/>
        <v>3.8052332434060476E-2</v>
      </c>
      <c r="V113" s="76">
        <f t="shared" si="7"/>
        <v>12239.751858409018</v>
      </c>
    </row>
    <row r="114" spans="16:22" x14ac:dyDescent="0.25">
      <c r="P114" s="79">
        <v>40512</v>
      </c>
      <c r="Q114" s="20">
        <v>3.1091666666666664</v>
      </c>
      <c r="R114" s="6">
        <f t="shared" si="4"/>
        <v>3.1091666666666663E-2</v>
      </c>
      <c r="S114" s="76">
        <f t="shared" si="5"/>
        <v>19145.85338984296</v>
      </c>
      <c r="T114" s="21">
        <v>1981.84</v>
      </c>
      <c r="U114" s="6">
        <f t="shared" si="6"/>
        <v>1.2616131490372773E-4</v>
      </c>
      <c r="V114" s="76">
        <f t="shared" si="7"/>
        <v>12241.29604159757</v>
      </c>
    </row>
    <row r="115" spans="16:22" x14ac:dyDescent="0.25">
      <c r="P115" s="79">
        <v>40543</v>
      </c>
      <c r="Q115" s="20">
        <v>4.6241666666666665</v>
      </c>
      <c r="R115" s="6">
        <f t="shared" si="4"/>
        <v>4.6241666666666667E-2</v>
      </c>
      <c r="S115" s="76">
        <f t="shared" si="5"/>
        <v>20031.189560344948</v>
      </c>
      <c r="T115" s="21">
        <v>2114.29</v>
      </c>
      <c r="U115" s="6">
        <f t="shared" si="6"/>
        <v>6.6831833044039834E-2</v>
      </c>
      <c r="V115" s="76">
        <f t="shared" si="7"/>
        <v>13059.404294892285</v>
      </c>
    </row>
    <row r="116" spans="16:22" x14ac:dyDescent="0.25">
      <c r="P116" s="79">
        <v>40574</v>
      </c>
      <c r="Q116" s="20">
        <v>1.4203666666666668</v>
      </c>
      <c r="R116" s="6">
        <f t="shared" si="4"/>
        <v>1.4203666666666668E-2</v>
      </c>
      <c r="S116" s="76">
        <f t="shared" si="5"/>
        <v>20315.705899796903</v>
      </c>
      <c r="T116" s="21">
        <v>2164.3998999999999</v>
      </c>
      <c r="U116" s="6">
        <f t="shared" si="6"/>
        <v>2.3700580336661448E-2</v>
      </c>
      <c r="V116" s="76">
        <f t="shared" si="7"/>
        <v>13368.919755532321</v>
      </c>
    </row>
    <row r="117" spans="16:22" x14ac:dyDescent="0.25">
      <c r="P117" s="79">
        <v>40602</v>
      </c>
      <c r="Q117" s="20">
        <v>3.6876666666666664</v>
      </c>
      <c r="R117" s="6">
        <f t="shared" si="4"/>
        <v>3.6876666666666662E-2</v>
      </c>
      <c r="S117" s="76">
        <f t="shared" si="5"/>
        <v>21064.881414361746</v>
      </c>
      <c r="T117" s="21">
        <v>2238.5500000000002</v>
      </c>
      <c r="U117" s="6">
        <f t="shared" si="6"/>
        <v>3.4258964805903069E-2</v>
      </c>
      <c r="V117" s="76">
        <f t="shared" si="7"/>
        <v>13826.925106930044</v>
      </c>
    </row>
    <row r="118" spans="16:22" x14ac:dyDescent="0.25">
      <c r="P118" s="79">
        <v>40633</v>
      </c>
      <c r="Q118" s="20">
        <v>3.7652666666666663</v>
      </c>
      <c r="R118" s="6">
        <f t="shared" si="4"/>
        <v>3.7652666666666661E-2</v>
      </c>
      <c r="S118" s="76">
        <f t="shared" si="5"/>
        <v>21858.030372629568</v>
      </c>
      <c r="T118" s="21">
        <v>2239.4398999999999</v>
      </c>
      <c r="U118" s="6">
        <f t="shared" si="6"/>
        <v>3.9753411806731087E-4</v>
      </c>
      <c r="V118" s="76">
        <f t="shared" si="7"/>
        <v>13832.421781408011</v>
      </c>
    </row>
    <row r="119" spans="16:22" x14ac:dyDescent="0.25">
      <c r="P119" s="79">
        <v>40663</v>
      </c>
      <c r="Q119" s="20">
        <v>4.2750666666666666</v>
      </c>
      <c r="R119" s="6">
        <f t="shared" si="4"/>
        <v>4.2750666666666666E-2</v>
      </c>
      <c r="S119" s="76">
        <f t="shared" si="5"/>
        <v>22792.475743079729</v>
      </c>
      <c r="T119" s="21">
        <v>2305.7600000000002</v>
      </c>
      <c r="U119" s="6">
        <f t="shared" si="6"/>
        <v>2.961459247019782E-2</v>
      </c>
      <c r="V119" s="76">
        <f t="shared" si="7"/>
        <v>14242.063315340298</v>
      </c>
    </row>
    <row r="120" spans="16:22" x14ac:dyDescent="0.25">
      <c r="P120" s="79">
        <v>40694</v>
      </c>
      <c r="Q120" s="20">
        <v>-2.4565333333333337</v>
      </c>
      <c r="R120" s="6">
        <f t="shared" si="4"/>
        <v>-2.4565333333333338E-2</v>
      </c>
      <c r="S120" s="76">
        <f t="shared" si="5"/>
        <v>22232.570978959062</v>
      </c>
      <c r="T120" s="21">
        <v>2279.6599000000001</v>
      </c>
      <c r="U120" s="6">
        <f t="shared" si="6"/>
        <v>-1.1319521546041211E-2</v>
      </c>
      <c r="V120" s="76">
        <f t="shared" si="7"/>
        <v>14080.84997278222</v>
      </c>
    </row>
    <row r="121" spans="16:22" x14ac:dyDescent="0.25">
      <c r="P121" s="79">
        <v>40724</v>
      </c>
      <c r="Q121" s="20">
        <v>-2.1213333333333333</v>
      </c>
      <c r="R121" s="6">
        <f t="shared" si="4"/>
        <v>-2.1213333333333334E-2</v>
      </c>
      <c r="S121" s="76">
        <f t="shared" si="5"/>
        <v>21760.944039925413</v>
      </c>
      <c r="T121" s="21">
        <v>2241.6599000000001</v>
      </c>
      <c r="U121" s="6">
        <f t="shared" si="6"/>
        <v>-1.6669153148678006E-2</v>
      </c>
      <c r="V121" s="76">
        <f t="shared" si="7"/>
        <v>13846.134128122354</v>
      </c>
    </row>
    <row r="122" spans="16:22" x14ac:dyDescent="0.25">
      <c r="P122" s="79">
        <v>40755</v>
      </c>
      <c r="Q122" s="20">
        <v>-2.7713333333333336</v>
      </c>
      <c r="R122" s="6">
        <f t="shared" si="4"/>
        <v>-2.7713333333333336E-2</v>
      </c>
      <c r="S122" s="76">
        <f t="shared" si="5"/>
        <v>21157.875744098947</v>
      </c>
      <c r="T122" s="21">
        <v>2196.0801000000001</v>
      </c>
      <c r="U122" s="6">
        <f t="shared" si="6"/>
        <v>-2.0333057659638776E-2</v>
      </c>
      <c r="V122" s="76">
        <f t="shared" si="7"/>
        <v>13564.59988453215</v>
      </c>
    </row>
    <row r="123" spans="16:22" x14ac:dyDescent="0.25">
      <c r="P123" s="79">
        <v>40786</v>
      </c>
      <c r="Q123" s="20">
        <v>-3.6066333333333334</v>
      </c>
      <c r="R123" s="6">
        <f t="shared" si="4"/>
        <v>-3.6066333333333332E-2</v>
      </c>
      <c r="S123" s="76">
        <f t="shared" si="5"/>
        <v>20394.788744887028</v>
      </c>
      <c r="T123" s="21">
        <v>2076.7800000000002</v>
      </c>
      <c r="U123" s="6">
        <f t="shared" si="6"/>
        <v>-5.4324111401947484E-2</v>
      </c>
      <c r="V123" s="76">
        <f t="shared" si="7"/>
        <v>12827.715049281982</v>
      </c>
    </row>
    <row r="124" spans="16:22" x14ac:dyDescent="0.25">
      <c r="P124" s="79">
        <v>40816</v>
      </c>
      <c r="Q124" s="20">
        <v>-7.9488333333333339</v>
      </c>
      <c r="R124" s="6">
        <f t="shared" si="4"/>
        <v>-7.9488333333333341E-2</v>
      </c>
      <c r="S124" s="76">
        <f t="shared" si="5"/>
        <v>18773.640978870531</v>
      </c>
      <c r="T124" s="21">
        <v>1930.79</v>
      </c>
      <c r="U124" s="6">
        <f t="shared" si="6"/>
        <v>-7.0296324117143039E-2</v>
      </c>
      <c r="V124" s="76">
        <f t="shared" si="7"/>
        <v>11925.973834495302</v>
      </c>
    </row>
    <row r="125" spans="16:22" x14ac:dyDescent="0.25">
      <c r="P125" s="79">
        <v>40847</v>
      </c>
      <c r="Q125" s="20">
        <v>11.370666666666667</v>
      </c>
      <c r="R125" s="6">
        <f t="shared" si="4"/>
        <v>0.11370666666666666</v>
      </c>
      <c r="S125" s="76">
        <f t="shared" si="5"/>
        <v>20908.329115774635</v>
      </c>
      <c r="T125" s="21">
        <v>2141.8101000000001</v>
      </c>
      <c r="U125" s="6">
        <f t="shared" si="6"/>
        <v>0.10929210323235572</v>
      </c>
      <c r="V125" s="76">
        <f t="shared" si="7"/>
        <v>13229.388597961335</v>
      </c>
    </row>
    <row r="126" spans="16:22" x14ac:dyDescent="0.25">
      <c r="P126" s="79">
        <v>40877</v>
      </c>
      <c r="Q126" s="20">
        <v>-1.3781333333333332</v>
      </c>
      <c r="R126" s="6">
        <f t="shared" si="4"/>
        <v>-1.3781333333333333E-2</v>
      </c>
      <c r="S126" s="76">
        <f t="shared" si="5"/>
        <v>20620.184462787107</v>
      </c>
      <c r="T126" s="21">
        <v>2137.0801000000001</v>
      </c>
      <c r="U126" s="6">
        <f t="shared" si="6"/>
        <v>-2.2084124078040057E-3</v>
      </c>
      <c r="V126" s="76">
        <f t="shared" si="7"/>
        <v>13200.172652033936</v>
      </c>
    </row>
    <row r="127" spans="16:22" x14ac:dyDescent="0.25">
      <c r="P127" s="79">
        <v>40908</v>
      </c>
      <c r="Q127" s="20">
        <v>-9.6733333333333338E-2</v>
      </c>
      <c r="R127" s="6">
        <f t="shared" si="4"/>
        <v>-9.6733333333333339E-4</v>
      </c>
      <c r="S127" s="76">
        <f t="shared" si="5"/>
        <v>20600.237871016772</v>
      </c>
      <c r="T127" s="21">
        <v>2158.9398999999999</v>
      </c>
      <c r="U127" s="6">
        <f t="shared" si="6"/>
        <v>1.0228816411701036E-2</v>
      </c>
      <c r="V127" s="76">
        <f t="shared" si="7"/>
        <v>13335.194794694347</v>
      </c>
    </row>
    <row r="128" spans="16:22" x14ac:dyDescent="0.25">
      <c r="P128" s="79">
        <v>40939</v>
      </c>
      <c r="Q128" s="20">
        <v>0.70656666666666668</v>
      </c>
      <c r="R128" s="6">
        <f t="shared" si="4"/>
        <v>7.0656666666666671E-3</v>
      </c>
      <c r="S128" s="76">
        <f t="shared" si="5"/>
        <v>20745.792285067419</v>
      </c>
      <c r="T128" s="21">
        <v>2255.6898999999999</v>
      </c>
      <c r="U128" s="6">
        <f t="shared" si="6"/>
        <v>4.4813660630386165E-2</v>
      </c>
      <c r="V128" s="76">
        <f t="shared" si="7"/>
        <v>13932.793688663873</v>
      </c>
    </row>
    <row r="129" spans="16:22" x14ac:dyDescent="0.25">
      <c r="P129" s="79">
        <v>40968</v>
      </c>
      <c r="Q129" s="20">
        <v>3.4820666666666664</v>
      </c>
      <c r="R129" s="6">
        <f t="shared" si="4"/>
        <v>3.4820666666666666E-2</v>
      </c>
      <c r="S129" s="76">
        <f t="shared" si="5"/>
        <v>21468.174602961655</v>
      </c>
      <c r="T129" s="21">
        <v>2353.23</v>
      </c>
      <c r="U129" s="6">
        <f t="shared" si="6"/>
        <v>4.3241803760348585E-2</v>
      </c>
      <c r="V129" s="76">
        <f t="shared" si="7"/>
        <v>14535.272819182499</v>
      </c>
    </row>
    <row r="130" spans="16:22" x14ac:dyDescent="0.25">
      <c r="P130" s="79">
        <v>40999</v>
      </c>
      <c r="Q130" s="20">
        <v>2.8422666666666667</v>
      </c>
      <c r="R130" s="6">
        <f t="shared" si="4"/>
        <v>2.8422666666666666E-2</v>
      </c>
      <c r="S130" s="76">
        <f t="shared" si="5"/>
        <v>22078.357373643434</v>
      </c>
      <c r="T130" s="21">
        <v>2430.6698999999999</v>
      </c>
      <c r="U130" s="6">
        <f t="shared" si="6"/>
        <v>3.2907918053058927E-2</v>
      </c>
      <c r="V130" s="76">
        <f t="shared" si="7"/>
        <v>15013.598385995012</v>
      </c>
    </row>
    <row r="131" spans="16:22" x14ac:dyDescent="0.25">
      <c r="P131" s="79">
        <v>41029</v>
      </c>
      <c r="Q131" s="20">
        <v>1.3940666666666668</v>
      </c>
      <c r="R131" s="6">
        <f t="shared" si="4"/>
        <v>1.3940666666666667E-2</v>
      </c>
      <c r="S131" s="76">
        <f t="shared" si="5"/>
        <v>22386.144394336938</v>
      </c>
      <c r="T131" s="21">
        <v>2415.4198999999999</v>
      </c>
      <c r="U131" s="6">
        <f t="shared" si="6"/>
        <v>-6.2739905570887711E-3</v>
      </c>
      <c r="V131" s="76">
        <f t="shared" si="7"/>
        <v>14919.403211493356</v>
      </c>
    </row>
    <row r="132" spans="16:22" x14ac:dyDescent="0.25">
      <c r="P132" s="79">
        <v>41060</v>
      </c>
      <c r="Q132" s="20">
        <v>-4.8431333333333333</v>
      </c>
      <c r="R132" s="6">
        <f t="shared" si="4"/>
        <v>-4.8431333333333333E-2</v>
      </c>
      <c r="S132" s="76">
        <f t="shared" si="5"/>
        <v>21301.953573126673</v>
      </c>
      <c r="T132" s="21">
        <v>2270.25</v>
      </c>
      <c r="U132" s="6">
        <f t="shared" si="6"/>
        <v>-6.0101309921310131E-2</v>
      </c>
      <c r="V132" s="76">
        <f t="shared" si="7"/>
        <v>14022.727535238404</v>
      </c>
    </row>
    <row r="133" spans="16:22" x14ac:dyDescent="0.25">
      <c r="P133" s="79">
        <v>41090</v>
      </c>
      <c r="Q133" s="20">
        <v>2.2591666666666663</v>
      </c>
      <c r="R133" s="6">
        <f t="shared" si="4"/>
        <v>2.2591666666666663E-2</v>
      </c>
      <c r="S133" s="76">
        <f t="shared" si="5"/>
        <v>21783.200207599559</v>
      </c>
      <c r="T133" s="21">
        <v>2363.79</v>
      </c>
      <c r="U133" s="6">
        <f t="shared" si="6"/>
        <v>4.1202510736702891E-2</v>
      </c>
      <c r="V133" s="76">
        <f t="shared" si="7"/>
        <v>14600.499117066924</v>
      </c>
    </row>
    <row r="134" spans="16:22" x14ac:dyDescent="0.25">
      <c r="P134" s="79">
        <v>41121</v>
      </c>
      <c r="Q134" s="20">
        <v>-0.29123333333333334</v>
      </c>
      <c r="R134" s="6">
        <f t="shared" si="4"/>
        <v>-2.9123333333333336E-3</v>
      </c>
      <c r="S134" s="76">
        <f t="shared" si="5"/>
        <v>21719.760267528294</v>
      </c>
      <c r="T134" s="21">
        <v>2396.6201000000001</v>
      </c>
      <c r="U134" s="6">
        <f t="shared" si="6"/>
        <v>1.3888754923237823E-2</v>
      </c>
      <c r="V134" s="76">
        <f t="shared" si="7"/>
        <v>14803.281871060817</v>
      </c>
    </row>
    <row r="135" spans="16:22" x14ac:dyDescent="0.25">
      <c r="P135" s="79">
        <v>41152</v>
      </c>
      <c r="Q135" s="20">
        <v>2.9224666666666663</v>
      </c>
      <c r="R135" s="6">
        <f t="shared" si="4"/>
        <v>2.9224666666666663E-2</v>
      </c>
      <c r="S135" s="76">
        <f t="shared" si="5"/>
        <v>22354.513021426719</v>
      </c>
      <c r="T135" s="21">
        <v>2450.6001000000001</v>
      </c>
      <c r="U135" s="6">
        <f t="shared" si="6"/>
        <v>2.2523386163706194E-2</v>
      </c>
      <c r="V135" s="76">
        <f t="shared" si="7"/>
        <v>15136.701905132912</v>
      </c>
    </row>
    <row r="136" spans="16:22" x14ac:dyDescent="0.25">
      <c r="P136" s="79">
        <v>41182</v>
      </c>
      <c r="Q136" s="20">
        <v>1.8155666666666668</v>
      </c>
      <c r="R136" s="6">
        <f t="shared" si="4"/>
        <v>1.8155666666666667E-2</v>
      </c>
      <c r="S136" s="76">
        <f t="shared" si="5"/>
        <v>22760.374108339402</v>
      </c>
      <c r="T136" s="21">
        <v>2513.9299000000001</v>
      </c>
      <c r="U136" s="6">
        <f t="shared" si="6"/>
        <v>2.584256811219432E-2</v>
      </c>
      <c r="V136" s="76">
        <f t="shared" si="7"/>
        <v>15527.87315511029</v>
      </c>
    </row>
    <row r="137" spans="16:22" x14ac:dyDescent="0.25">
      <c r="P137" s="79">
        <v>41213</v>
      </c>
      <c r="Q137" s="20">
        <v>-1.0119333333333334</v>
      </c>
      <c r="R137" s="6">
        <f t="shared" ref="R137:R200" si="8">Q137/100</f>
        <v>-1.0119333333333334E-2</v>
      </c>
      <c r="S137" s="76">
        <f t="shared" ref="S137:S200" si="9">S136*(1+R137)</f>
        <v>22530.054295945745</v>
      </c>
      <c r="T137" s="21">
        <v>2467.5100000000002</v>
      </c>
      <c r="U137" s="6">
        <f t="shared" ref="U137:U200" si="10">T137/T136-1</f>
        <v>-1.8465073349897221E-2</v>
      </c>
      <c r="V137" s="76">
        <f t="shared" ref="V137:V200" si="11">V136*(1+U137)</f>
        <v>15241.149838333278</v>
      </c>
    </row>
    <row r="138" spans="16:22" x14ac:dyDescent="0.25">
      <c r="P138" s="79">
        <v>41243</v>
      </c>
      <c r="Q138" s="20">
        <v>2.7295666666666665</v>
      </c>
      <c r="R138" s="6">
        <f t="shared" si="8"/>
        <v>2.7295666666666666E-2</v>
      </c>
      <c r="S138" s="76">
        <f t="shared" si="9"/>
        <v>23145.027147989782</v>
      </c>
      <c r="T138" s="21">
        <v>2481.8200999999999</v>
      </c>
      <c r="U138" s="6">
        <f t="shared" si="10"/>
        <v>5.7994091209354615E-3</v>
      </c>
      <c r="V138" s="76">
        <f t="shared" si="11"/>
        <v>15329.539501719253</v>
      </c>
    </row>
    <row r="139" spans="16:22" x14ac:dyDescent="0.25">
      <c r="P139" s="79">
        <v>41274</v>
      </c>
      <c r="Q139" s="20">
        <v>0.14106666666666667</v>
      </c>
      <c r="R139" s="6">
        <f t="shared" si="8"/>
        <v>1.4106666666666668E-3</v>
      </c>
      <c r="S139" s="76">
        <f t="shared" si="9"/>
        <v>23177.677066286546</v>
      </c>
      <c r="T139" s="21">
        <v>2504.4398999999999</v>
      </c>
      <c r="U139" s="6">
        <f t="shared" si="10"/>
        <v>9.1141980838982395E-3</v>
      </c>
      <c r="V139" s="76">
        <f t="shared" si="11"/>
        <v>15469.255961272866</v>
      </c>
    </row>
    <row r="140" spans="16:22" x14ac:dyDescent="0.25">
      <c r="P140" s="79">
        <v>41305</v>
      </c>
      <c r="Q140" s="20">
        <v>5.5811666666666664</v>
      </c>
      <c r="R140" s="6">
        <f t="shared" si="8"/>
        <v>5.5811666666666662E-2</v>
      </c>
      <c r="S140" s="76">
        <f t="shared" si="9"/>
        <v>24471.261852817774</v>
      </c>
      <c r="T140" s="21">
        <v>2634.1599000000001</v>
      </c>
      <c r="U140" s="6">
        <f t="shared" si="10"/>
        <v>5.1796012353900078E-2</v>
      </c>
      <c r="V140" s="76">
        <f t="shared" si="11"/>
        <v>16270.501734148598</v>
      </c>
    </row>
    <row r="141" spans="16:22" x14ac:dyDescent="0.25">
      <c r="P141" s="79">
        <v>41333</v>
      </c>
      <c r="Q141" s="20">
        <v>0.8706666666666667</v>
      </c>
      <c r="R141" s="6">
        <f t="shared" si="8"/>
        <v>8.7066666666666664E-3</v>
      </c>
      <c r="S141" s="76">
        <f t="shared" si="9"/>
        <v>24684.324972682974</v>
      </c>
      <c r="T141" s="21">
        <v>2669.9198999999999</v>
      </c>
      <c r="U141" s="6">
        <f t="shared" si="10"/>
        <v>1.3575485679513832E-2</v>
      </c>
      <c r="V141" s="76">
        <f t="shared" si="11"/>
        <v>16491.381697439039</v>
      </c>
    </row>
    <row r="142" spans="16:22" x14ac:dyDescent="0.25">
      <c r="P142" s="79">
        <v>41364</v>
      </c>
      <c r="Q142" s="20">
        <v>3.9719666666666664</v>
      </c>
      <c r="R142" s="6">
        <f t="shared" si="8"/>
        <v>3.9719666666666667E-2</v>
      </c>
      <c r="S142" s="76">
        <f t="shared" si="9"/>
        <v>25664.778132489617</v>
      </c>
      <c r="T142" s="21">
        <v>2770.05</v>
      </c>
      <c r="U142" s="6">
        <f t="shared" si="10"/>
        <v>3.7503035203415802E-2</v>
      </c>
      <c r="V142" s="76">
        <f t="shared" si="11"/>
        <v>17109.858565791063</v>
      </c>
    </row>
    <row r="143" spans="16:22" x14ac:dyDescent="0.25">
      <c r="P143" s="79">
        <v>41394</v>
      </c>
      <c r="Q143" s="20">
        <v>1.3523666666666667</v>
      </c>
      <c r="R143" s="6">
        <f t="shared" si="8"/>
        <v>1.3523666666666666E-2</v>
      </c>
      <c r="S143" s="76">
        <f t="shared" si="9"/>
        <v>26011.860037027363</v>
      </c>
      <c r="T143" s="21">
        <v>2823.4198999999999</v>
      </c>
      <c r="U143" s="6">
        <f t="shared" si="10"/>
        <v>1.9266764137831238E-2</v>
      </c>
      <c r="V143" s="76">
        <f t="shared" si="11"/>
        <v>17439.510175209809</v>
      </c>
    </row>
    <row r="144" spans="16:22" x14ac:dyDescent="0.25">
      <c r="P144" s="79">
        <v>41425</v>
      </c>
      <c r="Q144" s="20">
        <v>3.3485666666666667</v>
      </c>
      <c r="R144" s="6">
        <f t="shared" si="8"/>
        <v>3.3485666666666664E-2</v>
      </c>
      <c r="S144" s="76">
        <f t="shared" si="9"/>
        <v>26882.884511607252</v>
      </c>
      <c r="T144" s="21">
        <v>2889.46</v>
      </c>
      <c r="U144" s="6">
        <f t="shared" si="10"/>
        <v>2.339010927846763E-2</v>
      </c>
      <c r="V144" s="76">
        <f t="shared" si="11"/>
        <v>17847.422223970916</v>
      </c>
    </row>
    <row r="145" spans="16:22" x14ac:dyDescent="0.25">
      <c r="P145" s="79">
        <v>41455</v>
      </c>
      <c r="Q145" s="20">
        <v>-1.3615333333333333</v>
      </c>
      <c r="R145" s="6">
        <f t="shared" si="8"/>
        <v>-1.3615333333333333E-2</v>
      </c>
      <c r="S145" s="76">
        <f t="shared" si="9"/>
        <v>26516.865078020215</v>
      </c>
      <c r="T145" s="21">
        <v>2850.6599000000001</v>
      </c>
      <c r="U145" s="6">
        <f t="shared" si="10"/>
        <v>-1.3428149204349538E-2</v>
      </c>
      <c r="V145" s="76">
        <f t="shared" si="11"/>
        <v>17607.76437543441</v>
      </c>
    </row>
    <row r="146" spans="16:22" x14ac:dyDescent="0.25">
      <c r="P146" s="79">
        <v>41486</v>
      </c>
      <c r="Q146" s="20">
        <v>4.7132666666666667</v>
      </c>
      <c r="R146" s="6">
        <f t="shared" si="8"/>
        <v>4.713266666666667E-2</v>
      </c>
      <c r="S146" s="76">
        <f t="shared" si="9"/>
        <v>27766.675640787518</v>
      </c>
      <c r="T146" s="21">
        <v>2995.72</v>
      </c>
      <c r="U146" s="6">
        <f t="shared" si="10"/>
        <v>5.0886498245546363E-2</v>
      </c>
      <c r="V146" s="76">
        <f t="shared" si="11"/>
        <v>18503.761846432946</v>
      </c>
    </row>
    <row r="147" spans="16:22" x14ac:dyDescent="0.25">
      <c r="P147" s="79">
        <v>41517</v>
      </c>
      <c r="Q147" s="20">
        <v>-2.8533333333333335</v>
      </c>
      <c r="R147" s="6">
        <f t="shared" si="8"/>
        <v>-2.8533333333333334E-2</v>
      </c>
      <c r="S147" s="76">
        <f t="shared" si="9"/>
        <v>26974.399829170383</v>
      </c>
      <c r="T147" s="21">
        <v>2908.96</v>
      </c>
      <c r="U147" s="6">
        <f t="shared" si="10"/>
        <v>-2.8961318147223247E-2</v>
      </c>
      <c r="V147" s="76">
        <f t="shared" si="11"/>
        <v>17967.868512677949</v>
      </c>
    </row>
    <row r="148" spans="16:22" x14ac:dyDescent="0.25">
      <c r="P148" s="79">
        <v>41547</v>
      </c>
      <c r="Q148" s="20">
        <v>5.0459666666666667</v>
      </c>
      <c r="R148" s="6">
        <f t="shared" si="8"/>
        <v>5.0459666666666667E-2</v>
      </c>
      <c r="S148" s="76">
        <f t="shared" si="9"/>
        <v>28335.519053083706</v>
      </c>
      <c r="T148" s="21">
        <v>3000.1799000000001</v>
      </c>
      <c r="U148" s="6">
        <f t="shared" si="10"/>
        <v>3.1358251746328669E-2</v>
      </c>
      <c r="V148" s="76">
        <f t="shared" si="11"/>
        <v>18531.309456843435</v>
      </c>
    </row>
    <row r="149" spans="16:22" x14ac:dyDescent="0.25">
      <c r="P149" s="79">
        <v>41578</v>
      </c>
      <c r="Q149" s="20">
        <v>5.8464666666666663</v>
      </c>
      <c r="R149" s="6">
        <f t="shared" si="8"/>
        <v>5.8464666666666665E-2</v>
      </c>
      <c r="S149" s="76">
        <f t="shared" si="9"/>
        <v>29992.145729349228</v>
      </c>
      <c r="T149" s="21">
        <v>3138.0900999999999</v>
      </c>
      <c r="U149" s="6">
        <f t="shared" si="10"/>
        <v>4.5967310160300645E-2</v>
      </c>
      <c r="V149" s="76">
        <f t="shared" si="11"/>
        <v>19383.143906322672</v>
      </c>
    </row>
    <row r="150" spans="16:22" x14ac:dyDescent="0.25">
      <c r="P150" s="79">
        <v>41608</v>
      </c>
      <c r="Q150" s="20">
        <v>3.4903666666666666</v>
      </c>
      <c r="R150" s="6">
        <f t="shared" si="8"/>
        <v>3.4903666666666666E-2</v>
      </c>
      <c r="S150" s="76">
        <f t="shared" si="9"/>
        <v>31038.981586504524</v>
      </c>
      <c r="T150" s="21">
        <v>3233.72</v>
      </c>
      <c r="U150" s="6">
        <f t="shared" si="10"/>
        <v>3.0473917877628764E-2</v>
      </c>
      <c r="V150" s="76">
        <f t="shared" si="11"/>
        <v>19973.82424193421</v>
      </c>
    </row>
    <row r="151" spans="16:22" x14ac:dyDescent="0.25">
      <c r="P151" s="79">
        <v>41639</v>
      </c>
      <c r="Q151" s="20">
        <v>4.0375666666666667</v>
      </c>
      <c r="R151" s="6">
        <f t="shared" si="8"/>
        <v>4.0375666666666671E-2</v>
      </c>
      <c r="S151" s="76">
        <f t="shared" si="9"/>
        <v>32292.201160714034</v>
      </c>
      <c r="T151" s="21">
        <v>3315.5900999999999</v>
      </c>
      <c r="U151" s="6">
        <f t="shared" si="10"/>
        <v>2.5317621810175384E-2</v>
      </c>
      <c r="V151" s="76">
        <f t="shared" si="11"/>
        <v>20479.513970194414</v>
      </c>
    </row>
    <row r="152" spans="16:22" x14ac:dyDescent="0.25">
      <c r="P152" s="79">
        <v>41670</v>
      </c>
      <c r="Q152" s="20">
        <v>0.73016666666666663</v>
      </c>
      <c r="R152" s="6">
        <f t="shared" si="8"/>
        <v>7.3016666666666664E-3</v>
      </c>
      <c r="S152" s="76">
        <f t="shared" si="9"/>
        <v>32527.988049522519</v>
      </c>
      <c r="T152" s="21">
        <v>3200.95</v>
      </c>
      <c r="U152" s="6">
        <f t="shared" si="10"/>
        <v>-3.4576077422839524E-2</v>
      </c>
      <c r="V152" s="76">
        <f t="shared" si="11"/>
        <v>19771.412709578846</v>
      </c>
    </row>
    <row r="153" spans="16:22" x14ac:dyDescent="0.25">
      <c r="P153" s="79">
        <v>41698</v>
      </c>
      <c r="Q153" s="20">
        <v>7.5992666666666668</v>
      </c>
      <c r="R153" s="6">
        <f t="shared" si="8"/>
        <v>7.5992666666666667E-2</v>
      </c>
      <c r="S153" s="76">
        <f t="shared" si="9"/>
        <v>34999.876602707198</v>
      </c>
      <c r="T153" s="21">
        <v>3347.3798999999999</v>
      </c>
      <c r="U153" s="6">
        <f t="shared" si="10"/>
        <v>4.5745762976616255E-2</v>
      </c>
      <c r="V153" s="76">
        <f t="shared" si="11"/>
        <v>20675.871069104098</v>
      </c>
    </row>
    <row r="154" spans="16:22" x14ac:dyDescent="0.25">
      <c r="P154" s="79">
        <v>41729</v>
      </c>
      <c r="Q154" s="20">
        <v>-1.5342333333333333</v>
      </c>
      <c r="R154" s="6">
        <f t="shared" si="8"/>
        <v>-1.5342333333333333E-2</v>
      </c>
      <c r="S154" s="76">
        <f t="shared" si="9"/>
        <v>34462.896829242927</v>
      </c>
      <c r="T154" s="21">
        <v>3375.51</v>
      </c>
      <c r="U154" s="6">
        <f t="shared" si="10"/>
        <v>8.4036174083499393E-3</v>
      </c>
      <c r="V154" s="76">
        <f t="shared" si="11"/>
        <v>20849.623179153219</v>
      </c>
    </row>
    <row r="155" spans="16:22" x14ac:dyDescent="0.25">
      <c r="P155" s="79">
        <v>41759</v>
      </c>
      <c r="Q155" s="20">
        <v>-3.4808333333333334</v>
      </c>
      <c r="R155" s="6">
        <f t="shared" si="8"/>
        <v>-3.4808333333333337E-2</v>
      </c>
      <c r="S155" s="76">
        <f t="shared" si="9"/>
        <v>33263.30082877836</v>
      </c>
      <c r="T155" s="21">
        <v>3400.46</v>
      </c>
      <c r="U155" s="6">
        <f t="shared" si="10"/>
        <v>7.3914756584929631E-3</v>
      </c>
      <c r="V155" s="76">
        <f t="shared" si="11"/>
        <v>21003.732661370679</v>
      </c>
    </row>
    <row r="156" spans="16:22" x14ac:dyDescent="0.25">
      <c r="P156" s="79">
        <v>41790</v>
      </c>
      <c r="Q156" s="20">
        <v>3.8751666666666664</v>
      </c>
      <c r="R156" s="6">
        <f t="shared" si="8"/>
        <v>3.8751666666666663E-2</v>
      </c>
      <c r="S156" s="76">
        <f t="shared" si="9"/>
        <v>34552.309174728238</v>
      </c>
      <c r="T156" s="21">
        <v>3480.29</v>
      </c>
      <c r="U156" s="6">
        <f t="shared" si="10"/>
        <v>2.3476235568129056E-2</v>
      </c>
      <c r="V156" s="76">
        <f t="shared" si="11"/>
        <v>21496.821237139022</v>
      </c>
    </row>
    <row r="157" spans="16:22" x14ac:dyDescent="0.25">
      <c r="P157" s="79">
        <v>41820</v>
      </c>
      <c r="Q157" s="20">
        <v>3.3011666666666666</v>
      </c>
      <c r="R157" s="6">
        <f t="shared" si="8"/>
        <v>3.3011666666666668E-2</v>
      </c>
      <c r="S157" s="76">
        <f t="shared" si="9"/>
        <v>35692.938487767977</v>
      </c>
      <c r="T157" s="21">
        <v>3552.1799000000001</v>
      </c>
      <c r="U157" s="6">
        <f t="shared" si="10"/>
        <v>2.0656295883389131E-2</v>
      </c>
      <c r="V157" s="76">
        <f t="shared" si="11"/>
        <v>21940.86593716569</v>
      </c>
    </row>
    <row r="158" spans="16:22" x14ac:dyDescent="0.25">
      <c r="P158" s="79">
        <v>41851</v>
      </c>
      <c r="Q158" s="20">
        <v>-3.4755333333333334</v>
      </c>
      <c r="R158" s="6">
        <f t="shared" si="8"/>
        <v>-3.4755333333333333E-2</v>
      </c>
      <c r="S158" s="76">
        <f t="shared" si="9"/>
        <v>34452.418512979435</v>
      </c>
      <c r="T158" s="21">
        <v>3503.1898999999999</v>
      </c>
      <c r="U158" s="6">
        <f t="shared" si="10"/>
        <v>-1.3791531222841602E-2</v>
      </c>
      <c r="V158" s="76">
        <f t="shared" si="11"/>
        <v>21638.267799537087</v>
      </c>
    </row>
    <row r="159" spans="16:22" x14ac:dyDescent="0.25">
      <c r="P159" s="79">
        <v>41882</v>
      </c>
      <c r="Q159" s="20">
        <v>6.6956666666666669</v>
      </c>
      <c r="R159" s="6">
        <f t="shared" si="8"/>
        <v>6.6956666666666664E-2</v>
      </c>
      <c r="S159" s="76">
        <f t="shared" si="9"/>
        <v>36759.237615213489</v>
      </c>
      <c r="T159" s="21">
        <v>3643.3400999999999</v>
      </c>
      <c r="U159" s="6">
        <f t="shared" si="10"/>
        <v>4.0006452404992343E-2</v>
      </c>
      <c r="V159" s="76">
        <f t="shared" si="11"/>
        <v>22503.938130385744</v>
      </c>
    </row>
    <row r="160" spans="16:22" x14ac:dyDescent="0.25">
      <c r="P160" s="79">
        <v>41912</v>
      </c>
      <c r="Q160" s="20">
        <v>-0.99403333333333332</v>
      </c>
      <c r="R160" s="6">
        <f t="shared" si="8"/>
        <v>-9.940333333333334E-3</v>
      </c>
      <c r="S160" s="76">
        <f t="shared" si="9"/>
        <v>36393.838540239063</v>
      </c>
      <c r="T160" s="21">
        <v>3592.25</v>
      </c>
      <c r="U160" s="6">
        <f t="shared" si="10"/>
        <v>-1.4022874230160354E-2</v>
      </c>
      <c r="V160" s="76">
        <f t="shared" si="11"/>
        <v>22188.368236300033</v>
      </c>
    </row>
    <row r="161" spans="16:22" x14ac:dyDescent="0.25">
      <c r="P161" s="79">
        <v>41943</v>
      </c>
      <c r="Q161" s="20">
        <v>1.9145666666666667</v>
      </c>
      <c r="R161" s="6">
        <f t="shared" si="8"/>
        <v>1.9145666666666668E-2</v>
      </c>
      <c r="S161" s="76">
        <f t="shared" si="9"/>
        <v>37090.622841650969</v>
      </c>
      <c r="T161" s="21">
        <v>3679.99</v>
      </c>
      <c r="U161" s="6">
        <f t="shared" si="10"/>
        <v>2.4424803396200012E-2</v>
      </c>
      <c r="V161" s="76">
        <f t="shared" si="11"/>
        <v>22730.314768154152</v>
      </c>
    </row>
    <row r="162" spans="16:22" x14ac:dyDescent="0.25">
      <c r="P162" s="79">
        <v>41973</v>
      </c>
      <c r="Q162" s="20">
        <v>5.0385666666666662</v>
      </c>
      <c r="R162" s="6">
        <f t="shared" si="8"/>
        <v>5.0385666666666662E-2</v>
      </c>
      <c r="S162" s="76">
        <f t="shared" si="9"/>
        <v>38959.458600609447</v>
      </c>
      <c r="T162" s="21">
        <v>3778.96</v>
      </c>
      <c r="U162" s="6">
        <f t="shared" si="10"/>
        <v>2.6894094820909986E-2</v>
      </c>
      <c r="V162" s="76">
        <f t="shared" si="11"/>
        <v>23341.626008838022</v>
      </c>
    </row>
    <row r="163" spans="16:22" x14ac:dyDescent="0.25">
      <c r="P163" s="79">
        <v>42004</v>
      </c>
      <c r="Q163" s="20">
        <v>0.12236666666666667</v>
      </c>
      <c r="R163" s="6">
        <f t="shared" si="8"/>
        <v>1.2236666666666667E-3</v>
      </c>
      <c r="S163" s="76">
        <f t="shared" si="9"/>
        <v>39007.131991450398</v>
      </c>
      <c r="T163" s="21">
        <v>3769.4398999999999</v>
      </c>
      <c r="U163" s="6">
        <f t="shared" si="10"/>
        <v>-2.5192380972542949E-3</v>
      </c>
      <c r="V163" s="76">
        <f t="shared" si="11"/>
        <v>23282.822895344696</v>
      </c>
    </row>
    <row r="164" spans="16:22" x14ac:dyDescent="0.25">
      <c r="P164" s="79">
        <v>42035</v>
      </c>
      <c r="Q164" s="20">
        <v>0.48826666666666663</v>
      </c>
      <c r="R164" s="6">
        <f t="shared" si="8"/>
        <v>4.8826666666666662E-3</v>
      </c>
      <c r="S164" s="76">
        <f t="shared" si="9"/>
        <v>39197.590814587318</v>
      </c>
      <c r="T164" s="21">
        <v>3656.28</v>
      </c>
      <c r="U164" s="6">
        <f t="shared" si="10"/>
        <v>-3.0020348646492501E-2</v>
      </c>
      <c r="V164" s="76">
        <f t="shared" si="11"/>
        <v>22583.86443455191</v>
      </c>
    </row>
    <row r="165" spans="16:22" x14ac:dyDescent="0.25">
      <c r="P165" s="79">
        <v>42063</v>
      </c>
      <c r="Q165" s="20">
        <v>4.8970666666666665</v>
      </c>
      <c r="R165" s="6">
        <f t="shared" si="8"/>
        <v>4.8970666666666662E-2</v>
      </c>
      <c r="S165" s="76">
        <f t="shared" si="9"/>
        <v>41117.122968504867</v>
      </c>
      <c r="T165" s="21">
        <v>3866.4198999999999</v>
      </c>
      <c r="U165" s="6">
        <f t="shared" si="10"/>
        <v>5.7473689104773129E-2</v>
      </c>
      <c r="V165" s="76">
        <f t="shared" si="11"/>
        <v>23881.842437847688</v>
      </c>
    </row>
    <row r="166" spans="16:22" x14ac:dyDescent="0.25">
      <c r="P166" s="79">
        <v>42094</v>
      </c>
      <c r="Q166" s="20">
        <v>1.6957666666666669</v>
      </c>
      <c r="R166" s="6">
        <f t="shared" si="8"/>
        <v>1.6957666666666669E-2</v>
      </c>
      <c r="S166" s="76">
        <f t="shared" si="9"/>
        <v>41814.373434097113</v>
      </c>
      <c r="T166" s="21">
        <v>3805.27</v>
      </c>
      <c r="U166" s="6">
        <f t="shared" si="10"/>
        <v>-1.5815638648042363E-2</v>
      </c>
      <c r="V166" s="76">
        <f t="shared" si="11"/>
        <v>23504.135847601206</v>
      </c>
    </row>
    <row r="167" spans="16:22" x14ac:dyDescent="0.25">
      <c r="P167" s="79">
        <v>42124</v>
      </c>
      <c r="Q167" s="20">
        <v>-3.6458333333333335</v>
      </c>
      <c r="R167" s="6">
        <f t="shared" si="8"/>
        <v>-3.6458333333333336E-2</v>
      </c>
      <c r="S167" s="76">
        <f t="shared" si="9"/>
        <v>40289.891069312318</v>
      </c>
      <c r="T167" s="21">
        <v>3841.78</v>
      </c>
      <c r="U167" s="6">
        <f t="shared" si="10"/>
        <v>9.5945885574479917E-3</v>
      </c>
      <c r="V167" s="76">
        <f t="shared" si="11"/>
        <v>23729.648360457304</v>
      </c>
    </row>
    <row r="168" spans="16:22" x14ac:dyDescent="0.25">
      <c r="P168" s="79">
        <v>42155</v>
      </c>
      <c r="Q168" s="20">
        <v>4.8071666666666664</v>
      </c>
      <c r="R168" s="6">
        <f t="shared" si="8"/>
        <v>4.8071666666666665E-2</v>
      </c>
      <c r="S168" s="76">
        <f t="shared" si="9"/>
        <v>42226.69328283261</v>
      </c>
      <c r="T168" s="21">
        <v>3891.1799000000001</v>
      </c>
      <c r="U168" s="6">
        <f t="shared" si="10"/>
        <v>1.2858596796276656E-2</v>
      </c>
      <c r="V168" s="76">
        <f t="shared" si="11"/>
        <v>24034.778340841851</v>
      </c>
    </row>
    <row r="169" spans="16:22" x14ac:dyDescent="0.25">
      <c r="P169" s="79">
        <v>42185</v>
      </c>
      <c r="Q169" s="20">
        <v>-1.8038333333333332</v>
      </c>
      <c r="R169" s="6">
        <f t="shared" si="8"/>
        <v>-1.8038333333333333E-2</v>
      </c>
      <c r="S169" s="76">
        <f t="shared" si="9"/>
        <v>41464.994113832443</v>
      </c>
      <c r="T169" s="21">
        <v>3815.8501000000001</v>
      </c>
      <c r="U169" s="6">
        <f t="shared" si="10"/>
        <v>-1.9359115213357203E-2</v>
      </c>
      <c r="V169" s="76">
        <f t="shared" si="11"/>
        <v>23569.48629781399</v>
      </c>
    </row>
    <row r="170" spans="16:22" x14ac:dyDescent="0.25">
      <c r="P170" s="79">
        <v>42216</v>
      </c>
      <c r="Q170" s="20">
        <v>3.9346000000000001</v>
      </c>
      <c r="R170" s="6">
        <f t="shared" si="8"/>
        <v>3.9345999999999999E-2</v>
      </c>
      <c r="S170" s="76">
        <f t="shared" si="9"/>
        <v>43096.475772235295</v>
      </c>
      <c r="T170" s="21">
        <v>3895.8</v>
      </c>
      <c r="U170" s="6">
        <f t="shared" si="10"/>
        <v>2.0952054694182154E-2</v>
      </c>
      <c r="V170" s="76">
        <f t="shared" si="11"/>
        <v>24063.315463839564</v>
      </c>
    </row>
    <row r="171" spans="16:22" x14ac:dyDescent="0.25">
      <c r="P171" s="79">
        <v>42247</v>
      </c>
      <c r="Q171" s="20">
        <v>-7.2881999999999998</v>
      </c>
      <c r="R171" s="6">
        <f t="shared" si="8"/>
        <v>-7.2882000000000002E-2</v>
      </c>
      <c r="S171" s="76">
        <f t="shared" si="9"/>
        <v>39955.51842500324</v>
      </c>
      <c r="T171" s="21">
        <v>3660.75</v>
      </c>
      <c r="U171" s="6">
        <f t="shared" si="10"/>
        <v>-6.0334206068073382E-2</v>
      </c>
      <c r="V171" s="76">
        <f t="shared" si="11"/>
        <v>22611.474429963211</v>
      </c>
    </row>
    <row r="172" spans="16:22" x14ac:dyDescent="0.25">
      <c r="P172" s="79">
        <v>42277</v>
      </c>
      <c r="Q172" s="20">
        <v>-1.6785000000000001</v>
      </c>
      <c r="R172" s="6">
        <f t="shared" si="8"/>
        <v>-1.6785000000000001E-2</v>
      </c>
      <c r="S172" s="76">
        <f t="shared" si="9"/>
        <v>39284.865048239561</v>
      </c>
      <c r="T172" s="21">
        <v>3570.1714000000002</v>
      </c>
      <c r="U172" s="6">
        <f t="shared" si="10"/>
        <v>-2.4743181042136131E-2</v>
      </c>
      <c r="V172" s="76">
        <f t="shared" si="11"/>
        <v>22051.994624513001</v>
      </c>
    </row>
    <row r="173" spans="16:22" x14ac:dyDescent="0.25">
      <c r="P173" s="79">
        <v>42308</v>
      </c>
      <c r="Q173" s="20">
        <v>6.0056000000000003</v>
      </c>
      <c r="R173" s="6">
        <f t="shared" si="8"/>
        <v>6.0056000000000005E-2</v>
      </c>
      <c r="S173" s="76">
        <f t="shared" si="9"/>
        <v>41644.156903576637</v>
      </c>
      <c r="T173" s="21">
        <v>3871.3301000000001</v>
      </c>
      <c r="U173" s="6">
        <f t="shared" si="10"/>
        <v>8.4354129328356509E-2</v>
      </c>
      <c r="V173" s="76">
        <f t="shared" si="11"/>
        <v>23912.171431017392</v>
      </c>
    </row>
    <row r="174" spans="16:22" x14ac:dyDescent="0.25">
      <c r="P174" s="79">
        <v>42338</v>
      </c>
      <c r="Q174" s="20">
        <v>1.3391999999999999</v>
      </c>
      <c r="R174" s="6">
        <f t="shared" si="8"/>
        <v>1.3391999999999999E-2</v>
      </c>
      <c r="S174" s="76">
        <f t="shared" si="9"/>
        <v>42201.855452829339</v>
      </c>
      <c r="T174" s="21">
        <v>3882.8400999999999</v>
      </c>
      <c r="U174" s="6">
        <f t="shared" si="10"/>
        <v>2.9731383536628631E-3</v>
      </c>
      <c r="V174" s="76">
        <f t="shared" si="11"/>
        <v>23983.26562501831</v>
      </c>
    </row>
    <row r="175" spans="16:22" x14ac:dyDescent="0.25">
      <c r="P175" s="79">
        <v>42369</v>
      </c>
      <c r="Q175" s="20">
        <v>0.83340000000000003</v>
      </c>
      <c r="R175" s="6">
        <f t="shared" si="8"/>
        <v>8.3340000000000011E-3</v>
      </c>
      <c r="S175" s="76">
        <f t="shared" si="9"/>
        <v>42553.565716173223</v>
      </c>
      <c r="T175" s="21">
        <v>3821.6001000000001</v>
      </c>
      <c r="U175" s="6">
        <f t="shared" si="10"/>
        <v>-1.5771960323578527E-2</v>
      </c>
      <c r="V175" s="76">
        <f t="shared" si="11"/>
        <v>23605.002511150677</v>
      </c>
    </row>
    <row r="176" spans="16:22" x14ac:dyDescent="0.25">
      <c r="P176" s="79">
        <v>42400</v>
      </c>
      <c r="Q176" s="20">
        <v>-7.1595000000000004</v>
      </c>
      <c r="R176" s="6">
        <f t="shared" si="8"/>
        <v>-7.1595000000000006E-2</v>
      </c>
      <c r="S176" s="76">
        <f t="shared" si="9"/>
        <v>39506.943178723806</v>
      </c>
      <c r="T176" s="21">
        <v>3631.96</v>
      </c>
      <c r="U176" s="6">
        <f t="shared" si="10"/>
        <v>-4.9623219342076141E-2</v>
      </c>
      <c r="V176" s="76">
        <f t="shared" si="11"/>
        <v>22433.646293969588</v>
      </c>
    </row>
    <row r="177" spans="16:22" x14ac:dyDescent="0.25">
      <c r="P177" s="79">
        <v>42429</v>
      </c>
      <c r="Q177" s="20">
        <v>-2.79</v>
      </c>
      <c r="R177" s="6">
        <f t="shared" si="8"/>
        <v>-2.7900000000000001E-2</v>
      </c>
      <c r="S177" s="76">
        <f t="shared" si="9"/>
        <v>38404.699464037411</v>
      </c>
      <c r="T177" s="21">
        <v>3627.06</v>
      </c>
      <c r="U177" s="6">
        <f t="shared" si="10"/>
        <v>-1.3491338010330756E-3</v>
      </c>
      <c r="V177" s="76">
        <f t="shared" si="11"/>
        <v>22403.380303473972</v>
      </c>
    </row>
    <row r="178" spans="16:22" x14ac:dyDescent="0.25">
      <c r="P178" s="79">
        <v>42460</v>
      </c>
      <c r="Q178" s="20">
        <v>6.2495000000000003</v>
      </c>
      <c r="R178" s="6">
        <f t="shared" si="8"/>
        <v>6.2495000000000002E-2</v>
      </c>
      <c r="S178" s="76">
        <f t="shared" si="9"/>
        <v>40804.801157042428</v>
      </c>
      <c r="T178" s="21">
        <v>3873.11</v>
      </c>
      <c r="U178" s="6">
        <f t="shared" si="10"/>
        <v>6.7837311762143582E-2</v>
      </c>
      <c r="V178" s="76">
        <f t="shared" si="11"/>
        <v>23923.165397646604</v>
      </c>
    </row>
    <row r="179" spans="16:22" x14ac:dyDescent="0.25">
      <c r="P179" s="79">
        <v>42490</v>
      </c>
      <c r="Q179" s="20">
        <v>-1.4352</v>
      </c>
      <c r="R179" s="6">
        <f t="shared" si="8"/>
        <v>-1.4352E-2</v>
      </c>
      <c r="S179" s="76">
        <f t="shared" si="9"/>
        <v>40219.170650836553</v>
      </c>
      <c r="T179" s="21">
        <v>3888.13</v>
      </c>
      <c r="U179" s="6">
        <f t="shared" si="10"/>
        <v>3.8780205054853578E-3</v>
      </c>
      <c r="V179" s="76">
        <f t="shared" si="11"/>
        <v>24015.939923614795</v>
      </c>
    </row>
    <row r="180" spans="16:22" x14ac:dyDescent="0.25">
      <c r="P180" s="79">
        <v>42521</v>
      </c>
      <c r="Q180" s="20">
        <v>6.1159999999999997</v>
      </c>
      <c r="R180" s="6">
        <f t="shared" si="8"/>
        <v>6.1159999999999999E-2</v>
      </c>
      <c r="S180" s="76">
        <f t="shared" si="9"/>
        <v>42678.975127841724</v>
      </c>
      <c r="T180" s="21">
        <v>3957.95</v>
      </c>
      <c r="U180" s="6">
        <f t="shared" si="10"/>
        <v>1.7957218508640294E-2</v>
      </c>
      <c r="V180" s="76">
        <f t="shared" si="11"/>
        <v>24447.199404513525</v>
      </c>
    </row>
    <row r="181" spans="16:22" x14ac:dyDescent="0.25">
      <c r="P181" s="79">
        <v>42551</v>
      </c>
      <c r="Q181" s="20">
        <v>1.4981</v>
      </c>
      <c r="R181" s="6">
        <f t="shared" si="8"/>
        <v>1.4981E-2</v>
      </c>
      <c r="S181" s="76">
        <f t="shared" si="9"/>
        <v>43318.348854231917</v>
      </c>
      <c r="T181" s="21">
        <v>3968.21</v>
      </c>
      <c r="U181" s="6">
        <f t="shared" si="10"/>
        <v>2.5922510390481435E-3</v>
      </c>
      <c r="V181" s="76">
        <f t="shared" si="11"/>
        <v>24510.572682571692</v>
      </c>
    </row>
    <row r="182" spans="16:22" x14ac:dyDescent="0.25">
      <c r="P182" s="79">
        <v>42582</v>
      </c>
      <c r="Q182" s="20">
        <v>3.9</v>
      </c>
      <c r="R182" s="6">
        <f t="shared" si="8"/>
        <v>3.9E-2</v>
      </c>
      <c r="S182" s="76">
        <f t="shared" si="9"/>
        <v>45007.764459546961</v>
      </c>
      <c r="T182" s="21">
        <v>4114.51</v>
      </c>
      <c r="U182" s="6">
        <f t="shared" si="10"/>
        <v>3.6868008497534133E-2</v>
      </c>
      <c r="V182" s="76">
        <f t="shared" si="11"/>
        <v>25414.228684512174</v>
      </c>
    </row>
    <row r="183" spans="16:22" x14ac:dyDescent="0.25">
      <c r="P183" s="79">
        <v>42613</v>
      </c>
      <c r="Q183" s="20">
        <v>-1.06</v>
      </c>
      <c r="R183" s="6">
        <f t="shared" si="8"/>
        <v>-1.06E-2</v>
      </c>
      <c r="S183" s="76">
        <f t="shared" si="9"/>
        <v>44530.682156275761</v>
      </c>
      <c r="T183" s="21">
        <v>4120.29</v>
      </c>
      <c r="U183" s="6">
        <f t="shared" si="10"/>
        <v>1.4047845308431395E-3</v>
      </c>
      <c r="V183" s="76">
        <f t="shared" si="11"/>
        <v>25449.930199831488</v>
      </c>
    </row>
    <row r="184" spans="16:22" x14ac:dyDescent="0.25">
      <c r="P184" s="79">
        <v>42643</v>
      </c>
      <c r="Q184" s="20">
        <v>1.35</v>
      </c>
      <c r="R184" s="6">
        <f t="shared" si="8"/>
        <v>1.3500000000000002E-2</v>
      </c>
      <c r="S184" s="76">
        <f t="shared" si="9"/>
        <v>45131.846365385485</v>
      </c>
      <c r="T184" s="21">
        <v>4121.0600000000004</v>
      </c>
      <c r="U184" s="6">
        <f t="shared" si="10"/>
        <v>1.8688004970535133E-4</v>
      </c>
      <c r="V184" s="76">
        <f t="shared" si="11"/>
        <v>25454.68628405223</v>
      </c>
    </row>
    <row r="185" spans="16:22" x14ac:dyDescent="0.25">
      <c r="P185" s="79">
        <v>42674</v>
      </c>
      <c r="Q185" s="20">
        <v>-1.3601000000000001</v>
      </c>
      <c r="R185" s="6">
        <f t="shared" si="8"/>
        <v>-1.3601E-2</v>
      </c>
      <c r="S185" s="76">
        <f t="shared" si="9"/>
        <v>44518.008122969877</v>
      </c>
      <c r="T185" s="21">
        <v>4045.89</v>
      </c>
      <c r="U185" s="6">
        <f t="shared" si="10"/>
        <v>-1.8240452699062937E-2</v>
      </c>
      <c r="V185" s="76">
        <f t="shared" si="11"/>
        <v>24990.38128291849</v>
      </c>
    </row>
    <row r="186" spans="16:22" x14ac:dyDescent="0.25">
      <c r="P186" s="79">
        <v>42704</v>
      </c>
      <c r="Q186" s="20">
        <v>3.2778999999999998</v>
      </c>
      <c r="R186" s="6">
        <f t="shared" si="8"/>
        <v>3.2778999999999996E-2</v>
      </c>
      <c r="S186" s="76">
        <f t="shared" si="9"/>
        <v>45977.263911232702</v>
      </c>
      <c r="T186" s="21">
        <v>4195.7299999999996</v>
      </c>
      <c r="U186" s="6">
        <f t="shared" si="10"/>
        <v>3.7035114647209877E-2</v>
      </c>
      <c r="V186" s="76">
        <f t="shared" si="11"/>
        <v>25915.902918808864</v>
      </c>
    </row>
    <row r="187" spans="16:22" x14ac:dyDescent="0.25">
      <c r="P187" s="79">
        <v>42735</v>
      </c>
      <c r="Q187" s="20">
        <v>0.31890000000000002</v>
      </c>
      <c r="R187" s="6">
        <f t="shared" si="8"/>
        <v>3.189E-3</v>
      </c>
      <c r="S187" s="76">
        <f t="shared" si="9"/>
        <v>46123.885405845627</v>
      </c>
      <c r="T187" s="21">
        <v>4278.66</v>
      </c>
      <c r="U187" s="6">
        <f t="shared" si="10"/>
        <v>1.9765332850302686E-2</v>
      </c>
      <c r="V187" s="76">
        <f t="shared" si="11"/>
        <v>26428.139366115254</v>
      </c>
    </row>
    <row r="188" spans="16:22" x14ac:dyDescent="0.25">
      <c r="P188" s="79">
        <v>42766</v>
      </c>
      <c r="Q188" s="20">
        <v>3.5619000000000001</v>
      </c>
      <c r="R188" s="6">
        <f t="shared" si="8"/>
        <v>3.5618999999999998E-2</v>
      </c>
      <c r="S188" s="76">
        <f t="shared" si="9"/>
        <v>47766.772080116447</v>
      </c>
      <c r="T188" s="21">
        <v>4359.8100000000004</v>
      </c>
      <c r="U188" s="6">
        <f t="shared" si="10"/>
        <v>1.8966218395479073E-2</v>
      </c>
      <c r="V188" s="76">
        <f t="shared" si="11"/>
        <v>26929.381229119153</v>
      </c>
    </row>
    <row r="189" spans="16:22" x14ac:dyDescent="0.25">
      <c r="P189" s="79">
        <v>42794</v>
      </c>
      <c r="Q189" s="20">
        <v>3.5387</v>
      </c>
      <c r="R189" s="6">
        <f t="shared" si="8"/>
        <v>3.5387000000000002E-2</v>
      </c>
      <c r="S189" s="76">
        <f t="shared" si="9"/>
        <v>49457.094843715531</v>
      </c>
      <c r="T189" s="21">
        <v>4532.93</v>
      </c>
      <c r="U189" s="6">
        <f t="shared" si="10"/>
        <v>3.970815241948622E-2</v>
      </c>
      <c r="V189" s="76">
        <f t="shared" si="11"/>
        <v>27998.697203527467</v>
      </c>
    </row>
    <row r="190" spans="16:22" x14ac:dyDescent="0.25">
      <c r="P190" s="79">
        <v>42825</v>
      </c>
      <c r="Q190" s="20">
        <v>-1.0606</v>
      </c>
      <c r="R190" s="6">
        <f t="shared" si="8"/>
        <v>-1.0605999999999999E-2</v>
      </c>
      <c r="S190" s="76">
        <f t="shared" si="9"/>
        <v>48932.552895803085</v>
      </c>
      <c r="T190" s="21">
        <v>4538.21</v>
      </c>
      <c r="U190" s="6">
        <f t="shared" si="10"/>
        <v>1.1648095161407301E-3</v>
      </c>
      <c r="V190" s="76">
        <f t="shared" si="11"/>
        <v>28031.310352469678</v>
      </c>
    </row>
    <row r="191" spans="16:22" x14ac:dyDescent="0.25">
      <c r="P191" s="79">
        <v>42855</v>
      </c>
      <c r="Q191" s="20">
        <v>1.7521</v>
      </c>
      <c r="R191" s="6">
        <f t="shared" si="8"/>
        <v>1.7520999999999998E-2</v>
      </c>
      <c r="S191" s="76">
        <f t="shared" si="9"/>
        <v>49789.900155090443</v>
      </c>
      <c r="T191" s="21">
        <v>4584.82</v>
      </c>
      <c r="U191" s="6">
        <f t="shared" si="10"/>
        <v>1.0270569233243876E-2</v>
      </c>
      <c r="V191" s="76">
        <f t="shared" si="11"/>
        <v>28319.207866143264</v>
      </c>
    </row>
    <row r="192" spans="16:22" x14ac:dyDescent="0.25">
      <c r="P192" s="79">
        <v>42886</v>
      </c>
      <c r="Q192" s="20">
        <v>3.3639000000000001</v>
      </c>
      <c r="R192" s="6">
        <f t="shared" si="8"/>
        <v>3.3639000000000002E-2</v>
      </c>
      <c r="S192" s="76">
        <f t="shared" si="9"/>
        <v>51464.782606407527</v>
      </c>
      <c r="T192" s="21">
        <v>4649.34</v>
      </c>
      <c r="U192" s="6">
        <f t="shared" si="10"/>
        <v>1.40725262932897E-2</v>
      </c>
      <c r="V192" s="76">
        <f t="shared" si="11"/>
        <v>28717.730663444701</v>
      </c>
    </row>
    <row r="193" spans="16:22" x14ac:dyDescent="0.25">
      <c r="P193" s="79">
        <v>42916</v>
      </c>
      <c r="Q193" s="20">
        <v>-0.2041</v>
      </c>
      <c r="R193" s="6">
        <f t="shared" si="8"/>
        <v>-2.0409999999999998E-3</v>
      </c>
      <c r="S193" s="76">
        <f t="shared" si="9"/>
        <v>51359.742985107849</v>
      </c>
      <c r="T193" s="21">
        <v>4678.3599999999997</v>
      </c>
      <c r="U193" s="6">
        <f t="shared" si="10"/>
        <v>6.2417461403123653E-3</v>
      </c>
      <c r="V193" s="76">
        <f t="shared" si="11"/>
        <v>28896.979447971786</v>
      </c>
    </row>
    <row r="194" spans="16:22" x14ac:dyDescent="0.25">
      <c r="P194" s="79">
        <v>42947</v>
      </c>
      <c r="Q194" s="20">
        <v>2.1846999999999999</v>
      </c>
      <c r="R194" s="6">
        <f t="shared" si="8"/>
        <v>2.1846999999999998E-2</v>
      </c>
      <c r="S194" s="76">
        <f t="shared" si="9"/>
        <v>52481.799290103496</v>
      </c>
      <c r="T194" s="21">
        <v>4774.5600000000004</v>
      </c>
      <c r="U194" s="6">
        <f t="shared" si="10"/>
        <v>2.0562761309518951E-2</v>
      </c>
      <c r="V194" s="76">
        <f t="shared" si="11"/>
        <v>29491.181138926506</v>
      </c>
    </row>
    <row r="195" spans="16:22" x14ac:dyDescent="0.25">
      <c r="P195" s="79">
        <v>42978</v>
      </c>
      <c r="Q195" s="20">
        <v>0.90890000000000004</v>
      </c>
      <c r="R195" s="6">
        <f t="shared" si="8"/>
        <v>9.0889999999999999E-3</v>
      </c>
      <c r="S195" s="76">
        <f t="shared" si="9"/>
        <v>52958.806363851239</v>
      </c>
      <c r="T195" s="21">
        <v>4789.18</v>
      </c>
      <c r="U195" s="6">
        <f t="shared" si="10"/>
        <v>3.0620622633290573E-3</v>
      </c>
      <c r="V195" s="76">
        <f t="shared" si="11"/>
        <v>29581.484971793016</v>
      </c>
    </row>
    <row r="196" spans="16:22" x14ac:dyDescent="0.25">
      <c r="P196" s="79">
        <v>43008</v>
      </c>
      <c r="Q196" s="20">
        <v>2.4156</v>
      </c>
      <c r="R196" s="6">
        <f t="shared" si="8"/>
        <v>2.4156E-2</v>
      </c>
      <c r="S196" s="76">
        <f t="shared" si="9"/>
        <v>54238.07929037643</v>
      </c>
      <c r="T196" s="21">
        <v>4887.97</v>
      </c>
      <c r="U196" s="6">
        <f t="shared" si="10"/>
        <v>2.0627748382813005E-2</v>
      </c>
      <c r="V196" s="76">
        <f t="shared" si="11"/>
        <v>30191.684400581125</v>
      </c>
    </row>
    <row r="197" spans="16:22" x14ac:dyDescent="0.25">
      <c r="P197" s="79">
        <f>EOMONTH(P196,1)</f>
        <v>43039</v>
      </c>
      <c r="Q197" s="20">
        <v>4.4250999999999996</v>
      </c>
      <c r="R197" s="6">
        <f t="shared" si="8"/>
        <v>4.4250999999999999E-2</v>
      </c>
      <c r="S197" s="76">
        <f t="shared" si="9"/>
        <v>56638.16853705488</v>
      </c>
      <c r="T197" s="21">
        <v>5002.03</v>
      </c>
      <c r="U197" s="6">
        <f t="shared" si="10"/>
        <v>2.3334840434781512E-2</v>
      </c>
      <c r="V197" s="76">
        <f t="shared" si="11"/>
        <v>30896.202538525969</v>
      </c>
    </row>
    <row r="198" spans="16:22" x14ac:dyDescent="0.25">
      <c r="P198" s="79">
        <f t="shared" ref="P198:P235" si="12">EOMONTH(P197,1)</f>
        <v>43069</v>
      </c>
      <c r="Q198" s="20">
        <v>2.5310999999999999</v>
      </c>
      <c r="R198" s="6">
        <f t="shared" si="8"/>
        <v>2.5311E-2</v>
      </c>
      <c r="S198" s="76">
        <f t="shared" si="9"/>
        <v>58071.737220896284</v>
      </c>
      <c r="T198" s="21">
        <v>5155.4399999999996</v>
      </c>
      <c r="U198" s="6">
        <f t="shared" si="10"/>
        <v>3.0669548163445581E-2</v>
      </c>
      <c r="V198" s="76">
        <f t="shared" si="11"/>
        <v>31843.775110348863</v>
      </c>
    </row>
    <row r="199" spans="16:22" x14ac:dyDescent="0.25">
      <c r="P199" s="79">
        <f t="shared" si="12"/>
        <v>43100</v>
      </c>
      <c r="Q199" s="20">
        <v>0.1207</v>
      </c>
      <c r="R199" s="6">
        <f t="shared" si="8"/>
        <v>1.207E-3</v>
      </c>
      <c r="S199" s="76">
        <f t="shared" si="9"/>
        <v>58141.829807721901</v>
      </c>
      <c r="T199" s="21">
        <v>5212.76</v>
      </c>
      <c r="U199" s="6">
        <f t="shared" si="10"/>
        <v>1.1118352652732089E-2</v>
      </c>
      <c r="V199" s="76">
        <f t="shared" si="11"/>
        <v>32197.825431820012</v>
      </c>
    </row>
    <row r="200" spans="16:22" x14ac:dyDescent="0.25">
      <c r="P200" s="79">
        <f t="shared" si="12"/>
        <v>43131</v>
      </c>
      <c r="Q200" s="20">
        <v>5.9431000000000003</v>
      </c>
      <c r="R200" s="6">
        <f t="shared" si="8"/>
        <v>5.9431000000000005E-2</v>
      </c>
      <c r="S200" s="76">
        <f t="shared" si="9"/>
        <v>61597.25689502462</v>
      </c>
      <c r="T200" s="21">
        <v>5511.21</v>
      </c>
      <c r="U200" s="6">
        <f t="shared" si="10"/>
        <v>5.7253738902232287E-2</v>
      </c>
      <c r="V200" s="76">
        <f t="shared" si="11"/>
        <v>34041.271322313092</v>
      </c>
    </row>
    <row r="201" spans="16:22" x14ac:dyDescent="0.25">
      <c r="P201" s="79">
        <f t="shared" si="12"/>
        <v>43159</v>
      </c>
      <c r="Q201" s="20">
        <v>-3.7241</v>
      </c>
      <c r="R201" s="6">
        <f t="shared" ref="R201:R235" si="13">Q201/100</f>
        <v>-3.7240999999999996E-2</v>
      </c>
      <c r="S201" s="76">
        <f t="shared" ref="S201:S235" si="14">S200*(1+R201)</f>
        <v>59303.313450997011</v>
      </c>
      <c r="T201" s="21">
        <v>5308.09</v>
      </c>
      <c r="U201" s="6">
        <f t="shared" ref="U201:U235" si="15">T201/T200-1</f>
        <v>-3.6855790289246793E-2</v>
      </c>
      <c r="V201" s="76">
        <f t="shared" ref="V201:V235" si="16">V200*(1+U201)</f>
        <v>32786.653365278573</v>
      </c>
    </row>
    <row r="202" spans="16:22" x14ac:dyDescent="0.25">
      <c r="P202" s="79">
        <f t="shared" si="12"/>
        <v>43190</v>
      </c>
      <c r="Q202" s="20">
        <v>-1.8483000000000001</v>
      </c>
      <c r="R202" s="6">
        <f t="shared" si="13"/>
        <v>-1.8482999999999999E-2</v>
      </c>
      <c r="S202" s="76">
        <f t="shared" si="14"/>
        <v>58207.21030848223</v>
      </c>
      <c r="T202" s="21">
        <v>5173.1899999999996</v>
      </c>
      <c r="U202" s="6">
        <f t="shared" si="15"/>
        <v>-2.5414037817746205E-2</v>
      </c>
      <c r="V202" s="76">
        <f t="shared" si="16"/>
        <v>31953.412116736046</v>
      </c>
    </row>
    <row r="203" spans="16:22" x14ac:dyDescent="0.25">
      <c r="P203" s="79">
        <f t="shared" si="12"/>
        <v>43220</v>
      </c>
      <c r="Q203" s="20">
        <v>0.50570000000000004</v>
      </c>
      <c r="R203" s="6">
        <f t="shared" si="13"/>
        <v>5.0570000000000007E-3</v>
      </c>
      <c r="S203" s="76">
        <f t="shared" si="14"/>
        <v>58501.564171012229</v>
      </c>
      <c r="T203" s="21">
        <v>5193.04</v>
      </c>
      <c r="U203" s="6">
        <f t="shared" si="15"/>
        <v>3.8370908472336041E-3</v>
      </c>
      <c r="V203" s="76">
        <f t="shared" si="16"/>
        <v>32076.020261907059</v>
      </c>
    </row>
    <row r="204" spans="16:22" x14ac:dyDescent="0.25">
      <c r="P204" s="79">
        <f t="shared" si="12"/>
        <v>43251</v>
      </c>
      <c r="Q204" s="20">
        <v>3.4411999999999998</v>
      </c>
      <c r="R204" s="6">
        <f t="shared" si="13"/>
        <v>3.4411999999999998E-2</v>
      </c>
      <c r="S204" s="76">
        <f t="shared" si="14"/>
        <v>60514.719997265107</v>
      </c>
      <c r="T204" s="21">
        <v>5318.1</v>
      </c>
      <c r="U204" s="6">
        <f t="shared" si="15"/>
        <v>2.4082233142822096E-2</v>
      </c>
      <c r="V204" s="76">
        <f t="shared" si="16"/>
        <v>32848.482460148189</v>
      </c>
    </row>
    <row r="205" spans="16:22" x14ac:dyDescent="0.25">
      <c r="P205" s="79">
        <f t="shared" si="12"/>
        <v>43281</v>
      </c>
      <c r="Q205" s="20">
        <v>-1.8192999999999999</v>
      </c>
      <c r="R205" s="6">
        <f t="shared" si="13"/>
        <v>-1.8193000000000001E-2</v>
      </c>
      <c r="S205" s="76">
        <f t="shared" si="14"/>
        <v>59413.77569635486</v>
      </c>
      <c r="T205" s="21">
        <v>5350.83</v>
      </c>
      <c r="U205" s="6">
        <f t="shared" si="15"/>
        <v>6.154453658261394E-3</v>
      </c>
      <c r="V205" s="76">
        <f t="shared" si="16"/>
        <v>33050.646923193381</v>
      </c>
    </row>
    <row r="206" spans="16:22" x14ac:dyDescent="0.25">
      <c r="P206" s="79">
        <f t="shared" si="12"/>
        <v>43312</v>
      </c>
      <c r="Q206" s="20">
        <v>3.9186000000000001</v>
      </c>
      <c r="R206" s="6">
        <f t="shared" si="13"/>
        <v>3.9185999999999999E-2</v>
      </c>
      <c r="S206" s="76">
        <f t="shared" si="14"/>
        <v>61741.963910792219</v>
      </c>
      <c r="T206" s="21">
        <v>5549.96</v>
      </c>
      <c r="U206" s="6">
        <f t="shared" si="15"/>
        <v>3.7214787238615266E-2</v>
      </c>
      <c r="V206" s="76">
        <f t="shared" si="16"/>
        <v>34280.619716538618</v>
      </c>
    </row>
    <row r="207" spans="16:22" x14ac:dyDescent="0.25">
      <c r="P207" s="79">
        <f t="shared" si="12"/>
        <v>43343</v>
      </c>
      <c r="Q207" s="20">
        <v>5.2053000000000003</v>
      </c>
      <c r="R207" s="6">
        <f t="shared" si="13"/>
        <v>5.2053000000000002E-2</v>
      </c>
      <c r="S207" s="76">
        <f t="shared" si="14"/>
        <v>64955.818358240678</v>
      </c>
      <c r="T207" s="21">
        <v>5730.8</v>
      </c>
      <c r="U207" s="6">
        <f t="shared" si="15"/>
        <v>3.2584018623557753E-2</v>
      </c>
      <c r="V207" s="76">
        <f t="shared" si="16"/>
        <v>35397.620067809417</v>
      </c>
    </row>
    <row r="208" spans="16:22" x14ac:dyDescent="0.25">
      <c r="P208" s="79">
        <f t="shared" si="12"/>
        <v>43373</v>
      </c>
      <c r="Q208" s="20">
        <v>0.52949999999999997</v>
      </c>
      <c r="R208" s="6">
        <f t="shared" si="13"/>
        <v>5.2949999999999994E-3</v>
      </c>
      <c r="S208" s="76">
        <f t="shared" si="14"/>
        <v>65299.759416447567</v>
      </c>
      <c r="T208" s="21">
        <v>5763.42</v>
      </c>
      <c r="U208" s="6">
        <f t="shared" si="15"/>
        <v>5.6920499755706011E-3</v>
      </c>
      <c r="V208" s="76">
        <f t="shared" si="16"/>
        <v>35599.105090251651</v>
      </c>
    </row>
    <row r="209" spans="16:22" x14ac:dyDescent="0.25">
      <c r="P209" s="79">
        <f t="shared" si="12"/>
        <v>43404</v>
      </c>
      <c r="Q209" s="20">
        <v>-8.8032000000000004</v>
      </c>
      <c r="R209" s="6">
        <f t="shared" si="13"/>
        <v>-8.8031999999999999E-2</v>
      </c>
      <c r="S209" s="76">
        <f t="shared" si="14"/>
        <v>59551.290995498857</v>
      </c>
      <c r="T209" s="21">
        <v>5369.49</v>
      </c>
      <c r="U209" s="6">
        <f t="shared" si="15"/>
        <v>-6.8350042162466096E-2</v>
      </c>
      <c r="V209" s="76">
        <f t="shared" si="16"/>
        <v>33165.904756386888</v>
      </c>
    </row>
    <row r="210" spans="16:22" x14ac:dyDescent="0.25">
      <c r="P210" s="79">
        <f t="shared" si="12"/>
        <v>43434</v>
      </c>
      <c r="Q210" s="20">
        <v>0.91690000000000005</v>
      </c>
      <c r="R210" s="6">
        <f t="shared" si="13"/>
        <v>9.1690000000000001E-3</v>
      </c>
      <c r="S210" s="76">
        <f t="shared" si="14"/>
        <v>60097.316782636583</v>
      </c>
      <c r="T210" s="21">
        <v>5478.91</v>
      </c>
      <c r="U210" s="6">
        <f t="shared" si="15"/>
        <v>2.0378099223576251E-2</v>
      </c>
      <c r="V210" s="76">
        <f t="shared" si="16"/>
        <v>33841.762854352222</v>
      </c>
    </row>
    <row r="211" spans="16:22" x14ac:dyDescent="0.25">
      <c r="P211" s="79">
        <f t="shared" si="12"/>
        <v>43465</v>
      </c>
      <c r="Q211" s="20">
        <v>-7.5936000000000003</v>
      </c>
      <c r="R211" s="6">
        <f t="shared" si="13"/>
        <v>-7.5936000000000003E-2</v>
      </c>
      <c r="S211" s="76">
        <f t="shared" si="14"/>
        <v>55533.766935430293</v>
      </c>
      <c r="T211" s="21">
        <v>4984.22</v>
      </c>
      <c r="U211" s="6">
        <f t="shared" si="15"/>
        <v>-9.028985692409619E-2</v>
      </c>
      <c r="V211" s="76">
        <f t="shared" si="16"/>
        <v>30786.194928173569</v>
      </c>
    </row>
    <row r="212" spans="16:22" x14ac:dyDescent="0.25">
      <c r="P212" s="79">
        <f t="shared" si="12"/>
        <v>43496</v>
      </c>
      <c r="Q212" s="20">
        <v>6.0087999999999999</v>
      </c>
      <c r="R212" s="6">
        <f t="shared" si="13"/>
        <v>6.0088000000000003E-2</v>
      </c>
      <c r="S212" s="76">
        <f t="shared" si="14"/>
        <v>58870.679923046424</v>
      </c>
      <c r="T212" s="21">
        <v>5383.63</v>
      </c>
      <c r="U212" s="6">
        <f t="shared" si="15"/>
        <v>8.0134905762586639E-2</v>
      </c>
      <c r="V212" s="76">
        <f t="shared" si="16"/>
        <v>33253.243757531382</v>
      </c>
    </row>
    <row r="213" spans="16:22" x14ac:dyDescent="0.25">
      <c r="P213" s="79">
        <f t="shared" si="12"/>
        <v>43524</v>
      </c>
      <c r="Q213" s="20">
        <v>5.2252999999999998</v>
      </c>
      <c r="R213" s="6">
        <f t="shared" si="13"/>
        <v>5.2253000000000001E-2</v>
      </c>
      <c r="S213" s="76">
        <f t="shared" si="14"/>
        <v>61946.849561065377</v>
      </c>
      <c r="T213" s="21">
        <v>5556.49</v>
      </c>
      <c r="U213" s="6">
        <f t="shared" si="15"/>
        <v>3.2108447274422636E-2</v>
      </c>
      <c r="V213" s="76">
        <f t="shared" si="16"/>
        <v>34320.953781423603</v>
      </c>
    </row>
    <row r="214" spans="16:22" x14ac:dyDescent="0.25">
      <c r="P214" s="79">
        <f t="shared" si="12"/>
        <v>43555</v>
      </c>
      <c r="Q214" s="20">
        <v>1.7532000000000001</v>
      </c>
      <c r="R214" s="6">
        <f t="shared" si="13"/>
        <v>1.7532000000000002E-2</v>
      </c>
      <c r="S214" s="76">
        <f t="shared" si="14"/>
        <v>63032.901727569981</v>
      </c>
      <c r="T214" s="21">
        <v>5664.46</v>
      </c>
      <c r="U214" s="6">
        <f t="shared" si="15"/>
        <v>1.9431331650016537E-2</v>
      </c>
      <c r="V214" s="76">
        <f t="shared" si="16"/>
        <v>34987.855616895336</v>
      </c>
    </row>
    <row r="215" spans="16:22" x14ac:dyDescent="0.25">
      <c r="P215" s="79">
        <f t="shared" si="12"/>
        <v>43585</v>
      </c>
      <c r="Q215" s="20">
        <v>1.8977999999999999</v>
      </c>
      <c r="R215" s="6">
        <f t="shared" si="13"/>
        <v>1.8977999999999998E-2</v>
      </c>
      <c r="S215" s="76">
        <f t="shared" si="14"/>
        <v>64229.140136555798</v>
      </c>
      <c r="T215" s="21">
        <v>5893.81</v>
      </c>
      <c r="U215" s="6">
        <f t="shared" si="15"/>
        <v>4.0489296420135323E-2</v>
      </c>
      <c r="V215" s="76">
        <f t="shared" si="16"/>
        <v>36404.489274072708</v>
      </c>
    </row>
    <row r="216" spans="16:22" x14ac:dyDescent="0.25">
      <c r="P216" s="79">
        <f t="shared" si="12"/>
        <v>43616</v>
      </c>
      <c r="Q216" s="20">
        <v>-5.8737000000000004</v>
      </c>
      <c r="R216" s="6">
        <f t="shared" si="13"/>
        <v>-5.8737000000000004E-2</v>
      </c>
      <c r="S216" s="76">
        <f t="shared" si="14"/>
        <v>60456.513132354914</v>
      </c>
      <c r="T216" s="21">
        <v>5519.27</v>
      </c>
      <c r="U216" s="6">
        <f t="shared" si="15"/>
        <v>-6.3548027506824978E-2</v>
      </c>
      <c r="V216" s="76">
        <f t="shared" si="16"/>
        <v>34091.05578831202</v>
      </c>
    </row>
    <row r="217" spans="16:22" x14ac:dyDescent="0.25">
      <c r="P217" s="79">
        <f t="shared" si="12"/>
        <v>43646</v>
      </c>
      <c r="Q217" s="20">
        <v>5.2031999999999998</v>
      </c>
      <c r="R217" s="6">
        <f t="shared" si="13"/>
        <v>5.2031999999999995E-2</v>
      </c>
      <c r="S217" s="76">
        <f t="shared" si="14"/>
        <v>63602.186423657608</v>
      </c>
      <c r="T217" s="21">
        <v>5908.25</v>
      </c>
      <c r="U217" s="6">
        <f t="shared" si="15"/>
        <v>7.0476711594105623E-2</v>
      </c>
      <c r="V217" s="76">
        <f t="shared" si="16"/>
        <v>36493.681295043454</v>
      </c>
    </row>
    <row r="218" spans="16:22" x14ac:dyDescent="0.25">
      <c r="P218" s="79">
        <f t="shared" si="12"/>
        <v>43677</v>
      </c>
      <c r="Q218" s="20">
        <v>1.3169</v>
      </c>
      <c r="R218" s="6">
        <f t="shared" si="13"/>
        <v>1.3169E-2</v>
      </c>
      <c r="S218" s="76">
        <f t="shared" si="14"/>
        <v>64439.763616670753</v>
      </c>
      <c r="T218" s="21">
        <v>5993.17</v>
      </c>
      <c r="U218" s="6">
        <f t="shared" si="15"/>
        <v>1.4373122328946719E-2</v>
      </c>
      <c r="V218" s="76">
        <f t="shared" si="16"/>
        <v>37018.209440530707</v>
      </c>
    </row>
    <row r="219" spans="16:22" x14ac:dyDescent="0.25">
      <c r="P219" s="79">
        <f t="shared" si="12"/>
        <v>43708</v>
      </c>
      <c r="Q219" s="20">
        <v>-2.0293000000000001</v>
      </c>
      <c r="R219" s="6">
        <f t="shared" si="13"/>
        <v>-2.0293000000000002E-2</v>
      </c>
      <c r="S219" s="76">
        <f t="shared" si="14"/>
        <v>63132.087493597654</v>
      </c>
      <c r="T219" s="21">
        <v>5898.23</v>
      </c>
      <c r="U219" s="6">
        <f t="shared" si="15"/>
        <v>-1.5841366088397368E-2</v>
      </c>
      <c r="V219" s="76">
        <f t="shared" si="16"/>
        <v>36431.79043284629</v>
      </c>
    </row>
    <row r="220" spans="16:22" x14ac:dyDescent="0.25">
      <c r="P220" s="79">
        <f t="shared" si="12"/>
        <v>43738</v>
      </c>
      <c r="Q220" s="20">
        <v>-2.4323000000000001</v>
      </c>
      <c r="R220" s="6">
        <f t="shared" si="13"/>
        <v>-2.4323000000000001E-2</v>
      </c>
      <c r="S220" s="76">
        <f t="shared" si="14"/>
        <v>61596.525729490881</v>
      </c>
      <c r="T220" s="21">
        <v>6008.59</v>
      </c>
      <c r="U220" s="6">
        <f t="shared" si="15"/>
        <v>1.8710697955149458E-2</v>
      </c>
      <c r="V220" s="76">
        <f t="shared" si="16"/>
        <v>37113.454659600582</v>
      </c>
    </row>
    <row r="221" spans="16:22" x14ac:dyDescent="0.25">
      <c r="P221" s="79">
        <f t="shared" si="12"/>
        <v>43769</v>
      </c>
      <c r="Q221" s="20">
        <v>0.2213</v>
      </c>
      <c r="R221" s="6">
        <f t="shared" si="13"/>
        <v>2.2130000000000001E-3</v>
      </c>
      <c r="S221" s="76">
        <f t="shared" si="14"/>
        <v>61732.838840930242</v>
      </c>
      <c r="T221" s="21">
        <v>6138.73</v>
      </c>
      <c r="U221" s="6">
        <f t="shared" si="15"/>
        <v>2.1658991543773043E-2</v>
      </c>
      <c r="V221" s="76">
        <f t="shared" si="16"/>
        <v>37917.294660233078</v>
      </c>
    </row>
    <row r="222" spans="16:22" x14ac:dyDescent="0.25">
      <c r="P222" s="79">
        <f t="shared" si="12"/>
        <v>43799</v>
      </c>
      <c r="Q222" s="20">
        <v>3.6516000000000002</v>
      </c>
      <c r="R222" s="6">
        <f t="shared" si="13"/>
        <v>3.6516E-2</v>
      </c>
      <c r="S222" s="76">
        <f t="shared" si="14"/>
        <v>63987.075184045651</v>
      </c>
      <c r="T222" s="21">
        <v>6361.56</v>
      </c>
      <c r="U222" s="6">
        <f t="shared" si="15"/>
        <v>3.6299039052051674E-2</v>
      </c>
      <c r="V222" s="76">
        <f t="shared" si="16"/>
        <v>39293.656019853028</v>
      </c>
    </row>
    <row r="223" spans="16:22" x14ac:dyDescent="0.25">
      <c r="P223" s="79">
        <f t="shared" si="12"/>
        <v>43830</v>
      </c>
      <c r="Q223" s="20">
        <v>1.7346999999999999</v>
      </c>
      <c r="R223" s="6">
        <f t="shared" si="13"/>
        <v>1.7346999999999998E-2</v>
      </c>
      <c r="S223" s="76">
        <f t="shared" si="14"/>
        <v>65097.058977263288</v>
      </c>
      <c r="T223" s="21">
        <v>6553.57</v>
      </c>
      <c r="U223" s="6">
        <f t="shared" si="15"/>
        <v>3.0182848232194415E-2</v>
      </c>
      <c r="V223" s="76">
        <f t="shared" si="16"/>
        <v>40479.650475988303</v>
      </c>
    </row>
    <row r="224" spans="16:22" x14ac:dyDescent="0.25">
      <c r="P224" s="79">
        <f t="shared" si="12"/>
        <v>43861</v>
      </c>
      <c r="Q224" s="20">
        <v>2.7389999999999999</v>
      </c>
      <c r="R224" s="6">
        <f t="shared" si="13"/>
        <v>2.7389999999999998E-2</v>
      </c>
      <c r="S224" s="76">
        <f t="shared" si="14"/>
        <v>66880.067422650536</v>
      </c>
      <c r="T224" s="21">
        <v>6551</v>
      </c>
      <c r="U224" s="6">
        <f t="shared" si="15"/>
        <v>-3.9215267403869269E-4</v>
      </c>
      <c r="V224" s="76">
        <f t="shared" si="16"/>
        <v>40463.776272809991</v>
      </c>
    </row>
    <row r="225" spans="16:22" x14ac:dyDescent="0.25">
      <c r="P225" s="79">
        <f t="shared" si="12"/>
        <v>43890</v>
      </c>
      <c r="Q225" s="20">
        <v>-9.4257000000000009</v>
      </c>
      <c r="R225" s="6">
        <f t="shared" si="13"/>
        <v>-9.4257000000000007E-2</v>
      </c>
      <c r="S225" s="76">
        <f t="shared" si="14"/>
        <v>60576.152907593765</v>
      </c>
      <c r="T225" s="21">
        <v>6011.73</v>
      </c>
      <c r="U225" s="6">
        <f t="shared" si="15"/>
        <v>-8.2318729964890869E-2</v>
      </c>
      <c r="V225" s="76">
        <f t="shared" si="16"/>
        <v>37132.84960044879</v>
      </c>
    </row>
    <row r="226" spans="16:22" x14ac:dyDescent="0.25">
      <c r="P226" s="79">
        <f t="shared" si="12"/>
        <v>43921</v>
      </c>
      <c r="Q226" s="20">
        <v>-10.967599999999999</v>
      </c>
      <c r="R226" s="6">
        <f t="shared" si="13"/>
        <v>-0.109676</v>
      </c>
      <c r="S226" s="76">
        <f t="shared" si="14"/>
        <v>53932.402761300509</v>
      </c>
      <c r="T226" s="21">
        <v>5269.2</v>
      </c>
      <c r="U226" s="6">
        <f t="shared" si="15"/>
        <v>-0.12351353104680352</v>
      </c>
      <c r="V226" s="76">
        <f t="shared" si="16"/>
        <v>32546.440228467472</v>
      </c>
    </row>
    <row r="227" spans="16:22" x14ac:dyDescent="0.25">
      <c r="P227" s="79">
        <f t="shared" si="12"/>
        <v>43951</v>
      </c>
      <c r="Q227" s="20">
        <v>10.851000000000001</v>
      </c>
      <c r="R227" s="6">
        <f t="shared" si="13"/>
        <v>0.10851000000000001</v>
      </c>
      <c r="S227" s="76">
        <f t="shared" si="14"/>
        <v>59784.607784929234</v>
      </c>
      <c r="T227" s="21">
        <v>5944.68</v>
      </c>
      <c r="U227" s="6">
        <f t="shared" si="15"/>
        <v>0.12819403324982925</v>
      </c>
      <c r="V227" s="76">
        <f t="shared" si="16"/>
        <v>36718.699669279209</v>
      </c>
    </row>
    <row r="228" spans="16:22" x14ac:dyDescent="0.25">
      <c r="P228" s="79">
        <f t="shared" si="12"/>
        <v>43982</v>
      </c>
      <c r="Q228" s="20">
        <v>7.4412000000000003</v>
      </c>
      <c r="R228" s="6">
        <f t="shared" si="13"/>
        <v>7.4412000000000006E-2</v>
      </c>
      <c r="S228" s="76">
        <f t="shared" si="14"/>
        <v>64233.300019421382</v>
      </c>
      <c r="T228" s="21">
        <v>6227.81</v>
      </c>
      <c r="U228" s="6">
        <f t="shared" si="15"/>
        <v>4.7627458500709929E-2</v>
      </c>
      <c r="V228" s="76">
        <f t="shared" si="16"/>
        <v>38467.518013977839</v>
      </c>
    </row>
    <row r="229" spans="16:22" x14ac:dyDescent="0.25">
      <c r="P229" s="79">
        <f t="shared" si="12"/>
        <v>44012</v>
      </c>
      <c r="Q229" s="20">
        <v>5.5923999999999996</v>
      </c>
      <c r="R229" s="6">
        <f t="shared" si="13"/>
        <v>5.5923999999999995E-2</v>
      </c>
      <c r="S229" s="76">
        <f t="shared" si="14"/>
        <v>67825.483089707515</v>
      </c>
      <c r="T229" s="21">
        <v>6351.67</v>
      </c>
      <c r="U229" s="6">
        <f t="shared" si="15"/>
        <v>1.9888211104706066E-2</v>
      </c>
      <c r="V229" s="76">
        <f t="shared" si="16"/>
        <v>39232.568132913912</v>
      </c>
    </row>
    <row r="230" spans="16:22" x14ac:dyDescent="0.25">
      <c r="P230" s="79">
        <f t="shared" si="12"/>
        <v>44043</v>
      </c>
      <c r="Q230" s="20">
        <v>5.7919999999999998</v>
      </c>
      <c r="R230" s="6">
        <f t="shared" si="13"/>
        <v>5.7919999999999999E-2</v>
      </c>
      <c r="S230" s="76">
        <f t="shared" si="14"/>
        <v>71753.935070263367</v>
      </c>
      <c r="T230" s="21">
        <v>6709.81</v>
      </c>
      <c r="U230" s="6">
        <f t="shared" si="15"/>
        <v>5.6385171143966906E-2</v>
      </c>
      <c r="V230" s="76">
        <f t="shared" si="16"/>
        <v>41444.703201505603</v>
      </c>
    </row>
    <row r="231" spans="16:22" x14ac:dyDescent="0.25">
      <c r="P231" s="79">
        <f t="shared" si="12"/>
        <v>44074</v>
      </c>
      <c r="Q231" s="20">
        <v>4.5747</v>
      </c>
      <c r="R231" s="6">
        <f t="shared" si="13"/>
        <v>4.5747000000000003E-2</v>
      </c>
      <c r="S231" s="76">
        <f t="shared" si="14"/>
        <v>75036.462337922698</v>
      </c>
      <c r="T231" s="21">
        <v>7192.11</v>
      </c>
      <c r="U231" s="6">
        <f t="shared" si="15"/>
        <v>7.1879829682211405E-2</v>
      </c>
      <c r="V231" s="76">
        <f t="shared" si="16"/>
        <v>44423.741408859627</v>
      </c>
    </row>
    <row r="232" spans="16:22" x14ac:dyDescent="0.25">
      <c r="P232" s="79">
        <f t="shared" si="12"/>
        <v>44104</v>
      </c>
      <c r="Q232" s="20">
        <v>-4.0609999999999999</v>
      </c>
      <c r="R232" s="6">
        <f t="shared" si="13"/>
        <v>-4.061E-2</v>
      </c>
      <c r="S232" s="76">
        <f t="shared" si="14"/>
        <v>71989.231602379659</v>
      </c>
      <c r="T232" s="21">
        <v>6918.83</v>
      </c>
      <c r="U232" s="6">
        <f t="shared" si="15"/>
        <v>-3.7997194147475488E-2</v>
      </c>
      <c r="V232" s="76">
        <f t="shared" si="16"/>
        <v>42735.763881789942</v>
      </c>
    </row>
    <row r="233" spans="16:22" x14ac:dyDescent="0.25">
      <c r="P233" s="79">
        <f t="shared" si="12"/>
        <v>44135</v>
      </c>
      <c r="Q233" s="20">
        <v>-3.9984000000000002</v>
      </c>
      <c r="R233" s="6">
        <f t="shared" si="13"/>
        <v>-3.9983999999999999E-2</v>
      </c>
      <c r="S233" s="76">
        <f t="shared" si="14"/>
        <v>69110.814165990116</v>
      </c>
      <c r="T233" s="21">
        <v>6734.84</v>
      </c>
      <c r="U233" s="6">
        <f t="shared" si="15"/>
        <v>-2.6592646444557833E-2</v>
      </c>
      <c r="V233" s="76">
        <f t="shared" si="16"/>
        <v>41599.306822343395</v>
      </c>
    </row>
    <row r="234" spans="16:22" x14ac:dyDescent="0.25">
      <c r="P234" s="79">
        <f t="shared" si="12"/>
        <v>44165</v>
      </c>
      <c r="Q234" s="20">
        <v>11.201700000000001</v>
      </c>
      <c r="R234" s="6">
        <f t="shared" si="13"/>
        <v>0.11201700000000001</v>
      </c>
      <c r="S234" s="76">
        <f t="shared" si="14"/>
        <v>76852.400236421832</v>
      </c>
      <c r="T234" s="21">
        <v>7472.06</v>
      </c>
      <c r="U234" s="6">
        <f t="shared" si="15"/>
        <v>0.10946362497104611</v>
      </c>
      <c r="V234" s="76">
        <f t="shared" si="16"/>
        <v>46152.91774339987</v>
      </c>
    </row>
    <row r="235" spans="16:22" x14ac:dyDescent="0.25">
      <c r="P235" s="79">
        <f t="shared" si="12"/>
        <v>44196</v>
      </c>
      <c r="Q235" s="20">
        <v>4.3833000000000002</v>
      </c>
      <c r="R235" s="6">
        <f t="shared" si="13"/>
        <v>4.3833000000000004E-2</v>
      </c>
      <c r="S235" s="76">
        <f t="shared" si="14"/>
        <v>80221.071495984914</v>
      </c>
      <c r="T235" s="21">
        <v>7759.35</v>
      </c>
      <c r="U235" s="6">
        <f t="shared" si="15"/>
        <v>3.8448567061827754E-2</v>
      </c>
      <c r="V235" s="76">
        <f t="shared" si="16"/>
        <v>47927.431296356001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B2BF-EAAF-40C1-898D-798CE3BD3D2F}">
  <sheetPr>
    <tabColor rgb="FFC00000"/>
  </sheetPr>
  <dimension ref="A1:C230"/>
  <sheetViews>
    <sheetView topLeftCell="A218" workbookViewId="0">
      <selection activeCell="A231" sqref="A231"/>
    </sheetView>
  </sheetViews>
  <sheetFormatPr defaultRowHeight="13.2" x14ac:dyDescent="0.25"/>
  <cols>
    <col min="1" max="1" width="10.109375" style="41" bestFit="1" customWidth="1"/>
    <col min="2" max="2" width="30.6640625" style="42" bestFit="1" customWidth="1"/>
    <col min="3" max="3" width="16.44140625" style="42" bestFit="1" customWidth="1"/>
  </cols>
  <sheetData>
    <row r="1" spans="1:3" x14ac:dyDescent="0.25">
      <c r="A1" s="41" t="s">
        <v>44</v>
      </c>
      <c r="B1" s="42" t="s">
        <v>24</v>
      </c>
      <c r="C1" s="42" t="s">
        <v>19</v>
      </c>
    </row>
    <row r="2" spans="1:3" x14ac:dyDescent="0.25">
      <c r="A2" s="41">
        <f>NET!P7</f>
        <v>37256</v>
      </c>
      <c r="B2" s="42">
        <f>NET!R7</f>
        <v>10000</v>
      </c>
      <c r="C2" s="42">
        <f>NET!U7</f>
        <v>10000</v>
      </c>
    </row>
    <row r="3" spans="1:3" x14ac:dyDescent="0.25">
      <c r="A3" s="41">
        <f>NET!P8</f>
        <v>37287</v>
      </c>
      <c r="B3" s="42">
        <f>NET!R8</f>
        <v>10050.583333333334</v>
      </c>
      <c r="C3" s="42">
        <f>NET!U8</f>
        <v>9854.0660412560028</v>
      </c>
    </row>
    <row r="4" spans="1:3" x14ac:dyDescent="0.25">
      <c r="A4" s="41">
        <f>NET!P9</f>
        <v>37315</v>
      </c>
      <c r="B4" s="42">
        <f>NET!R9</f>
        <v>10060.215142361112</v>
      </c>
      <c r="C4" s="42">
        <f>NET!U9</f>
        <v>9664.0308283202448</v>
      </c>
    </row>
    <row r="5" spans="1:3" x14ac:dyDescent="0.25">
      <c r="A5" s="41">
        <f>NET!P10</f>
        <v>37346</v>
      </c>
      <c r="B5" s="42">
        <f>NET!R10</f>
        <v>10237.861774749972</v>
      </c>
      <c r="C5" s="42">
        <f>NET!U10</f>
        <v>10027.485843082944</v>
      </c>
    </row>
    <row r="6" spans="1:3" x14ac:dyDescent="0.25">
      <c r="A6" s="41">
        <f>NET!P11</f>
        <v>37376</v>
      </c>
      <c r="B6" s="42">
        <f>NET!R11</f>
        <v>10553.785126015799</v>
      </c>
      <c r="C6" s="42">
        <f>NET!U11</f>
        <v>9419.5409217501219</v>
      </c>
    </row>
    <row r="7" spans="1:3" x14ac:dyDescent="0.25">
      <c r="A7" s="41">
        <f>NET!P12</f>
        <v>37407</v>
      </c>
      <c r="B7" s="42">
        <f>NET!R12</f>
        <v>10532.237814716849</v>
      </c>
      <c r="C7" s="42">
        <f>NET!U12</f>
        <v>9350.1440939100557</v>
      </c>
    </row>
    <row r="8" spans="1:3" x14ac:dyDescent="0.25">
      <c r="A8" s="41">
        <f>NET!P13</f>
        <v>37437</v>
      </c>
      <c r="B8" s="42">
        <f>NET!R13</f>
        <v>9951.4726678836705</v>
      </c>
      <c r="C8" s="42">
        <f>NET!U13</f>
        <v>8684.1372670144119</v>
      </c>
    </row>
    <row r="9" spans="1:3" x14ac:dyDescent="0.25">
      <c r="A9" s="41">
        <f>NET!P14</f>
        <v>37468</v>
      </c>
      <c r="B9" s="42">
        <f>NET!R14</f>
        <v>9228.5811075008205</v>
      </c>
      <c r="C9" s="42">
        <f>NET!U14</f>
        <v>8007.1704455197023</v>
      </c>
    </row>
    <row r="10" spans="1:3" x14ac:dyDescent="0.25">
      <c r="A10" s="41">
        <f>NET!P15</f>
        <v>37499</v>
      </c>
      <c r="B10" s="42">
        <f>NET!R15</f>
        <v>9445.0682393142779</v>
      </c>
      <c r="C10" s="42">
        <f>NET!U15</f>
        <v>8059.7418533373084</v>
      </c>
    </row>
    <row r="11" spans="1:3" x14ac:dyDescent="0.25">
      <c r="A11" s="41">
        <f>NET!P16</f>
        <v>37529</v>
      </c>
      <c r="B11" s="42">
        <f>NET!R16</f>
        <v>9287.8865620316901</v>
      </c>
      <c r="C11" s="42">
        <f>NET!U16</f>
        <v>7183.8144400770125</v>
      </c>
    </row>
    <row r="12" spans="1:3" x14ac:dyDescent="0.25">
      <c r="A12" s="41">
        <f>NET!P17</f>
        <v>37560</v>
      </c>
      <c r="B12" s="42">
        <f>NET!R17</f>
        <v>9321.8647470377891</v>
      </c>
      <c r="C12" s="42">
        <f>NET!U17</f>
        <v>7816.1043358872676</v>
      </c>
    </row>
    <row r="13" spans="1:3" x14ac:dyDescent="0.25">
      <c r="A13" s="41">
        <f>NET!P18</f>
        <v>37590</v>
      </c>
      <c r="B13" s="42">
        <f>NET!R18</f>
        <v>9248.7657909797672</v>
      </c>
      <c r="C13" s="42">
        <f>NET!U18</f>
        <v>8276.1523328068051</v>
      </c>
    </row>
    <row r="14" spans="1:3" x14ac:dyDescent="0.25">
      <c r="A14" s="41">
        <f>NET!P19</f>
        <v>37621</v>
      </c>
      <c r="B14" s="42">
        <f>NET!R19</f>
        <v>8936.6970185824575</v>
      </c>
      <c r="C14" s="42">
        <f>NET!U19</f>
        <v>7789.9489610395767</v>
      </c>
    </row>
    <row r="15" spans="1:3" x14ac:dyDescent="0.25">
      <c r="A15" s="41">
        <f>NET!P20</f>
        <v>37652</v>
      </c>
      <c r="B15" s="42">
        <f>NET!R20</f>
        <v>8786.1881462944984</v>
      </c>
      <c r="C15" s="42">
        <f>NET!U20</f>
        <v>7585.8789759397087</v>
      </c>
    </row>
    <row r="16" spans="1:3" x14ac:dyDescent="0.25">
      <c r="A16" s="41">
        <f>NET!P21</f>
        <v>37680</v>
      </c>
      <c r="B16" s="42">
        <f>NET!R21</f>
        <v>8618.005861527512</v>
      </c>
      <c r="C16" s="42">
        <f>NET!U21</f>
        <v>7472.0621744977634</v>
      </c>
    </row>
    <row r="17" spans="1:3" x14ac:dyDescent="0.25">
      <c r="A17" s="41">
        <f>NET!P22</f>
        <v>37711</v>
      </c>
      <c r="B17" s="42">
        <f>NET!R22</f>
        <v>8683.1436224975569</v>
      </c>
      <c r="C17" s="42">
        <f>NET!U22</f>
        <v>7544.609753715752</v>
      </c>
    </row>
    <row r="18" spans="1:3" x14ac:dyDescent="0.25">
      <c r="A18" s="41">
        <f>NET!P23</f>
        <v>37741</v>
      </c>
      <c r="B18" s="42">
        <f>NET!R23</f>
        <v>9276.7088486254524</v>
      </c>
      <c r="C18" s="42">
        <f>NET!U23</f>
        <v>8166.0588658690976</v>
      </c>
    </row>
    <row r="19" spans="1:3" x14ac:dyDescent="0.25">
      <c r="A19" s="41">
        <f>NET!P24</f>
        <v>37772</v>
      </c>
      <c r="B19" s="42">
        <f>NET!R24</f>
        <v>9887.6574322145098</v>
      </c>
      <c r="C19" s="42">
        <f>NET!U24</f>
        <v>8596.3103039823436</v>
      </c>
    </row>
    <row r="20" spans="1:3" x14ac:dyDescent="0.25">
      <c r="A20" s="41">
        <f>NET!P25</f>
        <v>37802</v>
      </c>
      <c r="B20" s="42">
        <f>NET!R25</f>
        <v>10079.066000673129</v>
      </c>
      <c r="C20" s="42">
        <f>NET!U25</f>
        <v>8705.967693587605</v>
      </c>
    </row>
    <row r="21" spans="1:3" x14ac:dyDescent="0.25">
      <c r="A21" s="41">
        <f>NET!P26</f>
        <v>37833</v>
      </c>
      <c r="B21" s="42">
        <f>NET!R26</f>
        <v>10340.701755607268</v>
      </c>
      <c r="C21" s="42">
        <f>NET!U26</f>
        <v>8859.4681499555045</v>
      </c>
    </row>
    <row r="22" spans="1:3" x14ac:dyDescent="0.25">
      <c r="A22" s="41">
        <f>NET!P27</f>
        <v>37864</v>
      </c>
      <c r="B22" s="42">
        <f>NET!R27</f>
        <v>10771.478156242942</v>
      </c>
      <c r="C22" s="42">
        <f>NET!U27</f>
        <v>9032.2455715760098</v>
      </c>
    </row>
    <row r="23" spans="1:3" x14ac:dyDescent="0.25">
      <c r="A23" s="41">
        <f>NET!P28</f>
        <v>37894</v>
      </c>
      <c r="B23" s="42">
        <f>NET!R28</f>
        <v>10685.934667218778</v>
      </c>
      <c r="C23" s="42">
        <f>NET!U28</f>
        <v>8936.3277063092046</v>
      </c>
    </row>
    <row r="24" spans="1:3" x14ac:dyDescent="0.25">
      <c r="A24" s="41">
        <f>NET!P29</f>
        <v>37925</v>
      </c>
      <c r="B24" s="42">
        <f>NET!R29</f>
        <v>11495.483267716161</v>
      </c>
      <c r="C24" s="42">
        <f>NET!U29</f>
        <v>9441.8556041712454</v>
      </c>
    </row>
    <row r="25" spans="1:3" x14ac:dyDescent="0.25">
      <c r="A25" s="41">
        <f>NET!P30</f>
        <v>37955</v>
      </c>
      <c r="B25" s="42">
        <f>NET!R30</f>
        <v>12007.702842986813</v>
      </c>
      <c r="C25" s="42">
        <f>NET!U30</f>
        <v>9524.9283360024019</v>
      </c>
    </row>
    <row r="26" spans="1:3" x14ac:dyDescent="0.25">
      <c r="A26" s="41">
        <f>NET!P31</f>
        <v>37986</v>
      </c>
      <c r="B26" s="42">
        <f>NET!R31</f>
        <v>12049.229481985476</v>
      </c>
      <c r="C26" s="42">
        <f>NET!U31</f>
        <v>10024.458008686832</v>
      </c>
    </row>
    <row r="27" spans="1:3" x14ac:dyDescent="0.25">
      <c r="A27" s="41">
        <f>NET!P32</f>
        <v>38017</v>
      </c>
      <c r="B27" s="42">
        <f>NET!R32</f>
        <v>12111.383424063384</v>
      </c>
      <c r="C27" s="42">
        <f>NET!U32</f>
        <v>10208.458553721732</v>
      </c>
    </row>
    <row r="28" spans="1:3" x14ac:dyDescent="0.25">
      <c r="A28" s="41">
        <f>NET!P33</f>
        <v>38046</v>
      </c>
      <c r="B28" s="42">
        <f>NET!R33</f>
        <v>12681.324942360769</v>
      </c>
      <c r="C28" s="42">
        <f>NET!U33</f>
        <v>10350.351076224651</v>
      </c>
    </row>
    <row r="29" spans="1:3" x14ac:dyDescent="0.25">
      <c r="A29" s="41">
        <f>NET!P34</f>
        <v>38077</v>
      </c>
      <c r="B29" s="42">
        <f>NET!R34</f>
        <v>12897.647210335874</v>
      </c>
      <c r="C29" s="42">
        <f>NET!U34</f>
        <v>10194.200801505196</v>
      </c>
    </row>
    <row r="30" spans="1:3" x14ac:dyDescent="0.25">
      <c r="A30" s="41">
        <f>NET!P35</f>
        <v>38107</v>
      </c>
      <c r="B30" s="42">
        <f>NET!R35</f>
        <v>12167.102976263766</v>
      </c>
      <c r="C30" s="42">
        <f>NET!U35</f>
        <v>10034.171538616099</v>
      </c>
    </row>
    <row r="31" spans="1:3" x14ac:dyDescent="0.25">
      <c r="A31" s="41">
        <f>NET!P36</f>
        <v>38138</v>
      </c>
      <c r="B31" s="42">
        <f>NET!R36</f>
        <v>12288.267043402393</v>
      </c>
      <c r="C31" s="42">
        <f>NET!U36</f>
        <v>10171.866353539259</v>
      </c>
    </row>
    <row r="32" spans="1:3" x14ac:dyDescent="0.25">
      <c r="A32" s="41">
        <f>NET!P37</f>
        <v>38168</v>
      </c>
      <c r="B32" s="42">
        <f>NET!R37</f>
        <v>12657.631870281995</v>
      </c>
      <c r="C32" s="42">
        <f>NET!U37</f>
        <v>10369.657072121201</v>
      </c>
    </row>
    <row r="33" spans="1:3" x14ac:dyDescent="0.25">
      <c r="A33" s="41">
        <f>NET!P38</f>
        <v>38199</v>
      </c>
      <c r="B33" s="42">
        <f>NET!R38</f>
        <v>12145.736141394675</v>
      </c>
      <c r="C33" s="42">
        <f>NET!U38</f>
        <v>10026.456181732821</v>
      </c>
    </row>
    <row r="34" spans="1:3" x14ac:dyDescent="0.25">
      <c r="A34" s="41">
        <f>NET!P39</f>
        <v>38230</v>
      </c>
      <c r="B34" s="42">
        <f>NET!R39</f>
        <v>11876.809300330628</v>
      </c>
      <c r="C34" s="42">
        <f>NET!U39</f>
        <v>10067.01199132367</v>
      </c>
    </row>
    <row r="35" spans="1:3" x14ac:dyDescent="0.25">
      <c r="A35" s="41">
        <f>NET!P40</f>
        <v>38260</v>
      </c>
      <c r="B35" s="42">
        <f>NET!R40</f>
        <v>12887.030904734582</v>
      </c>
      <c r="C35" s="42">
        <f>NET!U40</f>
        <v>10176.045530920757</v>
      </c>
    </row>
    <row r="36" spans="1:3" x14ac:dyDescent="0.25">
      <c r="A36" s="41">
        <f>NET!P41</f>
        <v>38291</v>
      </c>
      <c r="B36" s="42">
        <f>NET!R41</f>
        <v>13231.866373360439</v>
      </c>
      <c r="C36" s="42">
        <f>NET!U41</f>
        <v>10331.503393898467</v>
      </c>
    </row>
    <row r="37" spans="1:3" x14ac:dyDescent="0.25">
      <c r="A37" s="41">
        <f>NET!P42</f>
        <v>38321</v>
      </c>
      <c r="B37" s="42">
        <f>NET!R42</f>
        <v>14551.855309656255</v>
      </c>
      <c r="C37" s="42">
        <f>NET!U42</f>
        <v>10749.532930910962</v>
      </c>
    </row>
    <row r="38" spans="1:3" x14ac:dyDescent="0.25">
      <c r="A38" s="41">
        <f>NET!P43</f>
        <v>38352</v>
      </c>
      <c r="B38" s="42">
        <f>NET!R43</f>
        <v>14821.913491111291</v>
      </c>
      <c r="C38" s="42">
        <f>NET!U43</f>
        <v>11115.325221347855</v>
      </c>
    </row>
    <row r="39" spans="1:3" x14ac:dyDescent="0.25">
      <c r="A39" s="41">
        <f>NET!P44</f>
        <v>38383</v>
      </c>
      <c r="B39" s="42">
        <f>NET!R44</f>
        <v>14573.769956080936</v>
      </c>
      <c r="C39" s="42">
        <f>NET!U44</f>
        <v>10844.392104183697</v>
      </c>
    </row>
    <row r="40" spans="1:3" x14ac:dyDescent="0.25">
      <c r="A40" s="41">
        <f>NET!P45</f>
        <v>38411</v>
      </c>
      <c r="B40" s="42">
        <f>NET!R45</f>
        <v>15500.054484872848</v>
      </c>
      <c r="C40" s="42">
        <f>NET!U45</f>
        <v>11072.600760887004</v>
      </c>
    </row>
    <row r="41" spans="1:3" x14ac:dyDescent="0.25">
      <c r="A41" s="41">
        <f>NET!P46</f>
        <v>38442</v>
      </c>
      <c r="B41" s="42">
        <f>NET!R46</f>
        <v>15166.157477844545</v>
      </c>
      <c r="C41" s="42">
        <f>NET!U46</f>
        <v>10876.527174010735</v>
      </c>
    </row>
    <row r="42" spans="1:3" x14ac:dyDescent="0.25">
      <c r="A42" s="41">
        <f>NET!P47</f>
        <v>38472</v>
      </c>
      <c r="B42" s="42">
        <f>NET!R47</f>
        <v>14495.181394095573</v>
      </c>
      <c r="C42" s="42">
        <f>NET!U47</f>
        <v>10670.247153931414</v>
      </c>
    </row>
    <row r="43" spans="1:3" x14ac:dyDescent="0.25">
      <c r="A43" s="41">
        <f>NET!P48</f>
        <v>38503</v>
      </c>
      <c r="B43" s="42">
        <f>NET!R48</f>
        <v>15309.206622552323</v>
      </c>
      <c r="C43" s="42">
        <f>NET!U48</f>
        <v>11009.759299518981</v>
      </c>
    </row>
    <row r="44" spans="1:3" x14ac:dyDescent="0.25">
      <c r="A44" s="41">
        <f>NET!P49</f>
        <v>38533</v>
      </c>
      <c r="B44" s="42">
        <f>NET!R49</f>
        <v>15832.143605434339</v>
      </c>
      <c r="C44" s="42">
        <f>NET!U49</f>
        <v>11025.389521753501</v>
      </c>
    </row>
    <row r="45" spans="1:3" x14ac:dyDescent="0.25">
      <c r="A45" s="41">
        <f>NET!P50</f>
        <v>38564</v>
      </c>
      <c r="B45" s="42">
        <f>NET!R50</f>
        <v>16235.203594722689</v>
      </c>
      <c r="C45" s="42">
        <f>NET!U50</f>
        <v>11435.404130344137</v>
      </c>
    </row>
    <row r="46" spans="1:3" x14ac:dyDescent="0.25">
      <c r="A46" s="41">
        <f>NET!P51</f>
        <v>38595</v>
      </c>
      <c r="B46" s="42">
        <f>NET!R51</f>
        <v>15917.940657809149</v>
      </c>
      <c r="C46" s="42">
        <f>NET!U51</f>
        <v>11331.067996006625</v>
      </c>
    </row>
    <row r="47" spans="1:3" x14ac:dyDescent="0.25">
      <c r="A47" s="41">
        <f>NET!P52</f>
        <v>38625</v>
      </c>
      <c r="B47" s="42">
        <f>NET!R52</f>
        <v>16136.944991359507</v>
      </c>
      <c r="C47" s="42">
        <f>NET!U52</f>
        <v>11422.842508941905</v>
      </c>
    </row>
    <row r="48" spans="1:3" x14ac:dyDescent="0.25">
      <c r="A48" s="41">
        <f>NET!P53</f>
        <v>38656</v>
      </c>
      <c r="B48" s="42">
        <f>NET!R53</f>
        <v>15440.77028952394</v>
      </c>
      <c r="C48" s="42">
        <f>NET!U53</f>
        <v>11232.415073476253</v>
      </c>
    </row>
    <row r="49" spans="1:3" x14ac:dyDescent="0.25">
      <c r="A49" s="41">
        <f>NET!P54</f>
        <v>38686</v>
      </c>
      <c r="B49" s="42">
        <f>NET!R54</f>
        <v>16358.852756321885</v>
      </c>
      <c r="C49" s="42">
        <f>NET!U54</f>
        <v>11657.248281617507</v>
      </c>
    </row>
    <row r="50" spans="1:3" x14ac:dyDescent="0.25">
      <c r="A50" s="41">
        <f>NET!P55</f>
        <v>38717</v>
      </c>
      <c r="B50" s="42">
        <f>NET!R55</f>
        <v>16567.564452737959</v>
      </c>
      <c r="C50" s="42">
        <f>NET!U55</f>
        <v>11661.306395037022</v>
      </c>
    </row>
    <row r="51" spans="1:3" x14ac:dyDescent="0.25">
      <c r="A51" s="41">
        <f>NET!P56</f>
        <v>38748</v>
      </c>
      <c r="B51" s="42">
        <f>NET!R56</f>
        <v>17476.433426007741</v>
      </c>
      <c r="C51" s="42">
        <f>NET!U56</f>
        <v>11970.072000320697</v>
      </c>
    </row>
    <row r="52" spans="1:3" x14ac:dyDescent="0.25">
      <c r="A52" s="41">
        <f>NET!P57</f>
        <v>38776</v>
      </c>
      <c r="B52" s="42">
        <f>NET!R57</f>
        <v>17098.214279279891</v>
      </c>
      <c r="C52" s="42">
        <f>NET!U57</f>
        <v>12002.550496488868</v>
      </c>
    </row>
    <row r="53" spans="1:3" x14ac:dyDescent="0.25">
      <c r="A53" s="41">
        <f>NET!P58</f>
        <v>38807</v>
      </c>
      <c r="B53" s="42">
        <f>NET!R58</f>
        <v>17353.975067874122</v>
      </c>
      <c r="C53" s="42">
        <f>NET!U58</f>
        <v>12151.95269067435</v>
      </c>
    </row>
    <row r="54" spans="1:3" x14ac:dyDescent="0.25">
      <c r="A54" s="41">
        <f>NET!P59</f>
        <v>38837</v>
      </c>
      <c r="B54" s="42">
        <f>NET!R59</f>
        <v>17299.454662869215</v>
      </c>
      <c r="C54" s="42">
        <f>NET!U59</f>
        <v>12315.127145881888</v>
      </c>
    </row>
    <row r="55" spans="1:3" x14ac:dyDescent="0.25">
      <c r="A55" s="41">
        <f>NET!P60</f>
        <v>38868</v>
      </c>
      <c r="B55" s="42">
        <f>NET!R60</f>
        <v>16539.287792558305</v>
      </c>
      <c r="C55" s="42">
        <f>NET!U60</f>
        <v>11960.680278167922</v>
      </c>
    </row>
    <row r="56" spans="1:3" x14ac:dyDescent="0.25">
      <c r="A56" s="41">
        <f>NET!P61</f>
        <v>38898</v>
      </c>
      <c r="B56" s="42">
        <f>NET!R61</f>
        <v>16846.22940850853</v>
      </c>
      <c r="C56" s="42">
        <f>NET!U61</f>
        <v>11976.895436994268</v>
      </c>
    </row>
    <row r="57" spans="1:3" x14ac:dyDescent="0.25">
      <c r="A57" s="41">
        <f>NET!P62</f>
        <v>38929</v>
      </c>
      <c r="B57" s="42">
        <f>NET!R62</f>
        <v>16212.109256523256</v>
      </c>
      <c r="C57" s="42">
        <f>NET!U62</f>
        <v>12050.774719794061</v>
      </c>
    </row>
    <row r="58" spans="1:3" x14ac:dyDescent="0.25">
      <c r="A58" s="41">
        <f>NET!P63</f>
        <v>38960</v>
      </c>
      <c r="B58" s="42">
        <f>NET!R63</f>
        <v>15939.07031646131</v>
      </c>
      <c r="C58" s="42">
        <f>NET!U63</f>
        <v>12337.500507264174</v>
      </c>
    </row>
    <row r="59" spans="1:3" x14ac:dyDescent="0.25">
      <c r="A59" s="41">
        <f>NET!P64</f>
        <v>38990</v>
      </c>
      <c r="B59" s="42">
        <f>NET!R64</f>
        <v>15983.03558541755</v>
      </c>
      <c r="C59" s="42">
        <f>NET!U64</f>
        <v>12655.437943014573</v>
      </c>
    </row>
    <row r="60" spans="1:3" x14ac:dyDescent="0.25">
      <c r="A60" s="41">
        <f>NET!P65</f>
        <v>39021</v>
      </c>
      <c r="B60" s="42">
        <f>NET!R65</f>
        <v>16738.367208791744</v>
      </c>
      <c r="C60" s="42">
        <f>NET!U65</f>
        <v>13067.828123022478</v>
      </c>
    </row>
    <row r="61" spans="1:3" x14ac:dyDescent="0.25">
      <c r="A61" s="41">
        <f>NET!P66</f>
        <v>39051</v>
      </c>
      <c r="B61" s="42">
        <f>NET!R66</f>
        <v>16908.401122354386</v>
      </c>
      <c r="C61" s="42">
        <f>NET!U66</f>
        <v>13316.327346823355</v>
      </c>
    </row>
    <row r="62" spans="1:3" x14ac:dyDescent="0.25">
      <c r="A62" s="41">
        <f>NET!P67</f>
        <v>39082</v>
      </c>
      <c r="B62" s="42">
        <f>NET!R67</f>
        <v>17113.979099333676</v>
      </c>
      <c r="C62" s="42">
        <f>NET!U67</f>
        <v>13503.124716449358</v>
      </c>
    </row>
    <row r="63" spans="1:3" x14ac:dyDescent="0.25">
      <c r="A63" s="41">
        <f>NET!P68</f>
        <v>39113</v>
      </c>
      <c r="B63" s="42">
        <f>NET!R68</f>
        <v>17929.602819909422</v>
      </c>
      <c r="C63" s="42">
        <f>NET!U68</f>
        <v>13707.335531056024</v>
      </c>
    </row>
    <row r="64" spans="1:3" x14ac:dyDescent="0.25">
      <c r="A64" s="41">
        <f>NET!P69</f>
        <v>39141</v>
      </c>
      <c r="B64" s="42">
        <f>NET!R69</f>
        <v>17631.224346314761</v>
      </c>
      <c r="C64" s="42">
        <f>NET!U69</f>
        <v>13439.235681206219</v>
      </c>
    </row>
    <row r="65" spans="1:3" x14ac:dyDescent="0.25">
      <c r="A65" s="41">
        <f>NET!P70</f>
        <v>39172</v>
      </c>
      <c r="B65" s="42">
        <f>NET!R70</f>
        <v>18166.478932094964</v>
      </c>
      <c r="C65" s="42">
        <f>NET!U70</f>
        <v>13589.552649512601</v>
      </c>
    </row>
    <row r="66" spans="1:3" x14ac:dyDescent="0.25">
      <c r="A66" s="41">
        <f>NET!P71</f>
        <v>39202</v>
      </c>
      <c r="B66" s="42">
        <f>NET!R71</f>
        <v>18879.664617504128</v>
      </c>
      <c r="C66" s="42">
        <f>NET!U71</f>
        <v>14191.506757747116</v>
      </c>
    </row>
    <row r="67" spans="1:3" x14ac:dyDescent="0.25">
      <c r="A67" s="41">
        <f>NET!P72</f>
        <v>39233</v>
      </c>
      <c r="B67" s="42">
        <f>NET!R72</f>
        <v>20123.047863105254</v>
      </c>
      <c r="C67" s="42">
        <f>NET!U72</f>
        <v>14686.720129582905</v>
      </c>
    </row>
    <row r="68" spans="1:3" x14ac:dyDescent="0.25">
      <c r="A68" s="41">
        <f>NET!P73</f>
        <v>39263</v>
      </c>
      <c r="B68" s="42">
        <f>NET!R73</f>
        <v>19888.782047565604</v>
      </c>
      <c r="C68" s="42">
        <f>NET!U73</f>
        <v>14442.725596979672</v>
      </c>
    </row>
    <row r="69" spans="1:3" x14ac:dyDescent="0.25">
      <c r="A69" s="41">
        <f>NET!P74</f>
        <v>39294</v>
      </c>
      <c r="B69" s="42">
        <f>NET!R74</f>
        <v>19697.021040656993</v>
      </c>
      <c r="C69" s="42">
        <f>NET!U74</f>
        <v>13994.93100249793</v>
      </c>
    </row>
    <row r="70" spans="1:3" x14ac:dyDescent="0.25">
      <c r="A70" s="41">
        <f>NET!P75</f>
        <v>39325</v>
      </c>
      <c r="B70" s="42">
        <f>NET!R75</f>
        <v>19796.655138754319</v>
      </c>
      <c r="C70" s="42">
        <f>NET!U75</f>
        <v>14204.716318415265</v>
      </c>
    </row>
    <row r="71" spans="1:3" x14ac:dyDescent="0.25">
      <c r="A71" s="41">
        <f>NET!P76</f>
        <v>39355</v>
      </c>
      <c r="B71" s="42">
        <f>NET!R76</f>
        <v>20914.341293463156</v>
      </c>
      <c r="C71" s="42">
        <f>NET!U76</f>
        <v>14735.956101713244</v>
      </c>
    </row>
    <row r="72" spans="1:3" x14ac:dyDescent="0.25">
      <c r="A72" s="41">
        <f>NET!P77</f>
        <v>39386</v>
      </c>
      <c r="B72" s="42">
        <f>NET!R77</f>
        <v>22201.793286253262</v>
      </c>
      <c r="C72" s="42">
        <f>NET!U77</f>
        <v>14970.358168349196</v>
      </c>
    </row>
    <row r="73" spans="1:3" x14ac:dyDescent="0.25">
      <c r="A73" s="41">
        <f>NET!P78</f>
        <v>39416</v>
      </c>
      <c r="B73" s="42">
        <f>NET!R78</f>
        <v>21231.656326219378</v>
      </c>
      <c r="C73" s="42">
        <f>NET!U78</f>
        <v>14344.49825133607</v>
      </c>
    </row>
    <row r="74" spans="1:3" x14ac:dyDescent="0.25">
      <c r="A74" s="41">
        <f>NET!P79</f>
        <v>39447</v>
      </c>
      <c r="B74" s="42">
        <f>NET!R79</f>
        <v>21770.055744558424</v>
      </c>
      <c r="C74" s="42">
        <f>NET!U79</f>
        <v>14244.981203893387</v>
      </c>
    </row>
    <row r="75" spans="1:3" x14ac:dyDescent="0.25">
      <c r="A75" s="41">
        <f>NET!P80</f>
        <v>39478</v>
      </c>
      <c r="B75" s="42">
        <f>NET!R80</f>
        <v>19431.044671936826</v>
      </c>
      <c r="C75" s="42">
        <f>NET!U80</f>
        <v>13390.544496904804</v>
      </c>
    </row>
    <row r="76" spans="1:3" x14ac:dyDescent="0.25">
      <c r="A76" s="41">
        <f>NET!P81</f>
        <v>39507</v>
      </c>
      <c r="B76" s="42">
        <f>NET!R81</f>
        <v>20205.533727485774</v>
      </c>
      <c r="C76" s="42">
        <f>NET!U81</f>
        <v>12955.543151303573</v>
      </c>
    </row>
    <row r="77" spans="1:3" x14ac:dyDescent="0.25">
      <c r="A77" s="41">
        <f>NET!P82</f>
        <v>39538</v>
      </c>
      <c r="B77" s="42">
        <f>NET!R82</f>
        <v>20026.883133445255</v>
      </c>
      <c r="C77" s="42">
        <f>NET!U82</f>
        <v>12899.601100421996</v>
      </c>
    </row>
    <row r="78" spans="1:3" x14ac:dyDescent="0.25">
      <c r="A78" s="41">
        <f>NET!P83</f>
        <v>39568</v>
      </c>
      <c r="B78" s="42">
        <f>NET!R83</f>
        <v>21868.521928258328</v>
      </c>
      <c r="C78" s="42">
        <f>NET!U83</f>
        <v>13527.851413010998</v>
      </c>
    </row>
    <row r="79" spans="1:3" x14ac:dyDescent="0.25">
      <c r="A79" s="41">
        <f>NET!P84</f>
        <v>39599</v>
      </c>
      <c r="B79" s="42">
        <f>NET!R84</f>
        <v>23262.822438867533</v>
      </c>
      <c r="C79" s="42">
        <f>NET!U84</f>
        <v>13703.072350109067</v>
      </c>
    </row>
    <row r="80" spans="1:3" x14ac:dyDescent="0.25">
      <c r="A80" s="41">
        <f>NET!P85</f>
        <v>39629</v>
      </c>
      <c r="B80" s="42">
        <f>NET!R85</f>
        <v>22384.844748653941</v>
      </c>
      <c r="C80" s="42">
        <f>NET!U85</f>
        <v>12547.855317941445</v>
      </c>
    </row>
    <row r="81" spans="1:3" x14ac:dyDescent="0.25">
      <c r="A81" s="41">
        <f>NET!P86</f>
        <v>39660</v>
      </c>
      <c r="B81" s="42">
        <f>NET!R86</f>
        <v>21302.72404542943</v>
      </c>
      <c r="C81" s="42">
        <f>NET!U86</f>
        <v>12442.375870371128</v>
      </c>
    </row>
    <row r="82" spans="1:3" x14ac:dyDescent="0.25">
      <c r="A82" s="41">
        <f>NET!P87</f>
        <v>39691</v>
      </c>
      <c r="B82" s="42">
        <f>NET!R87</f>
        <v>20468.899921751246</v>
      </c>
      <c r="C82" s="42">
        <f>NET!U87</f>
        <v>12622.351038670109</v>
      </c>
    </row>
    <row r="83" spans="1:3" x14ac:dyDescent="0.25">
      <c r="A83" s="41">
        <f>NET!P88</f>
        <v>39721</v>
      </c>
      <c r="B83" s="42">
        <f>NET!R88</f>
        <v>17330.164692916707</v>
      </c>
      <c r="C83" s="42">
        <f>NET!U88</f>
        <v>11497.607535218644</v>
      </c>
    </row>
    <row r="84" spans="1:3" x14ac:dyDescent="0.25">
      <c r="A84" s="41">
        <f>NET!P89</f>
        <v>39752</v>
      </c>
      <c r="B84" s="42">
        <f>NET!R89</f>
        <v>14379.848571986746</v>
      </c>
      <c r="C84" s="42">
        <f>NET!U89</f>
        <v>9566.6076932812357</v>
      </c>
    </row>
    <row r="85" spans="1:3" x14ac:dyDescent="0.25">
      <c r="A85" s="41">
        <f>NET!P90</f>
        <v>39782</v>
      </c>
      <c r="B85" s="42">
        <f>NET!R90</f>
        <v>12978.652160718071</v>
      </c>
      <c r="C85" s="42">
        <f>NET!U90</f>
        <v>8880.1602046820954</v>
      </c>
    </row>
    <row r="86" spans="1:3" x14ac:dyDescent="0.25">
      <c r="A86" s="41">
        <f>NET!P91</f>
        <v>39813</v>
      </c>
      <c r="B86" s="42">
        <f>NET!R91</f>
        <v>13154.621052930474</v>
      </c>
      <c r="C86" s="42">
        <f>NET!U91</f>
        <v>8974.6469209697498</v>
      </c>
    </row>
    <row r="87" spans="1:3" x14ac:dyDescent="0.25">
      <c r="A87" s="41">
        <f>NET!P92</f>
        <v>39844</v>
      </c>
      <c r="B87" s="42">
        <f>NET!R92</f>
        <v>12112.226956327841</v>
      </c>
      <c r="C87" s="42">
        <f>NET!U92</f>
        <v>8218.2065498197608</v>
      </c>
    </row>
    <row r="88" spans="1:3" x14ac:dyDescent="0.25">
      <c r="A88" s="41">
        <f>NET!P93</f>
        <v>39872</v>
      </c>
      <c r="B88" s="42">
        <f>NET!R93</f>
        <v>11045.84630804781</v>
      </c>
      <c r="C88" s="42">
        <f>NET!U93</f>
        <v>7343.150055877808</v>
      </c>
    </row>
    <row r="89" spans="1:3" x14ac:dyDescent="0.25">
      <c r="A89" s="41">
        <f>NET!P94</f>
        <v>39903</v>
      </c>
      <c r="B89" s="42">
        <f>NET!R94</f>
        <v>11545.762902206208</v>
      </c>
      <c r="C89" s="42">
        <f>NET!U94</f>
        <v>7986.374621682834</v>
      </c>
    </row>
    <row r="90" spans="1:3" x14ac:dyDescent="0.25">
      <c r="A90" s="41">
        <f>NET!P95</f>
        <v>39933</v>
      </c>
      <c r="B90" s="42">
        <f>NET!R95</f>
        <v>11660.416176412751</v>
      </c>
      <c r="C90" s="42">
        <f>NET!U95</f>
        <v>8750.7625948676596</v>
      </c>
    </row>
    <row r="91" spans="1:3" x14ac:dyDescent="0.25">
      <c r="A91" s="41">
        <f>NET!P96</f>
        <v>39964</v>
      </c>
      <c r="B91" s="42">
        <f>NET!R96</f>
        <v>11749.878776123582</v>
      </c>
      <c r="C91" s="42">
        <f>NET!U96</f>
        <v>9240.2068983110221</v>
      </c>
    </row>
    <row r="92" spans="1:3" x14ac:dyDescent="0.25">
      <c r="A92" s="41">
        <f>NET!P97</f>
        <v>39994</v>
      </c>
      <c r="B92" s="42">
        <f>NET!R97</f>
        <v>11667.3750439839</v>
      </c>
      <c r="C92" s="42">
        <f>NET!U97</f>
        <v>9258.5511769177429</v>
      </c>
    </row>
    <row r="93" spans="1:3" x14ac:dyDescent="0.25">
      <c r="A93" s="41">
        <f>NET!P98</f>
        <v>40025</v>
      </c>
      <c r="B93" s="42">
        <f>NET!R98</f>
        <v>12662.115994608896</v>
      </c>
      <c r="C93" s="42">
        <f>NET!U98</f>
        <v>9958.8086046087392</v>
      </c>
    </row>
    <row r="94" spans="1:3" x14ac:dyDescent="0.25">
      <c r="A94" s="41">
        <f>NET!P99</f>
        <v>40056</v>
      </c>
      <c r="B94" s="42">
        <f>NET!R99</f>
        <v>12822.397279573988</v>
      </c>
      <c r="C94" s="42">
        <f>NET!U99</f>
        <v>10318.355600557852</v>
      </c>
    </row>
    <row r="95" spans="1:3" x14ac:dyDescent="0.25">
      <c r="A95" s="41">
        <f>NET!P100</f>
        <v>40086</v>
      </c>
      <c r="B95" s="42">
        <f>NET!R100</f>
        <v>13416.822246792904</v>
      </c>
      <c r="C95" s="42">
        <f>NET!U100</f>
        <v>10703.413120455114</v>
      </c>
    </row>
    <row r="96" spans="1:3" x14ac:dyDescent="0.25">
      <c r="A96" s="41">
        <f>NET!P101</f>
        <v>40117</v>
      </c>
      <c r="B96" s="42">
        <f>NET!R101</f>
        <v>12827.264715898413</v>
      </c>
      <c r="C96" s="42">
        <f>NET!U101</f>
        <v>10504.584093097192</v>
      </c>
    </row>
    <row r="97" spans="1:3" x14ac:dyDescent="0.25">
      <c r="A97" s="41">
        <f>NET!P102</f>
        <v>40147</v>
      </c>
      <c r="B97" s="42">
        <f>NET!R102</f>
        <v>13706.68060604588</v>
      </c>
      <c r="C97" s="42">
        <f>NET!U102</f>
        <v>11134.673219027121</v>
      </c>
    </row>
    <row r="98" spans="1:3" x14ac:dyDescent="0.25">
      <c r="A98" s="41">
        <f>NET!P103</f>
        <v>40178</v>
      </c>
      <c r="B98" s="42">
        <f>NET!R103</f>
        <v>14680.654485443822</v>
      </c>
      <c r="C98" s="42">
        <f>NET!U103</f>
        <v>11349.746435855333</v>
      </c>
    </row>
    <row r="99" spans="1:3" x14ac:dyDescent="0.25">
      <c r="A99" s="41">
        <f>NET!P104</f>
        <v>40209</v>
      </c>
      <c r="B99" s="42">
        <f>NET!R104</f>
        <v>14041.434321390121</v>
      </c>
      <c r="C99" s="42">
        <f>NET!U104</f>
        <v>10941.464400802253</v>
      </c>
    </row>
    <row r="100" spans="1:3" x14ac:dyDescent="0.25">
      <c r="A100" s="41">
        <f>NET!P105</f>
        <v>40237</v>
      </c>
      <c r="B100" s="42">
        <f>NET!R105</f>
        <v>14961.967353109923</v>
      </c>
      <c r="C100" s="42">
        <f>NET!U105</f>
        <v>11280.381727025591</v>
      </c>
    </row>
    <row r="101" spans="1:3" x14ac:dyDescent="0.25">
      <c r="A101" s="41">
        <f>NET!P106</f>
        <v>40268</v>
      </c>
      <c r="B101" s="42">
        <f>NET!R106</f>
        <v>16040.101783962769</v>
      </c>
      <c r="C101" s="42">
        <f>NET!U106</f>
        <v>11961.119443866743</v>
      </c>
    </row>
    <row r="102" spans="1:3" x14ac:dyDescent="0.25">
      <c r="A102" s="41">
        <f>NET!P107</f>
        <v>40298</v>
      </c>
      <c r="B102" s="42">
        <f>NET!R107</f>
        <v>16334.346757788377</v>
      </c>
      <c r="C102" s="42">
        <f>NET!U107</f>
        <v>12149.942164162851</v>
      </c>
    </row>
    <row r="103" spans="1:3" x14ac:dyDescent="0.25">
      <c r="A103" s="41">
        <f>NET!P108</f>
        <v>40329</v>
      </c>
      <c r="B103" s="42">
        <f>NET!R108</f>
        <v>15384.705950766329</v>
      </c>
      <c r="C103" s="42">
        <f>NET!U108</f>
        <v>11179.762750459558</v>
      </c>
    </row>
    <row r="104" spans="1:3" x14ac:dyDescent="0.25">
      <c r="A104" s="41">
        <f>NET!P109</f>
        <v>40359</v>
      </c>
      <c r="B104" s="42">
        <f>NET!R109</f>
        <v>14339.874159061301</v>
      </c>
      <c r="C104" s="42">
        <f>NET!U109</f>
        <v>10594.517321998446</v>
      </c>
    </row>
    <row r="105" spans="1:3" x14ac:dyDescent="0.25">
      <c r="A105" s="41">
        <f>NET!P110</f>
        <v>40390</v>
      </c>
      <c r="B105" s="42">
        <f>NET!R110</f>
        <v>15691.383398762562</v>
      </c>
      <c r="C105" s="42">
        <f>NET!U110</f>
        <v>11336.775297071499</v>
      </c>
    </row>
    <row r="106" spans="1:3" x14ac:dyDescent="0.25">
      <c r="A106" s="41">
        <f>NET!P111</f>
        <v>40421</v>
      </c>
      <c r="B106" s="42">
        <f>NET!R111</f>
        <v>14899.883867823313</v>
      </c>
      <c r="C106" s="42">
        <f>NET!U111</f>
        <v>10825.03298838545</v>
      </c>
    </row>
    <row r="107" spans="1:3" x14ac:dyDescent="0.25">
      <c r="A107" s="41">
        <f>NET!P112</f>
        <v>40451</v>
      </c>
      <c r="B107" s="42">
        <f>NET!R112</f>
        <v>16432.759087005197</v>
      </c>
      <c r="C107" s="42">
        <f>NET!U112</f>
        <v>11791.073991143423</v>
      </c>
    </row>
    <row r="108" spans="1:3" x14ac:dyDescent="0.25">
      <c r="A108" s="41">
        <f>NET!P113</f>
        <v>40482</v>
      </c>
      <c r="B108" s="42">
        <f>NET!R113</f>
        <v>17004.756042892037</v>
      </c>
      <c r="C108" s="42">
        <f>NET!U113</f>
        <v>12239.751858409018</v>
      </c>
    </row>
    <row r="109" spans="1:3" x14ac:dyDescent="0.25">
      <c r="A109" s="41">
        <f>NET!P114</f>
        <v>40512</v>
      </c>
      <c r="B109" s="42">
        <f>NET!R114</f>
        <v>17519.291619489879</v>
      </c>
      <c r="C109" s="42">
        <f>NET!U114</f>
        <v>12241.29604159757</v>
      </c>
    </row>
    <row r="110" spans="1:3" x14ac:dyDescent="0.25">
      <c r="A110" s="41">
        <f>NET!P115</f>
        <v>40543</v>
      </c>
      <c r="B110" s="42">
        <f>NET!R115</f>
        <v>18314.813453111547</v>
      </c>
      <c r="C110" s="42">
        <f>NET!U115</f>
        <v>13059.404294892285</v>
      </c>
    </row>
    <row r="111" spans="1:3" x14ac:dyDescent="0.25">
      <c r="A111" s="41">
        <f>NET!P116</f>
        <v>40574</v>
      </c>
      <c r="B111" s="42">
        <f>NET!R116</f>
        <v>18559.688613917464</v>
      </c>
      <c r="C111" s="42">
        <f>NET!U116</f>
        <v>13368.919755532321</v>
      </c>
    </row>
    <row r="112" spans="1:3" x14ac:dyDescent="0.25">
      <c r="A112" s="41">
        <f>NET!P117</f>
        <v>40602</v>
      </c>
      <c r="B112" s="42">
        <f>NET!R117</f>
        <v>19228.641657191765</v>
      </c>
      <c r="C112" s="42">
        <f>NET!U117</f>
        <v>13826.925106930044</v>
      </c>
    </row>
    <row r="113" spans="1:3" x14ac:dyDescent="0.25">
      <c r="A113" s="41">
        <f>NET!P118</f>
        <v>40633</v>
      </c>
      <c r="B113" s="42">
        <f>NET!R118</f>
        <v>19936.627423915128</v>
      </c>
      <c r="C113" s="42">
        <f>NET!U118</f>
        <v>13832.421781408011</v>
      </c>
    </row>
    <row r="114" spans="1:3" x14ac:dyDescent="0.25">
      <c r="A114" s="41">
        <f>NET!P119</f>
        <v>40663</v>
      </c>
      <c r="B114" s="42">
        <f>NET!R119</f>
        <v>20772.317681185854</v>
      </c>
      <c r="C114" s="42">
        <f>NET!U119</f>
        <v>14242.063315340298</v>
      </c>
    </row>
    <row r="115" spans="1:3" x14ac:dyDescent="0.25">
      <c r="A115" s="41">
        <f>NET!P120</f>
        <v>40694</v>
      </c>
      <c r="B115" s="42">
        <f>NET!R120</f>
        <v>20244.728508507309</v>
      </c>
      <c r="C115" s="42">
        <f>NET!U120</f>
        <v>14080.84997278222</v>
      </c>
    </row>
    <row r="116" spans="1:3" x14ac:dyDescent="0.25">
      <c r="A116" s="41">
        <f>NET!P121</f>
        <v>40724</v>
      </c>
      <c r="B116" s="42">
        <f>NET!R121</f>
        <v>19798.399727323085</v>
      </c>
      <c r="C116" s="42">
        <f>NET!U121</f>
        <v>13846.134128122354</v>
      </c>
    </row>
    <row r="117" spans="1:3" x14ac:dyDescent="0.25">
      <c r="A117" s="41">
        <f>NET!P122</f>
        <v>40755</v>
      </c>
      <c r="B117" s="42">
        <f>NET!R122</f>
        <v>19233.221409773767</v>
      </c>
      <c r="C117" s="42">
        <f>NET!U122</f>
        <v>13564.59988453215</v>
      </c>
    </row>
    <row r="118" spans="1:3" x14ac:dyDescent="0.25">
      <c r="A118" s="41">
        <f>NET!P123</f>
        <v>40786</v>
      </c>
      <c r="B118" s="42">
        <f>NET!R123</f>
        <v>18523.521950826918</v>
      </c>
      <c r="C118" s="42">
        <f>NET!U123</f>
        <v>12827.715049281982</v>
      </c>
    </row>
    <row r="119" spans="1:3" x14ac:dyDescent="0.25">
      <c r="A119" s="41">
        <f>NET!P124</f>
        <v>40816</v>
      </c>
      <c r="B119" s="42">
        <f>NET!R124</f>
        <v>17035.681795199915</v>
      </c>
      <c r="C119" s="42">
        <f>NET!U124</f>
        <v>11925.973834495302</v>
      </c>
    </row>
    <row r="120" spans="1:3" x14ac:dyDescent="0.25">
      <c r="A120" s="41">
        <f>NET!P125</f>
        <v>40847</v>
      </c>
      <c r="B120" s="42">
        <f>NET!R125</f>
        <v>18958.555985030114</v>
      </c>
      <c r="C120" s="42">
        <f>NET!U125</f>
        <v>13229.388597961335</v>
      </c>
    </row>
    <row r="121" spans="1:3" x14ac:dyDescent="0.25">
      <c r="A121" s="41">
        <f>NET!P126</f>
        <v>40877</v>
      </c>
      <c r="B121" s="42">
        <f>NET!R126</f>
        <v>18681.483008827559</v>
      </c>
      <c r="C121" s="42">
        <f>NET!U126</f>
        <v>13200.172652033936</v>
      </c>
    </row>
    <row r="122" spans="1:3" x14ac:dyDescent="0.25">
      <c r="A122" s="41">
        <f>NET!P127</f>
        <v>40908</v>
      </c>
      <c r="B122" s="42">
        <f>NET!R127</f>
        <v>18647.843885089664</v>
      </c>
      <c r="C122" s="42">
        <f>NET!U127</f>
        <v>13335.194794694347</v>
      </c>
    </row>
    <row r="123" spans="1:3" x14ac:dyDescent="0.25">
      <c r="A123" s="41">
        <f>NET!P128</f>
        <v>40939</v>
      </c>
      <c r="B123" s="42">
        <f>NET!R128</f>
        <v>18764.063464129504</v>
      </c>
      <c r="C123" s="42">
        <f>NET!U128</f>
        <v>13932.793688663873</v>
      </c>
    </row>
    <row r="124" spans="1:3" x14ac:dyDescent="0.25">
      <c r="A124" s="41">
        <f>NET!P129</f>
        <v>40968</v>
      </c>
      <c r="B124" s="42">
        <f>NET!R129</f>
        <v>19401.803943772695</v>
      </c>
      <c r="C124" s="42">
        <f>NET!U129</f>
        <v>14535.272819182499</v>
      </c>
    </row>
    <row r="125" spans="1:3" x14ac:dyDescent="0.25">
      <c r="A125" s="41">
        <f>NET!P130</f>
        <v>40999</v>
      </c>
      <c r="B125" s="42">
        <f>NET!R130</f>
        <v>19937.086780045418</v>
      </c>
      <c r="C125" s="42">
        <f>NET!U130</f>
        <v>15013.598385995012</v>
      </c>
    </row>
    <row r="126" spans="1:3" x14ac:dyDescent="0.25">
      <c r="A126" s="41">
        <f>NET!P131</f>
        <v>41029</v>
      </c>
      <c r="B126" s="42">
        <f>NET!R131</f>
        <v>20198.408822167068</v>
      </c>
      <c r="C126" s="42">
        <f>NET!U131</f>
        <v>14919.403211493356</v>
      </c>
    </row>
    <row r="127" spans="1:3" x14ac:dyDescent="0.25">
      <c r="A127" s="41">
        <f>NET!P132</f>
        <v>41060</v>
      </c>
      <c r="B127" s="42">
        <f>NET!R132</f>
        <v>19203.34094434595</v>
      </c>
      <c r="C127" s="42">
        <f>NET!U132</f>
        <v>14022.727535238404</v>
      </c>
    </row>
    <row r="128" spans="1:3" x14ac:dyDescent="0.25">
      <c r="A128" s="41">
        <f>NET!P133</f>
        <v>41090</v>
      </c>
      <c r="B128" s="42">
        <f>NET!R133</f>
        <v>19621.173637726675</v>
      </c>
      <c r="C128" s="42">
        <f>NET!U133</f>
        <v>14600.499117066924</v>
      </c>
    </row>
    <row r="129" spans="1:3" x14ac:dyDescent="0.25">
      <c r="A129" s="41">
        <f>NET!P134</f>
        <v>41121</v>
      </c>
      <c r="B129" s="42">
        <f>NET!R134</f>
        <v>19547.679261670964</v>
      </c>
      <c r="C129" s="42">
        <f>NET!U134</f>
        <v>14803.281871060817</v>
      </c>
    </row>
    <row r="130" spans="1:3" x14ac:dyDescent="0.25">
      <c r="A130" s="41">
        <f>NET!P135</f>
        <v>41152</v>
      </c>
      <c r="B130" s="42">
        <f>NET!R135</f>
        <v>20102.663939482154</v>
      </c>
      <c r="C130" s="42">
        <f>NET!U135</f>
        <v>15136.701905132912</v>
      </c>
    </row>
    <row r="131" spans="1:3" x14ac:dyDescent="0.25">
      <c r="A131" s="41">
        <f>NET!P136</f>
        <v>41182</v>
      </c>
      <c r="B131" s="42">
        <f>NET!R136</f>
        <v>20450.888985129845</v>
      </c>
      <c r="C131" s="42">
        <f>NET!U136</f>
        <v>15527.87315511029</v>
      </c>
    </row>
    <row r="132" spans="1:3" x14ac:dyDescent="0.25">
      <c r="A132" s="41">
        <f>NET!P137</f>
        <v>41213</v>
      </c>
      <c r="B132" s="42">
        <f>NET!R137</f>
        <v>20226.897215038713</v>
      </c>
      <c r="C132" s="42">
        <f>NET!U137</f>
        <v>15241.149838333278</v>
      </c>
    </row>
    <row r="133" spans="1:3" x14ac:dyDescent="0.25">
      <c r="A133" s="41">
        <f>NET!P138</f>
        <v>41243</v>
      </c>
      <c r="B133" s="42">
        <f>NET!R138</f>
        <v>20762.14811144214</v>
      </c>
      <c r="C133" s="42">
        <f>NET!U138</f>
        <v>15329.539501719253</v>
      </c>
    </row>
    <row r="134" spans="1:3" x14ac:dyDescent="0.25">
      <c r="A134" s="41">
        <f>NET!P139</f>
        <v>41274</v>
      </c>
      <c r="B134" s="42">
        <f>NET!R139</f>
        <v>20774.134791618482</v>
      </c>
      <c r="C134" s="42">
        <f>NET!U139</f>
        <v>15469.255961272866</v>
      </c>
    </row>
    <row r="135" spans="1:3" x14ac:dyDescent="0.25">
      <c r="A135" s="41">
        <f>NET!P140</f>
        <v>41305</v>
      </c>
      <c r="B135" s="42">
        <f>NET!R140</f>
        <v>21916.26209890368</v>
      </c>
      <c r="C135" s="42">
        <f>NET!U140</f>
        <v>16270.501734148598</v>
      </c>
    </row>
    <row r="136" spans="1:3" x14ac:dyDescent="0.25">
      <c r="A136" s="41">
        <f>NET!P141</f>
        <v>41333</v>
      </c>
      <c r="B136" s="42">
        <f>NET!R141</f>
        <v>22088.816135829049</v>
      </c>
      <c r="C136" s="42">
        <f>NET!U141</f>
        <v>16491.381697439039</v>
      </c>
    </row>
    <row r="137" spans="1:3" x14ac:dyDescent="0.25">
      <c r="A137" s="41">
        <f>NET!P142</f>
        <v>41364</v>
      </c>
      <c r="B137" s="42">
        <f>NET!R142</f>
        <v>22947.769203025611</v>
      </c>
      <c r="C137" s="42">
        <f>NET!U142</f>
        <v>17109.858565791063</v>
      </c>
    </row>
    <row r="138" spans="1:3" x14ac:dyDescent="0.25">
      <c r="A138" s="41">
        <f>NET!P143</f>
        <v>41394</v>
      </c>
      <c r="B138" s="42">
        <f>NET!R143</f>
        <v>23238.984043468405</v>
      </c>
      <c r="C138" s="42">
        <f>NET!U143</f>
        <v>17439.510175209809</v>
      </c>
    </row>
    <row r="139" spans="1:3" x14ac:dyDescent="0.25">
      <c r="A139" s="41">
        <f>NET!P144</f>
        <v>41425</v>
      </c>
      <c r="B139" s="42">
        <f>NET!R144</f>
        <v>23997.791096783749</v>
      </c>
      <c r="C139" s="42">
        <f>NET!U144</f>
        <v>17847.422223970916</v>
      </c>
    </row>
    <row r="140" spans="1:3" x14ac:dyDescent="0.25">
      <c r="A140" s="41">
        <f>NET!P145</f>
        <v>41455</v>
      </c>
      <c r="B140" s="42">
        <f>NET!R145</f>
        <v>23651.055012490018</v>
      </c>
      <c r="C140" s="42">
        <f>NET!U145</f>
        <v>17607.76437543441</v>
      </c>
    </row>
    <row r="141" spans="1:3" x14ac:dyDescent="0.25">
      <c r="A141" s="41">
        <f>NET!P146</f>
        <v>41486</v>
      </c>
      <c r="B141" s="42">
        <f>NET!R146</f>
        <v>24746.083092198296</v>
      </c>
      <c r="C141" s="42">
        <f>NET!U146</f>
        <v>18503.761846432946</v>
      </c>
    </row>
    <row r="142" spans="1:3" x14ac:dyDescent="0.25">
      <c r="A142" s="41">
        <f>NET!P147</f>
        <v>41517</v>
      </c>
      <c r="B142" s="42">
        <f>NET!R147</f>
        <v>24019.373118724074</v>
      </c>
      <c r="C142" s="42">
        <f>NET!U147</f>
        <v>17967.868512677949</v>
      </c>
    </row>
    <row r="143" spans="1:3" x14ac:dyDescent="0.25">
      <c r="A143" s="41">
        <f>NET!P148</f>
        <v>41547</v>
      </c>
      <c r="B143" s="42">
        <f>NET!R148</f>
        <v>25211.366535571582</v>
      </c>
      <c r="C143" s="42">
        <f>NET!U148</f>
        <v>18531.309456843435</v>
      </c>
    </row>
    <row r="144" spans="1:3" x14ac:dyDescent="0.25">
      <c r="A144" s="41">
        <f>NET!P149</f>
        <v>41578</v>
      </c>
      <c r="B144" s="42">
        <f>NET!R149</f>
        <v>26664.331204171955</v>
      </c>
      <c r="C144" s="42">
        <f>NET!U149</f>
        <v>19383.143906322672</v>
      </c>
    </row>
    <row r="145" spans="1:3" x14ac:dyDescent="0.25">
      <c r="A145" s="41">
        <f>NET!P150</f>
        <v>41608</v>
      </c>
      <c r="B145" s="42">
        <f>NET!R150</f>
        <v>27572.793856408498</v>
      </c>
      <c r="C145" s="42">
        <f>NET!U150</f>
        <v>19973.82424193421</v>
      </c>
    </row>
    <row r="146" spans="1:3" x14ac:dyDescent="0.25">
      <c r="A146" s="41">
        <f>NET!P151</f>
        <v>41639</v>
      </c>
      <c r="B146" s="42">
        <f>NET!R151</f>
        <v>28663.086462009887</v>
      </c>
      <c r="C146" s="42">
        <f>NET!U151</f>
        <v>20479.513970194414</v>
      </c>
    </row>
    <row r="147" spans="1:3" x14ac:dyDescent="0.25">
      <c r="A147" s="41">
        <f>NET!P152</f>
        <v>41670</v>
      </c>
      <c r="B147" s="42">
        <f>NET!R152</f>
        <v>28848.488859608322</v>
      </c>
      <c r="C147" s="42">
        <f>NET!U152</f>
        <v>19771.412709578846</v>
      </c>
    </row>
    <row r="148" spans="1:3" x14ac:dyDescent="0.25">
      <c r="A148" s="41">
        <f>NET!P153</f>
        <v>41698</v>
      </c>
      <c r="B148" s="42">
        <f>NET!R153</f>
        <v>31016.722049970576</v>
      </c>
      <c r="C148" s="42">
        <f>NET!U153</f>
        <v>20675.871069104098</v>
      </c>
    </row>
    <row r="149" spans="1:3" x14ac:dyDescent="0.25">
      <c r="A149" s="41">
        <f>NET!P154</f>
        <v>41729</v>
      </c>
      <c r="B149" s="42">
        <f>NET!R154</f>
        <v>30515.0058929976</v>
      </c>
      <c r="C149" s="42">
        <f>NET!U154</f>
        <v>20849.623179153219</v>
      </c>
    </row>
    <row r="150" spans="1:3" x14ac:dyDescent="0.25">
      <c r="A150" s="41">
        <f>NET!P155</f>
        <v>41759</v>
      </c>
      <c r="B150" s="42">
        <f>NET!R155</f>
        <v>29427.400224628011</v>
      </c>
      <c r="C150" s="42">
        <f>NET!U155</f>
        <v>21003.732661370679</v>
      </c>
    </row>
    <row r="151" spans="1:3" x14ac:dyDescent="0.25">
      <c r="A151" s="41">
        <f>NET!P156</f>
        <v>41790</v>
      </c>
      <c r="B151" s="42">
        <f>NET!R156</f>
        <v>30543.238195478862</v>
      </c>
      <c r="C151" s="42">
        <f>NET!U156</f>
        <v>21496.821237139022</v>
      </c>
    </row>
    <row r="152" spans="1:3" x14ac:dyDescent="0.25">
      <c r="A152" s="41">
        <f>NET!P157</f>
        <v>41820</v>
      </c>
      <c r="B152" s="42">
        <f>NET!R157</f>
        <v>31526.068695212383</v>
      </c>
      <c r="C152" s="42">
        <f>NET!U157</f>
        <v>21940.86593716569</v>
      </c>
    </row>
    <row r="153" spans="1:3" x14ac:dyDescent="0.25">
      <c r="A153" s="41">
        <f>NET!P158</f>
        <v>41851</v>
      </c>
      <c r="B153" s="42">
        <f>NET!R158</f>
        <v>30404.097945108035</v>
      </c>
      <c r="C153" s="42">
        <f>NET!U158</f>
        <v>21638.267799537087</v>
      </c>
    </row>
    <row r="154" spans="1:3" x14ac:dyDescent="0.25">
      <c r="A154" s="41">
        <f>NET!P159</f>
        <v>41882</v>
      </c>
      <c r="B154" s="42">
        <f>NET!R159</f>
        <v>32414.518248231729</v>
      </c>
      <c r="C154" s="42">
        <f>NET!U159</f>
        <v>22503.938130385744</v>
      </c>
    </row>
    <row r="155" spans="1:3" x14ac:dyDescent="0.25">
      <c r="A155" s="41">
        <f>NET!P160</f>
        <v>41912</v>
      </c>
      <c r="B155" s="42">
        <f>NET!R160</f>
        <v>32065.295033464696</v>
      </c>
      <c r="C155" s="42">
        <f>NET!U160</f>
        <v>22188.368236300033</v>
      </c>
    </row>
    <row r="156" spans="1:3" x14ac:dyDescent="0.25">
      <c r="A156" s="41">
        <f>NET!P161</f>
        <v>41943</v>
      </c>
      <c r="B156" s="42">
        <f>NET!R161</f>
        <v>32652.485404549177</v>
      </c>
      <c r="C156" s="42">
        <f>NET!U161</f>
        <v>22730.314768154152</v>
      </c>
    </row>
    <row r="157" spans="1:3" x14ac:dyDescent="0.25">
      <c r="A157" s="41">
        <f>NET!P162</f>
        <v>41973</v>
      </c>
      <c r="B157" s="42">
        <f>NET!R162</f>
        <v>34270.492245477202</v>
      </c>
      <c r="C157" s="42">
        <f>NET!U162</f>
        <v>23341.626008838022</v>
      </c>
    </row>
    <row r="158" spans="1:3" x14ac:dyDescent="0.25">
      <c r="A158" s="41">
        <f>NET!P163</f>
        <v>42004</v>
      </c>
      <c r="B158" s="42">
        <f>NET!R163</f>
        <v>34283.869160950351</v>
      </c>
      <c r="C158" s="42">
        <f>NET!U163</f>
        <v>23282.822895344696</v>
      </c>
    </row>
    <row r="159" spans="1:3" x14ac:dyDescent="0.25">
      <c r="A159" s="41">
        <f>NET!P164</f>
        <v>42035</v>
      </c>
      <c r="B159" s="42">
        <f>NET!R164</f>
        <v>34422.695975139424</v>
      </c>
      <c r="C159" s="42">
        <f>NET!U164</f>
        <v>22583.86443455191</v>
      </c>
    </row>
    <row r="160" spans="1:3" x14ac:dyDescent="0.25">
      <c r="A160" s="41">
        <f>NET!P165</f>
        <v>42063</v>
      </c>
      <c r="B160" s="42">
        <f>NET!R165</f>
        <v>36079.712765526703</v>
      </c>
      <c r="C160" s="42">
        <f>NET!U165</f>
        <v>23881.842437847688</v>
      </c>
    </row>
    <row r="161" spans="1:3" x14ac:dyDescent="0.25">
      <c r="A161" s="41">
        <f>NET!P166</f>
        <v>42094</v>
      </c>
      <c r="B161" s="42">
        <f>NET!R166</f>
        <v>36661.474080728978</v>
      </c>
      <c r="C161" s="42">
        <f>NET!U166</f>
        <v>23504.135847601206</v>
      </c>
    </row>
    <row r="162" spans="1:3" x14ac:dyDescent="0.25">
      <c r="A162" s="41">
        <f>NET!P167</f>
        <v>42124</v>
      </c>
      <c r="B162" s="42">
        <f>NET!R167</f>
        <v>35294.306609801788</v>
      </c>
      <c r="C162" s="42">
        <f>NET!U167</f>
        <v>23729.648360457304</v>
      </c>
    </row>
    <row r="163" spans="1:3" x14ac:dyDescent="0.25">
      <c r="A163" s="41">
        <f>NET!P168</f>
        <v>42155</v>
      </c>
      <c r="B163" s="42">
        <f>NET!R168</f>
        <v>36961.550830204469</v>
      </c>
      <c r="C163" s="42">
        <f>NET!U168</f>
        <v>24034.778340841851</v>
      </c>
    </row>
    <row r="164" spans="1:3" x14ac:dyDescent="0.25">
      <c r="A164" s="41">
        <f>NET!P169</f>
        <v>42185</v>
      </c>
      <c r="B164" s="42">
        <f>NET!R169</f>
        <v>36264.024763453795</v>
      </c>
      <c r="C164" s="42">
        <f>NET!U169</f>
        <v>23569.48629781399</v>
      </c>
    </row>
    <row r="165" spans="1:3" x14ac:dyDescent="0.25">
      <c r="A165" s="41">
        <f>NET!P170</f>
        <v>42216</v>
      </c>
      <c r="B165" s="42">
        <f>NET!R170</f>
        <v>37660.649061160439</v>
      </c>
      <c r="C165" s="42">
        <f>NET!U170</f>
        <v>24063.315463839564</v>
      </c>
    </row>
    <row r="166" spans="1:3" x14ac:dyDescent="0.25">
      <c r="A166" s="41">
        <f>NET!P171</f>
        <v>42247</v>
      </c>
      <c r="B166" s="42">
        <f>NET!R171</f>
        <v>34884.481762067306</v>
      </c>
      <c r="C166" s="42">
        <f>NET!U171</f>
        <v>22611.474429963211</v>
      </c>
    </row>
    <row r="167" spans="1:3" x14ac:dyDescent="0.25">
      <c r="A167" s="41">
        <f>NET!P172</f>
        <v>42277</v>
      </c>
      <c r="B167" s="42">
        <f>NET!R172</f>
        <v>34269.875334222619</v>
      </c>
      <c r="C167" s="42">
        <f>NET!U172</f>
        <v>22051.994624513001</v>
      </c>
    </row>
    <row r="168" spans="1:3" x14ac:dyDescent="0.25">
      <c r="A168" s="41">
        <f>NET!P173</f>
        <v>42308</v>
      </c>
      <c r="B168" s="42">
        <f>NET!R173</f>
        <v>36299.428737849506</v>
      </c>
      <c r="C168" s="42">
        <f>NET!U173</f>
        <v>23912.171431017392</v>
      </c>
    </row>
    <row r="169" spans="1:3" x14ac:dyDescent="0.25">
      <c r="A169" s="41">
        <f>NET!P174</f>
        <v>42338</v>
      </c>
      <c r="B169" s="42">
        <f>NET!R174</f>
        <v>36755.301163558579</v>
      </c>
      <c r="C169" s="42">
        <f>NET!U174</f>
        <v>23983.26562501831</v>
      </c>
    </row>
    <row r="170" spans="1:3" x14ac:dyDescent="0.25">
      <c r="A170" s="41">
        <f>NET!P175</f>
        <v>42369</v>
      </c>
      <c r="B170" s="42">
        <f>NET!R175</f>
        <v>37030.990425819378</v>
      </c>
      <c r="C170" s="42">
        <f>NET!U175</f>
        <v>23605.002511150677</v>
      </c>
    </row>
    <row r="171" spans="1:3" x14ac:dyDescent="0.25">
      <c r="A171" s="41">
        <f>NET!P176</f>
        <v>42400</v>
      </c>
      <c r="B171" s="42">
        <f>NET!R176</f>
        <v>34348.897507594658</v>
      </c>
      <c r="C171" s="42">
        <f>NET!U176</f>
        <v>22433.646293969588</v>
      </c>
    </row>
    <row r="172" spans="1:3" x14ac:dyDescent="0.25">
      <c r="A172" s="41">
        <f>NET!P177</f>
        <v>42429</v>
      </c>
      <c r="B172" s="42">
        <f>NET!R177</f>
        <v>33361.939185876443</v>
      </c>
      <c r="C172" s="42">
        <f>NET!U177</f>
        <v>22403.380303473972</v>
      </c>
    </row>
    <row r="173" spans="1:3" x14ac:dyDescent="0.25">
      <c r="A173" s="41">
        <f>NET!P178</f>
        <v>42460</v>
      </c>
      <c r="B173" s="42">
        <f>NET!R178</f>
        <v>35419.09195930956</v>
      </c>
      <c r="C173" s="42">
        <f>NET!U178</f>
        <v>23923.165397646604</v>
      </c>
    </row>
    <row r="174" spans="1:3" x14ac:dyDescent="0.25">
      <c r="A174" s="41">
        <f>NET!P179</f>
        <v>42490</v>
      </c>
      <c r="B174" s="42">
        <f>NET!R179</f>
        <v>34881.241241543459</v>
      </c>
      <c r="C174" s="42">
        <f>NET!U179</f>
        <v>24015.939923614795</v>
      </c>
    </row>
    <row r="175" spans="1:3" x14ac:dyDescent="0.25">
      <c r="A175" s="41">
        <f>NET!P180</f>
        <v>42521</v>
      </c>
      <c r="B175" s="42">
        <f>NET!R180</f>
        <v>36985.51025484164</v>
      </c>
      <c r="C175" s="42">
        <f>NET!U180</f>
        <v>24447.199404513525</v>
      </c>
    </row>
    <row r="176" spans="1:3" x14ac:dyDescent="0.25">
      <c r="A176" s="41">
        <f>NET!P181</f>
        <v>42551</v>
      </c>
      <c r="B176" s="42">
        <f>NET!R181</f>
        <v>37508.768925423719</v>
      </c>
      <c r="C176" s="42">
        <f>NET!U181</f>
        <v>24510.572682571692</v>
      </c>
    </row>
    <row r="177" spans="1:3" x14ac:dyDescent="0.25">
      <c r="A177" s="41">
        <f>NET!P182</f>
        <v>42582</v>
      </c>
      <c r="B177" s="42">
        <f>NET!R182</f>
        <v>38940.353606077391</v>
      </c>
      <c r="C177" s="42">
        <f>NET!U182</f>
        <v>25414.228684512174</v>
      </c>
    </row>
    <row r="178" spans="1:3" x14ac:dyDescent="0.25">
      <c r="A178" s="41">
        <f>NET!P183</f>
        <v>42613</v>
      </c>
      <c r="B178" s="42">
        <f>NET!R183</f>
        <v>38495.13556318124</v>
      </c>
      <c r="C178" s="42">
        <f>NET!U183</f>
        <v>25449.930199831488</v>
      </c>
    </row>
    <row r="179" spans="1:3" x14ac:dyDescent="0.25">
      <c r="A179" s="41">
        <f>NET!P184</f>
        <v>42643</v>
      </c>
      <c r="B179" s="42">
        <f>NET!R184</f>
        <v>38982.740613648202</v>
      </c>
      <c r="C179" s="42">
        <f>NET!U184</f>
        <v>25454.68628405223</v>
      </c>
    </row>
    <row r="180" spans="1:3" x14ac:dyDescent="0.25">
      <c r="A180" s="41">
        <f>NET!P185</f>
        <v>42674</v>
      </c>
      <c r="B180" s="42">
        <f>NET!R185</f>
        <v>38420.05074138393</v>
      </c>
      <c r="C180" s="42">
        <f>NET!U185</f>
        <v>24990.38128291849</v>
      </c>
    </row>
    <row r="181" spans="1:3" x14ac:dyDescent="0.25">
      <c r="A181" s="41">
        <f>NET!P186</f>
        <v>42704</v>
      </c>
      <c r="B181" s="42">
        <f>NET!R186</f>
        <v>39647.404875684602</v>
      </c>
      <c r="C181" s="42">
        <f>NET!U186</f>
        <v>25915.902918808864</v>
      </c>
    </row>
    <row r="182" spans="1:3" x14ac:dyDescent="0.25">
      <c r="A182" s="41">
        <f>NET!P187</f>
        <v>42735</v>
      </c>
      <c r="B182" s="42">
        <f>NET!R187</f>
        <v>39740.80094577009</v>
      </c>
      <c r="C182" s="42">
        <f>NET!U187</f>
        <v>26428.139366115254</v>
      </c>
    </row>
    <row r="183" spans="1:3" x14ac:dyDescent="0.25">
      <c r="A183" s="41">
        <f>NET!P188</f>
        <v>42766</v>
      </c>
      <c r="B183" s="42">
        <f>NET!R188</f>
        <v>41123.211200535996</v>
      </c>
      <c r="C183" s="42">
        <f>NET!U188</f>
        <v>26929.381229119153</v>
      </c>
    </row>
    <row r="184" spans="1:3" x14ac:dyDescent="0.25">
      <c r="A184" s="41">
        <f>NET!P189</f>
        <v>42794</v>
      </c>
      <c r="B184" s="42">
        <f>NET!R189</f>
        <v>42544.168932622248</v>
      </c>
      <c r="C184" s="42">
        <f>NET!U189</f>
        <v>27998.697203527467</v>
      </c>
    </row>
    <row r="185" spans="1:3" x14ac:dyDescent="0.25">
      <c r="A185" s="41">
        <f>NET!P190</f>
        <v>42825</v>
      </c>
      <c r="B185" s="42">
        <f>NET!R190</f>
        <v>42057.492002812338</v>
      </c>
      <c r="C185" s="42">
        <f>NET!U190</f>
        <v>28031.310352469678</v>
      </c>
    </row>
    <row r="186" spans="1:3" x14ac:dyDescent="0.25">
      <c r="A186" s="41">
        <f>NET!P191</f>
        <v>42855</v>
      </c>
      <c r="B186" s="42">
        <f>NET!R191</f>
        <v>42759.33341019127</v>
      </c>
      <c r="C186" s="42">
        <f>NET!U191</f>
        <v>28319.207866143264</v>
      </c>
    </row>
    <row r="187" spans="1:3" x14ac:dyDescent="0.25">
      <c r="A187" s="41">
        <f>NET!P192</f>
        <v>42886</v>
      </c>
      <c r="B187" s="42">
        <f>NET!R192</f>
        <v>44162.081848934868</v>
      </c>
      <c r="C187" s="42">
        <f>NET!U192</f>
        <v>28717.730663444701</v>
      </c>
    </row>
    <row r="188" spans="1:3" x14ac:dyDescent="0.25">
      <c r="A188" s="41">
        <f>NET!P193</f>
        <v>42916</v>
      </c>
      <c r="B188" s="42">
        <f>NET!R193</f>
        <v>44035.145305007078</v>
      </c>
      <c r="C188" s="42">
        <f>NET!U193</f>
        <v>28896.979447971786</v>
      </c>
    </row>
    <row r="189" spans="1:3" x14ac:dyDescent="0.25">
      <c r="A189" s="41">
        <f>NET!P194</f>
        <v>42947</v>
      </c>
      <c r="B189" s="42">
        <f>NET!R194</f>
        <v>44960.485170064727</v>
      </c>
      <c r="C189" s="42">
        <f>NET!U194</f>
        <v>29491.181138926506</v>
      </c>
    </row>
    <row r="190" spans="1:3" x14ac:dyDescent="0.25">
      <c r="A190" s="41">
        <f>NET!P195</f>
        <v>42978</v>
      </c>
      <c r="B190" s="42">
        <f>NET!R195</f>
        <v>45331.663948800393</v>
      </c>
      <c r="C190" s="42">
        <f>NET!U195</f>
        <v>29581.484971793016</v>
      </c>
    </row>
    <row r="191" spans="1:3" x14ac:dyDescent="0.25">
      <c r="A191" s="41">
        <f>NET!P196</f>
        <v>43008</v>
      </c>
      <c r="B191" s="42">
        <f>NET!R196</f>
        <v>46388.919236523609</v>
      </c>
      <c r="C191" s="42">
        <f>NET!U196</f>
        <v>30191.684400581125</v>
      </c>
    </row>
    <row r="192" spans="1:3" x14ac:dyDescent="0.25">
      <c r="A192" s="41">
        <f>NET!P197</f>
        <v>43039</v>
      </c>
      <c r="B192" s="42">
        <f>NET!R197</f>
        <v>48403.017868961906</v>
      </c>
      <c r="C192" s="42">
        <f>NET!U197</f>
        <v>30896.202538525969</v>
      </c>
    </row>
    <row r="193" spans="1:3" x14ac:dyDescent="0.25">
      <c r="A193" s="41">
        <f>NET!P198</f>
        <v>43069</v>
      </c>
      <c r="B193" s="42">
        <f>NET!R198</f>
        <v>49587.810806019064</v>
      </c>
      <c r="C193" s="42">
        <f>NET!U198</f>
        <v>31843.775110348863</v>
      </c>
    </row>
    <row r="194" spans="1:3" x14ac:dyDescent="0.25">
      <c r="A194" s="41">
        <f>NET!P199</f>
        <v>43100</v>
      </c>
      <c r="B194" s="42">
        <f>NET!R199</f>
        <v>49606.34011799025</v>
      </c>
      <c r="C194" s="42">
        <f>NET!U199</f>
        <v>32197.825431820012</v>
      </c>
    </row>
    <row r="195" spans="1:3" x14ac:dyDescent="0.25">
      <c r="A195" s="41">
        <f>NET!P200</f>
        <v>43131</v>
      </c>
      <c r="B195" s="42">
        <f>NET!R200</f>
        <v>52513.155900777543</v>
      </c>
      <c r="C195" s="42">
        <f>NET!U200</f>
        <v>34041.271322313092</v>
      </c>
    </row>
    <row r="196" spans="1:3" x14ac:dyDescent="0.25">
      <c r="A196" s="41">
        <f>NET!P201</f>
        <v>43159</v>
      </c>
      <c r="B196" s="42">
        <f>NET!R201</f>
        <v>50513.75249862604</v>
      </c>
      <c r="C196" s="42">
        <f>NET!U201</f>
        <v>32786.653365278573</v>
      </c>
    </row>
    <row r="197" spans="1:3" x14ac:dyDescent="0.25">
      <c r="A197" s="41">
        <f>NET!P202</f>
        <v>43190</v>
      </c>
      <c r="B197" s="42">
        <f>NET!R202</f>
        <v>49538.012017445079</v>
      </c>
      <c r="C197" s="42">
        <f>NET!U202</f>
        <v>31953.412116736046</v>
      </c>
    </row>
    <row r="198" spans="1:3" x14ac:dyDescent="0.25">
      <c r="A198" s="41">
        <f>NET!P203</f>
        <v>43220</v>
      </c>
      <c r="B198" s="42">
        <f>NET!R203</f>
        <v>49747.244067536092</v>
      </c>
      <c r="C198" s="42">
        <f>NET!U203</f>
        <v>32076.020261907059</v>
      </c>
    </row>
    <row r="199" spans="1:3" x14ac:dyDescent="0.25">
      <c r="A199" s="41">
        <f>NET!P204</f>
        <v>43251</v>
      </c>
      <c r="B199" s="42">
        <f>NET!R204</f>
        <v>51417.690193665199</v>
      </c>
      <c r="C199" s="42">
        <f>NET!U204</f>
        <v>32848.482460148189</v>
      </c>
    </row>
    <row r="200" spans="1:3" x14ac:dyDescent="0.25">
      <c r="A200" s="41">
        <f>NET!P205</f>
        <v>43281</v>
      </c>
      <c r="B200" s="42">
        <f>NET!R205</f>
        <v>50439.400080810461</v>
      </c>
      <c r="C200" s="42">
        <f>NET!U205</f>
        <v>33050.646923193381</v>
      </c>
    </row>
    <row r="201" spans="1:3" x14ac:dyDescent="0.25">
      <c r="A201" s="41">
        <f>NET!P206</f>
        <v>43312</v>
      </c>
      <c r="B201" s="42">
        <f>NET!R206</f>
        <v>52373.885578976427</v>
      </c>
      <c r="C201" s="42">
        <f>NET!U206</f>
        <v>34280.619716538618</v>
      </c>
    </row>
    <row r="202" spans="1:3" x14ac:dyDescent="0.25">
      <c r="A202" s="41">
        <f>NET!P207</f>
        <v>43343</v>
      </c>
      <c r="B202" s="42">
        <f>NET!R207</f>
        <v>55056.458540369742</v>
      </c>
      <c r="C202" s="42">
        <f>NET!U207</f>
        <v>35397.620067809417</v>
      </c>
    </row>
    <row r="203" spans="1:3" x14ac:dyDescent="0.25">
      <c r="A203" s="41">
        <f>NET!P208</f>
        <v>43373</v>
      </c>
      <c r="B203" s="42">
        <f>NET!R208</f>
        <v>55302.102106224018</v>
      </c>
      <c r="C203" s="42">
        <f>NET!U208</f>
        <v>35599.105090251651</v>
      </c>
    </row>
    <row r="204" spans="1:3" x14ac:dyDescent="0.25">
      <c r="A204" s="41">
        <f>NET!P209</f>
        <v>43404</v>
      </c>
      <c r="B204" s="42">
        <f>NET!R209</f>
        <v>50387.662368520381</v>
      </c>
      <c r="C204" s="42">
        <f>NET!U209</f>
        <v>33165.904756386888</v>
      </c>
    </row>
    <row r="205" spans="1:3" x14ac:dyDescent="0.25">
      <c r="A205" s="41">
        <f>NET!P210</f>
        <v>43434</v>
      </c>
      <c r="B205" s="42">
        <f>NET!R210</f>
        <v>50807.677126136914</v>
      </c>
      <c r="C205" s="42">
        <f>NET!U210</f>
        <v>33841.762854352222</v>
      </c>
    </row>
    <row r="206" spans="1:3" x14ac:dyDescent="0.25">
      <c r="A206" s="41">
        <f>NET!P211</f>
        <v>43465</v>
      </c>
      <c r="B206" s="42">
        <f>NET!R211</f>
        <v>46907.205624948132</v>
      </c>
      <c r="C206" s="42">
        <f>NET!U211</f>
        <v>30786.194928173569</v>
      </c>
    </row>
    <row r="207" spans="1:3" x14ac:dyDescent="0.25">
      <c r="A207" s="41">
        <f>NET!P212</f>
        <v>43496</v>
      </c>
      <c r="B207" s="42">
        <f>NET!R212</f>
        <v>49686.676458519229</v>
      </c>
      <c r="C207" s="42">
        <f>NET!U212</f>
        <v>33253.243757531382</v>
      </c>
    </row>
    <row r="208" spans="1:3" x14ac:dyDescent="0.25">
      <c r="A208" s="41">
        <f>NET!P213</f>
        <v>43524</v>
      </c>
      <c r="B208" s="42">
        <f>NET!R213</f>
        <v>52241.548799790799</v>
      </c>
      <c r="C208" s="42">
        <f>NET!U213</f>
        <v>34320.953781423603</v>
      </c>
    </row>
    <row r="209" spans="1:3" x14ac:dyDescent="0.25">
      <c r="A209" s="41">
        <f>NET!P214</f>
        <v>43555</v>
      </c>
      <c r="B209" s="42">
        <f>NET!R214</f>
        <v>53113.9130093489</v>
      </c>
      <c r="C209" s="42">
        <f>NET!U214</f>
        <v>34987.855616895336</v>
      </c>
    </row>
    <row r="210" spans="1:3" x14ac:dyDescent="0.25">
      <c r="A210" s="41">
        <f>NET!P215</f>
        <v>43585</v>
      </c>
      <c r="B210" s="42">
        <f>NET!R215</f>
        <v>54077.647256265867</v>
      </c>
      <c r="C210" s="42">
        <f>NET!U215</f>
        <v>36404.489274072708</v>
      </c>
    </row>
    <row r="211" spans="1:3" x14ac:dyDescent="0.25">
      <c r="A211" s="41">
        <f>NET!P216</f>
        <v>43616</v>
      </c>
      <c r="B211" s="42">
        <f>NET!R216</f>
        <v>50856.223783327696</v>
      </c>
      <c r="C211" s="42">
        <f>NET!U216</f>
        <v>34091.05578831202</v>
      </c>
    </row>
    <row r="212" spans="1:3" x14ac:dyDescent="0.25">
      <c r="A212" s="41">
        <f>NET!P217</f>
        <v>43646</v>
      </c>
      <c r="B212" s="42">
        <f>NET!R217</f>
        <v>53459.994632735696</v>
      </c>
      <c r="C212" s="42">
        <f>NET!U217</f>
        <v>36493.681295043454</v>
      </c>
    </row>
    <row r="213" spans="1:3" x14ac:dyDescent="0.25">
      <c r="A213" s="41">
        <f>NET!P218</f>
        <v>43677</v>
      </c>
      <c r="B213" s="42">
        <f>NET!R218</f>
        <v>54119.459306526915</v>
      </c>
      <c r="C213" s="42">
        <f>NET!U218</f>
        <v>37018.209440530707</v>
      </c>
    </row>
    <row r="214" spans="1:3" x14ac:dyDescent="0.25">
      <c r="A214" s="41">
        <f>NET!P219</f>
        <v>43708</v>
      </c>
      <c r="B214" s="42">
        <f>NET!R219</f>
        <v>52976.113569397457</v>
      </c>
      <c r="C214" s="42">
        <f>NET!U219</f>
        <v>36431.79043284629</v>
      </c>
    </row>
    <row r="215" spans="1:3" x14ac:dyDescent="0.25">
      <c r="A215" s="41">
        <f>NET!P220</f>
        <v>43738</v>
      </c>
      <c r="B215" s="42">
        <f>NET!R220</f>
        <v>51643.428797741173</v>
      </c>
      <c r="C215" s="42">
        <f>NET!U220</f>
        <v>37113.454659600582</v>
      </c>
    </row>
    <row r="216" spans="1:3" x14ac:dyDescent="0.25">
      <c r="A216" s="41">
        <f>NET!P221</f>
        <v>43769</v>
      </c>
      <c r="B216" s="42">
        <f>NET!R221</f>
        <v>51714.679515005788</v>
      </c>
      <c r="C216" s="42">
        <f>NET!U221</f>
        <v>37917.294660233078</v>
      </c>
    </row>
    <row r="217" spans="1:3" x14ac:dyDescent="0.25">
      <c r="A217" s="41">
        <f>NET!P222</f>
        <v>43799</v>
      </c>
      <c r="B217" s="42">
        <f>NET!R222</f>
        <v>53559.997185913242</v>
      </c>
      <c r="C217" s="42">
        <f>NET!U222</f>
        <v>39293.656019853028</v>
      </c>
    </row>
    <row r="218" spans="1:3" x14ac:dyDescent="0.25">
      <c r="A218" s="41">
        <f>NET!P223</f>
        <v>43830</v>
      </c>
      <c r="B218" s="42">
        <f>NET!R223</f>
        <v>54444.469126109027</v>
      </c>
      <c r="C218" s="42">
        <f>NET!U223</f>
        <v>40479.650475988303</v>
      </c>
    </row>
    <row r="219" spans="1:3" x14ac:dyDescent="0.25">
      <c r="A219" s="41">
        <f>NET!P224</f>
        <v>43861</v>
      </c>
      <c r="B219" s="42">
        <f>NET!R224</f>
        <v>55890.332744534724</v>
      </c>
      <c r="C219" s="42">
        <f>NET!U224</f>
        <v>40463.776272809991</v>
      </c>
    </row>
    <row r="220" spans="1:3" x14ac:dyDescent="0.25">
      <c r="A220" s="41">
        <f>NET!P225</f>
        <v>43890</v>
      </c>
      <c r="B220" s="42">
        <f>NET!R225</f>
        <v>50575.702373745997</v>
      </c>
      <c r="C220" s="42">
        <f>NET!U225</f>
        <v>37132.84960044879</v>
      </c>
    </row>
    <row r="221" spans="1:3" x14ac:dyDescent="0.25">
      <c r="A221" s="41">
        <f>NET!P226</f>
        <v>43921</v>
      </c>
      <c r="B221" s="42">
        <f>NET!R226</f>
        <v>44986.615221558241</v>
      </c>
      <c r="C221" s="42">
        <f>NET!U226</f>
        <v>32546.440228467472</v>
      </c>
    </row>
    <row r="222" spans="1:3" x14ac:dyDescent="0.25">
      <c r="A222" s="41">
        <f>NET!P227</f>
        <v>43951</v>
      </c>
      <c r="B222" s="42">
        <f>NET!R227</f>
        <v>49830.623993231558</v>
      </c>
      <c r="C222" s="42">
        <f>NET!U227</f>
        <v>36718.699669279209</v>
      </c>
    </row>
    <row r="223" spans="1:3" x14ac:dyDescent="0.25">
      <c r="A223" s="41">
        <f>NET!P228</f>
        <v>43982</v>
      </c>
      <c r="B223" s="42">
        <f>NET!R228</f>
        <v>53497.094865821549</v>
      </c>
      <c r="C223" s="42">
        <f>NET!U228</f>
        <v>38467.518013977839</v>
      </c>
    </row>
    <row r="224" spans="1:3" x14ac:dyDescent="0.25">
      <c r="A224" s="41">
        <f>NET!P229</f>
        <v>44012</v>
      </c>
      <c r="B224" s="42">
        <f>NET!R229</f>
        <v>56444.285486709567</v>
      </c>
      <c r="C224" s="42">
        <f>NET!U229</f>
        <v>39232.568132913912</v>
      </c>
    </row>
    <row r="225" spans="1:3" x14ac:dyDescent="0.25">
      <c r="A225" s="41">
        <f>NET!P230</f>
        <v>44043</v>
      </c>
      <c r="B225" s="42">
        <f>NET!R230</f>
        <v>59666.501597527531</v>
      </c>
      <c r="C225" s="42">
        <f>NET!U230</f>
        <v>41444.703201505603</v>
      </c>
    </row>
    <row r="226" spans="1:3" x14ac:dyDescent="0.25">
      <c r="A226" s="41">
        <f>NET!P231</f>
        <v>44074</v>
      </c>
      <c r="B226" s="42">
        <f>NET!R231</f>
        <v>62346.342961445022</v>
      </c>
      <c r="C226" s="42">
        <f>NET!U231</f>
        <v>44423.741408859627</v>
      </c>
    </row>
    <row r="227" spans="1:3" x14ac:dyDescent="0.25">
      <c r="A227" s="41">
        <f>NET!P232</f>
        <v>44104</v>
      </c>
      <c r="B227" s="42">
        <f>NET!R232</f>
        <v>59762.50268797954</v>
      </c>
      <c r="C227" s="42">
        <f>NET!U232</f>
        <v>42735.763881789942</v>
      </c>
    </row>
    <row r="228" spans="1:3" x14ac:dyDescent="0.25">
      <c r="A228" s="41">
        <f>NET!P233</f>
        <v>44135</v>
      </c>
      <c r="B228" s="42">
        <f>NET!R233</f>
        <v>57323.156694930047</v>
      </c>
      <c r="C228" s="42">
        <f>NET!U233</f>
        <v>41599.306822343395</v>
      </c>
    </row>
    <row r="229" spans="1:3" x14ac:dyDescent="0.25">
      <c r="A229" s="41">
        <f>NET!P234</f>
        <v>44165</v>
      </c>
      <c r="B229" s="42">
        <f>NET!R234</f>
        <v>63696.555441180244</v>
      </c>
      <c r="C229" s="42">
        <f>NET!U234</f>
        <v>46152.91774339987</v>
      </c>
    </row>
    <row r="230" spans="1:3" x14ac:dyDescent="0.25">
      <c r="A230" s="41">
        <f>NET!P235</f>
        <v>44196</v>
      </c>
      <c r="B230" s="42">
        <f>NET!R235</f>
        <v>66435.486092965861</v>
      </c>
      <c r="C230" s="42">
        <f>NET!U235</f>
        <v>47927.431296356001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B778-B2B1-47C0-80F1-7D0661D85347}">
  <sheetPr>
    <tabColor rgb="FFC00000"/>
  </sheetPr>
  <dimension ref="A1:D20"/>
  <sheetViews>
    <sheetView workbookViewId="0">
      <selection activeCell="I28" sqref="I28"/>
    </sheetView>
  </sheetViews>
  <sheetFormatPr defaultRowHeight="13.2" x14ac:dyDescent="0.25"/>
  <cols>
    <col min="2" max="2" width="30.6640625" bestFit="1" customWidth="1"/>
    <col min="3" max="3" width="16.44140625" bestFit="1" customWidth="1"/>
  </cols>
  <sheetData>
    <row r="1" spans="1:4" x14ac:dyDescent="0.25">
      <c r="A1" t="s">
        <v>45</v>
      </c>
      <c r="B1" s="42" t="s">
        <v>24</v>
      </c>
      <c r="C1" s="42" t="s">
        <v>19</v>
      </c>
      <c r="D1" t="s">
        <v>46</v>
      </c>
    </row>
    <row r="2" spans="1:4" x14ac:dyDescent="0.25">
      <c r="A2">
        <f>'INSTITUTIONAL FACT SHEET'!A20</f>
        <v>2002</v>
      </c>
      <c r="B2" s="42">
        <f>'INSTITUTIONAL FACT SHEET'!B20</f>
        <v>-10.633029814175421</v>
      </c>
      <c r="C2" s="42">
        <f>'INSTITUTIONAL FACT SHEET'!C20</f>
        <v>-22.100510389604231</v>
      </c>
      <c r="D2">
        <v>1</v>
      </c>
    </row>
    <row r="3" spans="1:4" x14ac:dyDescent="0.25">
      <c r="A3">
        <f>'INSTITUTIONAL FACT SHEET'!A21</f>
        <v>2003</v>
      </c>
      <c r="B3" s="42">
        <f>'INSTITUTIONAL FACT SHEET'!B21</f>
        <v>34.82866720143916</v>
      </c>
      <c r="C3" s="42">
        <f>'INSTITUTIONAL FACT SHEET'!C21</f>
        <v>28.684514607513645</v>
      </c>
      <c r="D3">
        <v>2</v>
      </c>
    </row>
    <row r="4" spans="1:4" x14ac:dyDescent="0.25">
      <c r="A4">
        <f>'INSTITUTIONAL FACT SHEET'!A22</f>
        <v>2004</v>
      </c>
      <c r="B4" s="42">
        <f>'INSTITUTIONAL FACT SHEET'!B22</f>
        <v>23.011297222541828</v>
      </c>
      <c r="C4" s="42">
        <f>'INSTITUTIONAL FACT SHEET'!C22</f>
        <v>10.882056782678106</v>
      </c>
      <c r="D4">
        <v>3</v>
      </c>
    </row>
    <row r="5" spans="1:4" x14ac:dyDescent="0.25">
      <c r="A5">
        <f>'INSTITUTIONAL FACT SHEET'!A23</f>
        <v>2005</v>
      </c>
      <c r="B5" s="42">
        <f>'INSTITUTIONAL FACT SHEET'!B23</f>
        <v>11.777500676100527</v>
      </c>
      <c r="C5" s="42">
        <f>'INSTITUTIONAL FACT SHEET'!C23</f>
        <v>4.9119676016367686</v>
      </c>
      <c r="D5">
        <v>4</v>
      </c>
    </row>
    <row r="6" spans="1:4" x14ac:dyDescent="0.25">
      <c r="A6">
        <f>'INSTITUTIONAL FACT SHEET'!A24</f>
        <v>2006</v>
      </c>
      <c r="B6" s="42">
        <f>'INSTITUTIONAL FACT SHEET'!B24</f>
        <v>3.2980988132230715</v>
      </c>
      <c r="C6" s="42">
        <f>'INSTITUTIONAL FACT SHEET'!C24</f>
        <v>15.794270890577078</v>
      </c>
      <c r="D6">
        <v>5</v>
      </c>
    </row>
    <row r="7" spans="1:4" x14ac:dyDescent="0.25">
      <c r="A7">
        <f>'INSTITUTIONAL FACT SHEET'!A25</f>
        <v>2007</v>
      </c>
      <c r="B7" s="42">
        <f>'INSTITUTIONAL FACT SHEET'!B25</f>
        <v>27.206277500981813</v>
      </c>
      <c r="C7" s="42">
        <f>'INSTITUTIONAL FACT SHEET'!C25</f>
        <v>5.4939616053483409</v>
      </c>
      <c r="D7">
        <v>6</v>
      </c>
    </row>
    <row r="8" spans="1:4" x14ac:dyDescent="0.25">
      <c r="A8">
        <f>'INSTITUTIONAL FACT SHEET'!A26</f>
        <v>2008</v>
      </c>
      <c r="B8" s="42">
        <f>'INSTITUTIONAL FACT SHEET'!B26</f>
        <v>-39.574702025195499</v>
      </c>
      <c r="C8" s="42">
        <f>'INSTITUTIONAL FACT SHEET'!C26</f>
        <v>-36.997832482103718</v>
      </c>
      <c r="D8">
        <v>7</v>
      </c>
    </row>
    <row r="9" spans="1:4" x14ac:dyDescent="0.25">
      <c r="A9">
        <f>'INSTITUTIONAL FACT SHEET'!A27</f>
        <v>2009</v>
      </c>
      <c r="B9" s="42">
        <f>'INSTITUTIONAL FACT SHEET'!B27</f>
        <v>11.600740351037263</v>
      </c>
      <c r="C9" s="42">
        <f>'INSTITUTIONAL FACT SHEET'!C27</f>
        <v>26.464545466808676</v>
      </c>
      <c r="D9">
        <v>8</v>
      </c>
    </row>
    <row r="10" spans="1:4" x14ac:dyDescent="0.25">
      <c r="A10">
        <f>'INSTITUTIONAL FACT SHEET'!A28</f>
        <v>2010</v>
      </c>
      <c r="B10" s="42">
        <f>'INSTITUTIONAL FACT SHEET'!B28</f>
        <v>24.754747625666628</v>
      </c>
      <c r="C10" s="42">
        <f>'INSTITUTIONAL FACT SHEET'!C28</f>
        <v>15.063401360544226</v>
      </c>
      <c r="D10">
        <v>9</v>
      </c>
    </row>
    <row r="11" spans="1:4" x14ac:dyDescent="0.25">
      <c r="A11">
        <f>'INSTITUTIONAL FACT SHEET'!A29</f>
        <v>2011</v>
      </c>
      <c r="B11" s="42">
        <f>'INSTITUTIONAL FACT SHEET'!B29</f>
        <v>1.8183664978664416</v>
      </c>
      <c r="C11" s="42">
        <f>'INSTITUTIONAL FACT SHEET'!C29</f>
        <v>2.1118153138878437</v>
      </c>
      <c r="D11">
        <v>10</v>
      </c>
    </row>
    <row r="12" spans="1:4" x14ac:dyDescent="0.25">
      <c r="A12">
        <f>'INSTITUTIONAL FACT SHEET'!A30</f>
        <v>2012</v>
      </c>
      <c r="B12" s="42">
        <f>'INSTITUTIONAL FACT SHEET'!B30</f>
        <v>11.402341845155339</v>
      </c>
      <c r="C12" s="42">
        <f>'INSTITUTIONAL FACT SHEET'!C30</f>
        <v>16.003224545528163</v>
      </c>
      <c r="D12">
        <v>11</v>
      </c>
    </row>
    <row r="13" spans="1:4" x14ac:dyDescent="0.25">
      <c r="A13">
        <f>'INSTITUTIONAL FACT SHEET'!A31</f>
        <v>2013</v>
      </c>
      <c r="B13" s="42">
        <f>'INSTITUTIONAL FACT SHEET'!B31</f>
        <v>37.974874763854302</v>
      </c>
      <c r="C13" s="42">
        <f>'INSTITUTIONAL FACT SHEET'!C31</f>
        <v>32.388487342020071</v>
      </c>
      <c r="D13">
        <v>12</v>
      </c>
    </row>
    <row r="14" spans="1:4" x14ac:dyDescent="0.25">
      <c r="A14">
        <f>'INSTITUTIONAL FACT SHEET'!A32</f>
        <v>2014</v>
      </c>
      <c r="B14" s="42">
        <f>'INSTITUTIONAL FACT SHEET'!B32</f>
        <v>19.609830596541865</v>
      </c>
      <c r="C14" s="42">
        <f>'INSTITUTIONAL FACT SHEET'!C32</f>
        <v>13.688356712127913</v>
      </c>
      <c r="D14">
        <v>13</v>
      </c>
    </row>
    <row r="15" spans="1:4" x14ac:dyDescent="0.25">
      <c r="A15">
        <f>'INSTITUTIONAL FACT SHEET'!A33</f>
        <v>2015</v>
      </c>
      <c r="B15" s="42">
        <f>'INSTITUTIONAL FACT SHEET'!B33</f>
        <v>8.0128682441654711</v>
      </c>
      <c r="C15" s="42">
        <f>'INSTITUTIONAL FACT SHEET'!C33</f>
        <v>1.3837652644361986</v>
      </c>
      <c r="D15">
        <v>14</v>
      </c>
    </row>
    <row r="16" spans="1:4" x14ac:dyDescent="0.25">
      <c r="A16">
        <f>'INSTITUTIONAL FACT SHEET'!A34</f>
        <v>2016</v>
      </c>
      <c r="B16" s="42">
        <f>'INSTITUTIONAL FACT SHEET'!B34</f>
        <v>7.3176830778507451</v>
      </c>
      <c r="C16" s="42">
        <f>'INSTITUTIONAL FACT SHEET'!C34</f>
        <v>11.959909149049942</v>
      </c>
      <c r="D16">
        <v>15</v>
      </c>
    </row>
    <row r="17" spans="1:4" x14ac:dyDescent="0.25">
      <c r="A17">
        <f>'INSTITUTIONAL FACT SHEET'!A35</f>
        <v>2017</v>
      </c>
      <c r="B17" s="42">
        <f>'INSTITUTIONAL FACT SHEET'!B35</f>
        <v>24.824711473939786</v>
      </c>
      <c r="C17" s="42">
        <f>'INSTITUTIONAL FACT SHEET'!C35</f>
        <v>21.831601482707264</v>
      </c>
      <c r="D17">
        <v>16</v>
      </c>
    </row>
    <row r="18" spans="1:4" x14ac:dyDescent="0.25">
      <c r="A18">
        <f>'INSTITUTIONAL FACT SHEET'!A36</f>
        <v>2018</v>
      </c>
      <c r="B18" s="42">
        <f>'INSTITUTIONAL FACT SHEET'!B36</f>
        <v>-5.4411079039940136</v>
      </c>
      <c r="C18" s="42">
        <f>'INSTITUTIONAL FACT SHEET'!C36</f>
        <v>-4.384241745255868</v>
      </c>
      <c r="D18">
        <v>17</v>
      </c>
    </row>
    <row r="19" spans="1:4" x14ac:dyDescent="0.25">
      <c r="A19">
        <f>'INSTITUTIONAL FACT SHEET'!A37</f>
        <v>2019</v>
      </c>
      <c r="B19" s="42">
        <f>'INSTITUTIONAL FACT SHEET'!B37</f>
        <v>16.068455583191078</v>
      </c>
      <c r="C19" s="42">
        <f>'INSTITUTIONAL FACT SHEET'!C37</f>
        <v>31.486370986834444</v>
      </c>
      <c r="D19">
        <v>18</v>
      </c>
    </row>
    <row r="20" spans="1:4" x14ac:dyDescent="0.25">
      <c r="A20">
        <v>2020</v>
      </c>
      <c r="B20" s="42">
        <f>'INSTITUTIONAL FACT SHEET'!B38</f>
        <v>22.024306893473788</v>
      </c>
      <c r="C20" s="42">
        <f>'INSTITUTIONAL FACT SHEET'!C38</f>
        <v>18.398826898926846</v>
      </c>
      <c r="D20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7C62-49C2-4D4E-9A99-4A047EC30638}">
  <sheetPr>
    <tabColor rgb="FFC00000"/>
  </sheetPr>
  <dimension ref="A1:H3"/>
  <sheetViews>
    <sheetView workbookViewId="0">
      <selection activeCell="A2" sqref="A2"/>
    </sheetView>
  </sheetViews>
  <sheetFormatPr defaultRowHeight="13.2" x14ac:dyDescent="0.25"/>
  <cols>
    <col min="1" max="1" width="30.6640625" bestFit="1" customWidth="1"/>
    <col min="2" max="6" width="9.109375" style="42"/>
    <col min="7" max="7" width="14.5546875" style="42" bestFit="1" customWidth="1"/>
  </cols>
  <sheetData>
    <row r="1" spans="1:8" x14ac:dyDescent="0.25">
      <c r="A1" t="str">
        <f>'INSTITUTIONAL FACT SHEET'!F21</f>
        <v>Share Class/Benchmark</v>
      </c>
      <c r="B1" s="42" t="str">
        <f>'INSTITUTIONAL FACT SHEET'!G21</f>
        <v>YTD</v>
      </c>
      <c r="C1" s="42" t="str">
        <f>'INSTITUTIONAL FACT SHEET'!H21</f>
        <v>1 Year</v>
      </c>
      <c r="D1" s="42" t="str">
        <f>'INSTITUTIONAL FACT SHEET'!I21</f>
        <v>3 Years</v>
      </c>
      <c r="E1" s="42" t="str">
        <f>'INSTITUTIONAL FACT SHEET'!J21</f>
        <v>5 Years</v>
      </c>
      <c r="F1" s="42" t="str">
        <f>'INSTITUTIONAL FACT SHEET'!K21</f>
        <v>10 Years</v>
      </c>
      <c r="G1" s="42" t="str">
        <f>'INSTITUTIONAL FACT SHEET'!L21</f>
        <v>Since Inception*</v>
      </c>
      <c r="H1" t="s">
        <v>46</v>
      </c>
    </row>
    <row r="2" spans="1:8" x14ac:dyDescent="0.25">
      <c r="A2" t="str">
        <f>'INSTITUTIONAL FACT SHEET'!F22</f>
        <v>CP All Cap Equity Composite (Net)</v>
      </c>
      <c r="B2" s="42">
        <f>'INSTITUTIONAL FACT SHEET'!G22</f>
        <v>22.024306893473788</v>
      </c>
      <c r="C2" s="42">
        <f>'INSTITUTIONAL FACT SHEET'!H22</f>
        <v>22.024306893473788</v>
      </c>
      <c r="D2" s="42">
        <f>'INSTITUTIONAL FACT SHEET'!I22</f>
        <v>10.226912660920128</v>
      </c>
      <c r="E2" s="42">
        <f>'INSTITUTIONAL FACT SHEET'!J22</f>
        <v>12.400167348722203</v>
      </c>
      <c r="F2" s="42">
        <f>'INSTITUTIONAL FACT SHEET'!K22</f>
        <v>13.752188726879112</v>
      </c>
      <c r="G2" s="42">
        <f>'INSTITUTIONAL FACT SHEET'!L22</f>
        <v>10.627052037367225</v>
      </c>
      <c r="H2">
        <v>1</v>
      </c>
    </row>
    <row r="3" spans="1:8" x14ac:dyDescent="0.25">
      <c r="A3" t="str">
        <f>'INSTITUTIONAL FACT SHEET'!F23</f>
        <v>S&amp;P 500 TR Index</v>
      </c>
      <c r="B3" s="42">
        <f>'INSTITUTIONAL FACT SHEET'!G23</f>
        <v>18.398826898926846</v>
      </c>
      <c r="C3" s="42">
        <f>'INSTITUTIONAL FACT SHEET'!H23</f>
        <v>18.398826898926824</v>
      </c>
      <c r="D3" s="42">
        <f>'INSTITUTIONAL FACT SHEET'!I23</f>
        <v>14.178904188562026</v>
      </c>
      <c r="E3" s="42">
        <f>'INSTITUTIONAL FACT SHEET'!J23</f>
        <v>15.216856079892938</v>
      </c>
      <c r="F3" s="42">
        <f>'INSTITUTIONAL FACT SHEET'!K23</f>
        <v>13.884882650942366</v>
      </c>
      <c r="G3" s="42">
        <f>'INSTITUTIONAL FACT SHEET'!L23</f>
        <v>8.717090567925311</v>
      </c>
      <c r="H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86A1-DFC7-4BE7-B328-900F11B8BCC0}">
  <sheetPr>
    <tabColor rgb="FFC00000"/>
  </sheetPr>
  <dimension ref="A1:D4"/>
  <sheetViews>
    <sheetView workbookViewId="0"/>
  </sheetViews>
  <sheetFormatPr defaultRowHeight="13.2" x14ac:dyDescent="0.25"/>
  <cols>
    <col min="1" max="1" width="24.6640625" bestFit="1" customWidth="1"/>
    <col min="2" max="2" width="30.6640625" style="42" bestFit="1" customWidth="1"/>
    <col min="3" max="3" width="16.44140625" style="42" bestFit="1" customWidth="1"/>
  </cols>
  <sheetData>
    <row r="1" spans="1:4" x14ac:dyDescent="0.25">
      <c r="A1" t="s">
        <v>47</v>
      </c>
      <c r="B1" s="42" t="s">
        <v>24</v>
      </c>
      <c r="C1" s="42" t="s">
        <v>19</v>
      </c>
      <c r="D1" t="s">
        <v>46</v>
      </c>
    </row>
    <row r="2" spans="1:4" x14ac:dyDescent="0.25">
      <c r="A2" t="str">
        <f>'INSTITUTIONAL FACT SHEET'!N20</f>
        <v>Alpha (vs. S&amp;P 500 TR)</v>
      </c>
      <c r="B2" s="42">
        <f>'INSTITUTIONAL FACT SHEET'!O20</f>
        <v>2.8817609428118023</v>
      </c>
      <c r="C2" s="42">
        <f>'INSTITUTIONAL FACT SHEET'!P20</f>
        <v>0</v>
      </c>
      <c r="D2">
        <v>1</v>
      </c>
    </row>
    <row r="3" spans="1:4" x14ac:dyDescent="0.25">
      <c r="A3" t="str">
        <f>'INSTITUTIONAL FACT SHEET'!N21</f>
        <v>Beta (vs. S&amp;P 500 TR)</v>
      </c>
      <c r="B3" s="42">
        <f>'INSTITUTIONAL FACT SHEET'!O21</f>
        <v>0.88758553885902691</v>
      </c>
      <c r="C3" s="42">
        <f>'INSTITUTIONAL FACT SHEET'!P21</f>
        <v>1</v>
      </c>
      <c r="D3">
        <v>2</v>
      </c>
    </row>
    <row r="4" spans="1:4" x14ac:dyDescent="0.25">
      <c r="A4" t="str">
        <f>'INSTITUTIONAL FACT SHEET'!N22</f>
        <v>R-squared (vs. S&amp;P 500 TR)</v>
      </c>
      <c r="B4" s="42">
        <f>'INSTITUTIONAL FACT SHEET'!O22</f>
        <v>0.6964409043908466</v>
      </c>
      <c r="C4" s="42">
        <f>'INSTITUTIONAL FACT SHEET'!P22</f>
        <v>1</v>
      </c>
      <c r="D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1BC3-55A4-46F3-9675-2E83EF4CDE5C}">
  <sheetPr>
    <tabColor rgb="FFC00000"/>
  </sheetPr>
  <dimension ref="A1:C7"/>
  <sheetViews>
    <sheetView workbookViewId="0">
      <selection activeCell="C1" sqref="C1"/>
    </sheetView>
  </sheetViews>
  <sheetFormatPr defaultRowHeight="13.2" x14ac:dyDescent="0.25"/>
  <cols>
    <col min="1" max="1" width="14.5546875" bestFit="1" customWidth="1"/>
    <col min="2" max="2" width="30.6640625" style="42" bestFit="1" customWidth="1"/>
    <col min="3" max="3" width="16.44140625" style="42" bestFit="1" customWidth="1"/>
  </cols>
  <sheetData>
    <row r="1" spans="1:3" x14ac:dyDescent="0.25">
      <c r="A1" t="s">
        <v>48</v>
      </c>
      <c r="B1" s="42" t="s">
        <v>24</v>
      </c>
      <c r="C1" s="42" t="s">
        <v>19</v>
      </c>
    </row>
    <row r="2" spans="1:3" x14ac:dyDescent="0.25">
      <c r="A2" t="str">
        <f>'INSTITUTIONAL FACT SHEET'!G21</f>
        <v>YTD</v>
      </c>
      <c r="B2" s="42">
        <f>'INSTITUTIONAL FACT SHEET'!G22</f>
        <v>22.024306893473788</v>
      </c>
      <c r="C2" s="42">
        <f>'INSTITUTIONAL FACT SHEET'!G23</f>
        <v>18.398826898926846</v>
      </c>
    </row>
    <row r="3" spans="1:3" x14ac:dyDescent="0.25">
      <c r="A3" t="str">
        <f>'INSTITUTIONAL FACT SHEET'!H21</f>
        <v>1 Year</v>
      </c>
      <c r="B3" s="42">
        <f>'INSTITUTIONAL FACT SHEET'!H22</f>
        <v>22.024306893473788</v>
      </c>
      <c r="C3" s="42">
        <f>'INSTITUTIONAL FACT SHEET'!H23</f>
        <v>18.398826898926824</v>
      </c>
    </row>
    <row r="4" spans="1:3" x14ac:dyDescent="0.25">
      <c r="A4" t="str">
        <f>'INSTITUTIONAL FACT SHEET'!I21</f>
        <v>3 Years</v>
      </c>
      <c r="B4" s="42">
        <f>'INSTITUTIONAL FACT SHEET'!I22</f>
        <v>10.226912660920128</v>
      </c>
      <c r="C4" s="42">
        <f>'INSTITUTIONAL FACT SHEET'!I23</f>
        <v>14.178904188562026</v>
      </c>
    </row>
    <row r="5" spans="1:3" x14ac:dyDescent="0.25">
      <c r="A5" t="str">
        <f>'INSTITUTIONAL FACT SHEET'!J21</f>
        <v>5 Years</v>
      </c>
      <c r="B5" s="42">
        <f>'INSTITUTIONAL FACT SHEET'!J22</f>
        <v>12.400167348722203</v>
      </c>
      <c r="C5" s="42">
        <f>'INSTITUTIONAL FACT SHEET'!J23</f>
        <v>15.216856079892938</v>
      </c>
    </row>
    <row r="6" spans="1:3" x14ac:dyDescent="0.25">
      <c r="A6" t="str">
        <f>'INSTITUTIONAL FACT SHEET'!K21</f>
        <v>10 Years</v>
      </c>
      <c r="B6" s="42">
        <f>'INSTITUTIONAL FACT SHEET'!K22</f>
        <v>13.752188726879112</v>
      </c>
      <c r="C6" s="42">
        <f>'INSTITUTIONAL FACT SHEET'!K23</f>
        <v>13.884882650942366</v>
      </c>
    </row>
    <row r="7" spans="1:3" x14ac:dyDescent="0.25">
      <c r="A7" t="str">
        <f>'INSTITUTIONAL FACT SHEET'!L21</f>
        <v>Since Inception*</v>
      </c>
      <c r="B7" s="42">
        <f>'INSTITUTIONAL FACT SHEET'!L22</f>
        <v>10.627052037367225</v>
      </c>
      <c r="C7" s="42">
        <f>'INSTITUTIONAL FACT SHEET'!L23</f>
        <v>8.717090567925311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INSTITUTIONAL FACT SHEET</vt:lpstr>
      <vt:lpstr>NET</vt:lpstr>
      <vt:lpstr>GROSS</vt:lpstr>
      <vt:lpstr>CPE_I_EXPORT_10kChart</vt:lpstr>
      <vt:lpstr>CPE_I_EXPORT_AnnualReturn</vt:lpstr>
      <vt:lpstr>CPE_I_EXPORT_PerformanceTable</vt:lpstr>
      <vt:lpstr>CPE_I_EXPORT_Perf&amp;RiskStats</vt:lpstr>
      <vt:lpstr>CPE_I_EXPORT_PerformanceBar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Brown</dc:creator>
  <cp:lastModifiedBy>jacob</cp:lastModifiedBy>
  <dcterms:created xsi:type="dcterms:W3CDTF">2015-07-22T20:01:10Z</dcterms:created>
  <dcterms:modified xsi:type="dcterms:W3CDTF">2021-02-02T20:59:16Z</dcterms:modified>
</cp:coreProperties>
</file>