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EIX\"/>
    </mc:Choice>
  </mc:AlternateContent>
  <xr:revisionPtr revIDLastSave="0" documentId="13_ncr:1_{792F6FE4-5AE6-481F-AC60-CA9D66C415DC}" xr6:coauthVersionLast="45" xr6:coauthVersionMax="45" xr10:uidLastSave="{00000000-0000-0000-0000-000000000000}"/>
  <bookViews>
    <workbookView xWindow="28692" yWindow="-108" windowWidth="29016" windowHeight="15816" tabRatio="856" activeTab="7" xr2:uid="{00000000-000D-0000-FFFF-FFFF00000000}"/>
  </bookViews>
  <sheets>
    <sheet name="EIX Fact Sheet Backup" sheetId="1" r:id="rId1"/>
    <sheet name="EIX Portfolio" sheetId="2" r:id="rId2"/>
    <sheet name="EIX" sheetId="11" r:id="rId3"/>
    <sheet name="EIX_EXPORT_10kChart" sheetId="12" r:id="rId4"/>
    <sheet name="EIX_EXPORT_PerformanceTable" sheetId="13" r:id="rId5"/>
    <sheet name="EIX_EXPORT_30SECYields" sheetId="14" r:id="rId6"/>
    <sheet name="EIX_EXPORT_Perf&amp;RiskStatistics" sheetId="15" r:id="rId7"/>
    <sheet name="EIX_EXPORT_PortfolioAllocation" sheetId="16" r:id="rId8"/>
    <sheet name="EIX_EXPORT_PortAll_InnerTable" sheetId="18" r:id="rId9"/>
    <sheet name="EIX_EXPORT_TopHoldings" sheetId="17" r:id="rId10"/>
  </sheets>
  <externalReferences>
    <externalReference r:id="rId11"/>
    <externalReference r:id="rId12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Titles" localSheetId="2">EIX!$1:$2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6" l="1"/>
  <c r="B3" i="16"/>
  <c r="B5" i="16"/>
  <c r="A24" i="12" l="1"/>
  <c r="B24" i="12"/>
  <c r="C24" i="12"/>
  <c r="A25" i="12"/>
  <c r="B25" i="12"/>
  <c r="C25" i="12"/>
  <c r="A26" i="12"/>
  <c r="B26" i="12"/>
  <c r="C26" i="12"/>
  <c r="H403" i="11"/>
  <c r="H400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Q18" i="11"/>
  <c r="H18" i="11"/>
  <c r="Q17" i="11"/>
  <c r="H17" i="11"/>
  <c r="Q16" i="11"/>
  <c r="H16" i="11"/>
  <c r="Q15" i="11"/>
  <c r="H15" i="11"/>
  <c r="P12" i="11" s="1"/>
  <c r="P14" i="11"/>
  <c r="H14" i="11"/>
  <c r="P13" i="11"/>
  <c r="H13" i="11"/>
  <c r="H12" i="11"/>
  <c r="H11" i="11"/>
  <c r="H10" i="11"/>
  <c r="P11" i="11" s="1"/>
  <c r="Q10" i="11" s="1"/>
  <c r="Q19" i="11" s="1"/>
  <c r="F26" i="2"/>
  <c r="I32" i="1"/>
  <c r="I30" i="1"/>
  <c r="I33" i="1" s="1"/>
  <c r="H30" i="1"/>
  <c r="I29" i="1"/>
  <c r="H29" i="1"/>
  <c r="M28" i="1"/>
  <c r="M26" i="1"/>
  <c r="C26" i="1"/>
  <c r="C25" i="1"/>
  <c r="M24" i="1"/>
  <c r="C24" i="1"/>
  <c r="C23" i="1"/>
  <c r="C22" i="1"/>
  <c r="C21" i="1"/>
  <c r="C20" i="1"/>
  <c r="C19" i="1"/>
  <c r="N18" i="1"/>
  <c r="C18" i="1"/>
  <c r="N17" i="1"/>
  <c r="K17" i="1"/>
  <c r="C17" i="1"/>
  <c r="N16" i="1"/>
  <c r="C16" i="1"/>
  <c r="N15" i="1"/>
  <c r="K15" i="1"/>
  <c r="C15" i="1"/>
  <c r="N14" i="1"/>
  <c r="K14" i="1"/>
  <c r="J14" i="1"/>
  <c r="I14" i="1"/>
  <c r="H14" i="1"/>
  <c r="C14" i="1"/>
  <c r="N13" i="1"/>
  <c r="K13" i="1"/>
  <c r="J13" i="1"/>
  <c r="I13" i="1"/>
  <c r="H13" i="1"/>
  <c r="C13" i="1"/>
  <c r="K12" i="1"/>
  <c r="J12" i="1"/>
  <c r="I12" i="1"/>
  <c r="H12" i="1"/>
  <c r="C12" i="1"/>
  <c r="N11" i="1"/>
  <c r="K11" i="1"/>
  <c r="J11" i="1"/>
  <c r="I11" i="1"/>
  <c r="C11" i="1"/>
  <c r="P10" i="1"/>
  <c r="G15" i="1" s="1"/>
  <c r="O10" i="1"/>
  <c r="O20" i="1" s="1"/>
  <c r="J10" i="1"/>
  <c r="J17" i="1" s="1"/>
  <c r="I10" i="1"/>
  <c r="I17" i="1" s="1"/>
  <c r="H10" i="1"/>
  <c r="H17" i="1" s="1"/>
  <c r="C10" i="1"/>
  <c r="C9" i="1"/>
  <c r="H8" i="1"/>
  <c r="C8" i="1"/>
  <c r="C7" i="1"/>
  <c r="C6" i="1"/>
  <c r="H5" i="1"/>
  <c r="C5" i="1"/>
  <c r="H32" i="1" s="1"/>
  <c r="C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3" i="1"/>
  <c r="H7" i="1" s="1"/>
  <c r="A3" i="1"/>
  <c r="J387" i="11"/>
  <c r="J355" i="11"/>
  <c r="J321" i="11"/>
  <c r="J289" i="11"/>
  <c r="J257" i="11"/>
  <c r="J225" i="11"/>
  <c r="J193" i="11"/>
  <c r="J161" i="11"/>
  <c r="J129" i="11"/>
  <c r="J97" i="11"/>
  <c r="J65" i="11"/>
  <c r="J33" i="11"/>
  <c r="J10" i="11"/>
  <c r="J370" i="11"/>
  <c r="J336" i="11"/>
  <c r="J304" i="11"/>
  <c r="J272" i="11"/>
  <c r="J240" i="11"/>
  <c r="J208" i="11"/>
  <c r="J176" i="11"/>
  <c r="J144" i="11"/>
  <c r="J112" i="11"/>
  <c r="J80" i="11"/>
  <c r="J48" i="11"/>
  <c r="J17" i="11"/>
  <c r="J369" i="11"/>
  <c r="J335" i="11"/>
  <c r="J303" i="11"/>
  <c r="J271" i="11"/>
  <c r="J239" i="11"/>
  <c r="J207" i="11"/>
  <c r="J175" i="11"/>
  <c r="J143" i="11"/>
  <c r="J111" i="11"/>
  <c r="J79" i="11"/>
  <c r="J47" i="11"/>
  <c r="J11" i="11"/>
  <c r="J372" i="11"/>
  <c r="J338" i="11"/>
  <c r="J306" i="11"/>
  <c r="J274" i="11"/>
  <c r="J242" i="11"/>
  <c r="J210" i="11"/>
  <c r="J178" i="11"/>
  <c r="J146" i="11"/>
  <c r="J114" i="11"/>
  <c r="J82" i="11"/>
  <c r="J50" i="11"/>
  <c r="J16" i="11"/>
  <c r="J392" i="11"/>
  <c r="J198" i="11"/>
  <c r="J273" i="11"/>
  <c r="J177" i="11"/>
  <c r="J18" i="11"/>
  <c r="J288" i="11"/>
  <c r="J192" i="11"/>
  <c r="J385" i="11"/>
  <c r="J287" i="11"/>
  <c r="J223" i="11"/>
  <c r="J95" i="11"/>
  <c r="J356" i="11"/>
  <c r="J258" i="11"/>
  <c r="J130" i="11"/>
  <c r="J269" i="11"/>
  <c r="J77" i="11"/>
  <c r="J316" i="11"/>
  <c r="J188" i="11"/>
  <c r="J92" i="11"/>
  <c r="J347" i="11"/>
  <c r="J155" i="11"/>
  <c r="J27" i="11"/>
  <c r="J222" i="11"/>
  <c r="J94" i="11"/>
  <c r="J395" i="11"/>
  <c r="J12" i="11"/>
  <c r="J152" i="11"/>
  <c r="J377" i="11"/>
  <c r="J183" i="11"/>
  <c r="J87" i="11"/>
  <c r="J380" i="11"/>
  <c r="J282" i="11"/>
  <c r="J122" i="11"/>
  <c r="J293" i="11"/>
  <c r="J165" i="11"/>
  <c r="J13" i="11"/>
  <c r="J383" i="11"/>
  <c r="J349" i="11"/>
  <c r="J317" i="11"/>
  <c r="J285" i="11"/>
  <c r="J253" i="11"/>
  <c r="J221" i="11"/>
  <c r="J189" i="11"/>
  <c r="J157" i="11"/>
  <c r="J125" i="11"/>
  <c r="J93" i="11"/>
  <c r="J61" i="11"/>
  <c r="J29" i="11"/>
  <c r="J400" i="11"/>
  <c r="J366" i="11"/>
  <c r="J332" i="11"/>
  <c r="J300" i="11"/>
  <c r="J268" i="11"/>
  <c r="J236" i="11"/>
  <c r="J204" i="11"/>
  <c r="J172" i="11"/>
  <c r="J140" i="11"/>
  <c r="J108" i="11"/>
  <c r="J76" i="11"/>
  <c r="J44" i="11"/>
  <c r="J397" i="11"/>
  <c r="J365" i="11"/>
  <c r="J331" i="11"/>
  <c r="J299" i="11"/>
  <c r="J267" i="11"/>
  <c r="J235" i="11"/>
  <c r="J203" i="11"/>
  <c r="J171" i="11"/>
  <c r="J139" i="11"/>
  <c r="J107" i="11"/>
  <c r="J75" i="11"/>
  <c r="J43" i="11"/>
  <c r="J19" i="11"/>
  <c r="J368" i="11"/>
  <c r="J334" i="11"/>
  <c r="J302" i="11"/>
  <c r="J270" i="11"/>
  <c r="J238" i="11"/>
  <c r="J206" i="11"/>
  <c r="J174" i="11"/>
  <c r="J142" i="11"/>
  <c r="J110" i="11"/>
  <c r="J78" i="11"/>
  <c r="J46" i="11"/>
  <c r="J85" i="11"/>
  <c r="J324" i="11"/>
  <c r="J228" i="11"/>
  <c r="J164" i="11"/>
  <c r="J68" i="11"/>
  <c r="J36" i="11"/>
  <c r="J323" i="11"/>
  <c r="J227" i="11"/>
  <c r="J163" i="11"/>
  <c r="J67" i="11"/>
  <c r="J360" i="11"/>
  <c r="J262" i="11"/>
  <c r="J166" i="11"/>
  <c r="J70" i="11"/>
  <c r="J337" i="11"/>
  <c r="J209" i="11"/>
  <c r="J81" i="11"/>
  <c r="J320" i="11"/>
  <c r="J160" i="11"/>
  <c r="J128" i="11"/>
  <c r="J64" i="11"/>
  <c r="J319" i="11"/>
  <c r="J191" i="11"/>
  <c r="J63" i="11"/>
  <c r="J322" i="11"/>
  <c r="J226" i="11"/>
  <c r="J98" i="11"/>
  <c r="J403" i="11"/>
  <c r="J301" i="11"/>
  <c r="J173" i="11"/>
  <c r="J109" i="11"/>
  <c r="J15" i="11"/>
  <c r="J348" i="11"/>
  <c r="J252" i="11"/>
  <c r="J124" i="11"/>
  <c r="J28" i="11"/>
  <c r="J283" i="11"/>
  <c r="J187" i="11"/>
  <c r="J59" i="11"/>
  <c r="J350" i="11"/>
  <c r="J286" i="11"/>
  <c r="J126" i="11"/>
  <c r="J363" i="11"/>
  <c r="J265" i="11"/>
  <c r="J169" i="11"/>
  <c r="J105" i="11"/>
  <c r="J378" i="11"/>
  <c r="J312" i="11"/>
  <c r="J184" i="11"/>
  <c r="J88" i="11"/>
  <c r="J343" i="11"/>
  <c r="J247" i="11"/>
  <c r="J119" i="11"/>
  <c r="J314" i="11"/>
  <c r="J186" i="11"/>
  <c r="J26" i="11"/>
  <c r="J359" i="11"/>
  <c r="J261" i="11"/>
  <c r="J101" i="11"/>
  <c r="J374" i="11"/>
  <c r="J308" i="11"/>
  <c r="J212" i="11"/>
  <c r="J116" i="11"/>
  <c r="J20" i="11"/>
  <c r="J339" i="11"/>
  <c r="J243" i="11"/>
  <c r="J179" i="11"/>
  <c r="J83" i="11"/>
  <c r="J376" i="11"/>
  <c r="J310" i="11"/>
  <c r="J214" i="11"/>
  <c r="J150" i="11"/>
  <c r="J54" i="11"/>
  <c r="J379" i="11"/>
  <c r="J345" i="11"/>
  <c r="J313" i="11"/>
  <c r="J281" i="11"/>
  <c r="J249" i="11"/>
  <c r="J217" i="11"/>
  <c r="J185" i="11"/>
  <c r="J153" i="11"/>
  <c r="J121" i="11"/>
  <c r="J89" i="11"/>
  <c r="J57" i="11"/>
  <c r="J25" i="11"/>
  <c r="J394" i="11"/>
  <c r="J362" i="11"/>
  <c r="J328" i="11"/>
  <c r="J296" i="11"/>
  <c r="J264" i="11"/>
  <c r="J232" i="11"/>
  <c r="J200" i="11"/>
  <c r="J168" i="11"/>
  <c r="J136" i="11"/>
  <c r="J104" i="11"/>
  <c r="J72" i="11"/>
  <c r="J40" i="11"/>
  <c r="J393" i="11"/>
  <c r="J361" i="11"/>
  <c r="J327" i="11"/>
  <c r="J295" i="11"/>
  <c r="J263" i="11"/>
  <c r="J231" i="11"/>
  <c r="J199" i="11"/>
  <c r="J167" i="11"/>
  <c r="J135" i="11"/>
  <c r="J103" i="11"/>
  <c r="J71" i="11"/>
  <c r="J39" i="11"/>
  <c r="J396" i="11"/>
  <c r="J364" i="11"/>
  <c r="J330" i="11"/>
  <c r="J298" i="11"/>
  <c r="J266" i="11"/>
  <c r="J234" i="11"/>
  <c r="J202" i="11"/>
  <c r="J170" i="11"/>
  <c r="J138" i="11"/>
  <c r="J106" i="11"/>
  <c r="J74" i="11"/>
  <c r="J42" i="11"/>
  <c r="J53" i="11"/>
  <c r="J358" i="11"/>
  <c r="J260" i="11"/>
  <c r="J196" i="11"/>
  <c r="J100" i="11"/>
  <c r="J389" i="11"/>
  <c r="J291" i="11"/>
  <c r="J259" i="11"/>
  <c r="J131" i="11"/>
  <c r="J35" i="11"/>
  <c r="J326" i="11"/>
  <c r="J230" i="11"/>
  <c r="J134" i="11"/>
  <c r="J38" i="11"/>
  <c r="J371" i="11"/>
  <c r="J241" i="11"/>
  <c r="J145" i="11"/>
  <c r="J49" i="11"/>
  <c r="J354" i="11"/>
  <c r="J224" i="11"/>
  <c r="J32" i="11"/>
  <c r="J255" i="11"/>
  <c r="J127" i="11"/>
  <c r="J388" i="11"/>
  <c r="J290" i="11"/>
  <c r="J162" i="11"/>
  <c r="J66" i="11"/>
  <c r="J367" i="11"/>
  <c r="J333" i="11"/>
  <c r="J205" i="11"/>
  <c r="J141" i="11"/>
  <c r="J45" i="11"/>
  <c r="J382" i="11"/>
  <c r="J284" i="11"/>
  <c r="J156" i="11"/>
  <c r="J60" i="11"/>
  <c r="J315" i="11"/>
  <c r="J219" i="11"/>
  <c r="J123" i="11"/>
  <c r="J384" i="11"/>
  <c r="J254" i="11"/>
  <c r="J158" i="11"/>
  <c r="J62" i="11"/>
  <c r="J329" i="11"/>
  <c r="J233" i="11"/>
  <c r="J201" i="11"/>
  <c r="J137" i="11"/>
  <c r="J73" i="11"/>
  <c r="J344" i="11"/>
  <c r="J280" i="11"/>
  <c r="J216" i="11"/>
  <c r="J56" i="11"/>
  <c r="J311" i="11"/>
  <c r="J215" i="11"/>
  <c r="J55" i="11"/>
  <c r="J346" i="11"/>
  <c r="J218" i="11"/>
  <c r="J154" i="11"/>
  <c r="J58" i="11"/>
  <c r="J325" i="11"/>
  <c r="J229" i="11"/>
  <c r="J133" i="11"/>
  <c r="J37" i="11"/>
  <c r="J340" i="11"/>
  <c r="J244" i="11"/>
  <c r="J148" i="11"/>
  <c r="J84" i="11"/>
  <c r="J373" i="11"/>
  <c r="J307" i="11"/>
  <c r="J211" i="11"/>
  <c r="J115" i="11"/>
  <c r="J51" i="11"/>
  <c r="J342" i="11"/>
  <c r="J246" i="11"/>
  <c r="J182" i="11"/>
  <c r="J86" i="11"/>
  <c r="J22" i="11"/>
  <c r="J375" i="11"/>
  <c r="J341" i="11"/>
  <c r="J309" i="11"/>
  <c r="J277" i="11"/>
  <c r="J245" i="11"/>
  <c r="J213" i="11"/>
  <c r="J181" i="11"/>
  <c r="J149" i="11"/>
  <c r="J117" i="11"/>
  <c r="J21" i="11"/>
  <c r="J390" i="11"/>
  <c r="J292" i="11"/>
  <c r="J132" i="11"/>
  <c r="J357" i="11"/>
  <c r="J195" i="11"/>
  <c r="J99" i="11"/>
  <c r="J294" i="11"/>
  <c r="J102" i="11"/>
  <c r="J305" i="11"/>
  <c r="J113" i="11"/>
  <c r="J386" i="11"/>
  <c r="J256" i="11"/>
  <c r="J96" i="11"/>
  <c r="J351" i="11"/>
  <c r="J159" i="11"/>
  <c r="J31" i="11"/>
  <c r="J194" i="11"/>
  <c r="J34" i="11"/>
  <c r="J237" i="11"/>
  <c r="J220" i="11"/>
  <c r="J381" i="11"/>
  <c r="J251" i="11"/>
  <c r="J91" i="11"/>
  <c r="J318" i="11"/>
  <c r="J190" i="11"/>
  <c r="J30" i="11"/>
  <c r="J297" i="11"/>
  <c r="J41" i="11"/>
  <c r="J248" i="11"/>
  <c r="J120" i="11"/>
  <c r="J24" i="11"/>
  <c r="J279" i="11"/>
  <c r="J151" i="11"/>
  <c r="J23" i="11"/>
  <c r="J250" i="11"/>
  <c r="J90" i="11"/>
  <c r="J391" i="11"/>
  <c r="J197" i="11"/>
  <c r="J69" i="11"/>
  <c r="J276" i="11"/>
  <c r="J180" i="11"/>
  <c r="J52" i="11"/>
  <c r="J275" i="11"/>
  <c r="J147" i="11"/>
  <c r="J14" i="11"/>
  <c r="J278" i="11"/>
  <c r="J118" i="11"/>
  <c r="H33" i="1" l="1"/>
  <c r="P20" i="1"/>
  <c r="G22" i="1" s="1"/>
  <c r="H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O16" i="1" l="1"/>
  <c r="O18" i="1"/>
  <c r="P16" i="1"/>
  <c r="P12" i="1"/>
  <c r="P14" i="1"/>
  <c r="P17" i="1"/>
  <c r="O11" i="1"/>
  <c r="H35" i="1"/>
  <c r="H34" i="1"/>
  <c r="P11" i="1"/>
  <c r="O14" i="1"/>
  <c r="P18" i="1"/>
  <c r="P15" i="1"/>
  <c r="P13" i="1"/>
  <c r="O15" i="1"/>
  <c r="O12" i="1"/>
  <c r="O17" i="1"/>
  <c r="O13" i="1"/>
  <c r="P23" i="1" l="1"/>
  <c r="J22" i="1" s="1"/>
  <c r="J15" i="1" s="1"/>
  <c r="P28" i="1"/>
  <c r="P29" i="1" s="1"/>
  <c r="P22" i="1"/>
  <c r="I22" i="1" s="1"/>
  <c r="I15" i="1" s="1"/>
  <c r="P31" i="1"/>
  <c r="I31" i="1" s="1"/>
  <c r="P21" i="1"/>
  <c r="H22" i="1" s="1"/>
  <c r="H15" i="1" s="1"/>
  <c r="P26" i="1"/>
  <c r="P27" i="1" s="1"/>
  <c r="P30" i="1"/>
  <c r="P24" i="1"/>
  <c r="P25" i="1" s="1"/>
  <c r="O26" i="1"/>
  <c r="O27" i="1" s="1"/>
  <c r="O28" i="1"/>
  <c r="O29" i="1" s="1"/>
  <c r="O24" i="1"/>
  <c r="O25" i="1" s="1"/>
  <c r="O23" i="1"/>
  <c r="O22" i="1"/>
  <c r="O31" i="1"/>
  <c r="O21" i="1"/>
  <c r="H18" i="1" s="1"/>
  <c r="H11" i="1" s="1"/>
  <c r="O30" i="1"/>
  <c r="H6" i="1" l="1"/>
  <c r="H31" i="1"/>
  <c r="A21" i="12" l="1"/>
  <c r="B21" i="12"/>
  <c r="C21" i="12"/>
  <c r="A22" i="12"/>
  <c r="B22" i="12"/>
  <c r="C22" i="12"/>
  <c r="A23" i="12"/>
  <c r="B23" i="12"/>
  <c r="C23" i="12"/>
  <c r="B18" i="12" l="1"/>
  <c r="C18" i="12"/>
  <c r="B19" i="12"/>
  <c r="C19" i="12"/>
  <c r="B20" i="12"/>
  <c r="C20" i="12"/>
  <c r="C3" i="14" l="1"/>
  <c r="C4" i="14"/>
  <c r="C2" i="14"/>
  <c r="B3" i="14"/>
  <c r="B4" i="14"/>
  <c r="B2" i="14"/>
  <c r="C2" i="15" l="1"/>
  <c r="B2" i="15"/>
  <c r="D5" i="16" l="1"/>
  <c r="D4" i="16"/>
  <c r="D3" i="16"/>
  <c r="A18" i="12" l="1"/>
  <c r="A15" i="12"/>
  <c r="B15" i="12"/>
  <c r="C15" i="12"/>
  <c r="A16" i="12"/>
  <c r="B16" i="12"/>
  <c r="C16" i="12"/>
  <c r="A17" i="12"/>
  <c r="B17" i="12"/>
  <c r="C17" i="12"/>
  <c r="A19" i="12" l="1"/>
  <c r="B2" i="18"/>
  <c r="B3" i="18"/>
  <c r="B4" i="18"/>
  <c r="B5" i="18"/>
  <c r="B6" i="18"/>
  <c r="B7" i="18"/>
  <c r="B8" i="18"/>
  <c r="A20" i="12" l="1"/>
  <c r="A8" i="18"/>
  <c r="A3" i="18"/>
  <c r="A4" i="18"/>
  <c r="A5" i="18"/>
  <c r="A6" i="18"/>
  <c r="A7" i="18"/>
  <c r="A2" i="18"/>
  <c r="B3" i="17" l="1"/>
  <c r="B4" i="17"/>
  <c r="B5" i="17"/>
  <c r="B6" i="17"/>
  <c r="B7" i="17"/>
  <c r="B8" i="17"/>
  <c r="B9" i="17"/>
  <c r="B10" i="17"/>
  <c r="B11" i="17"/>
  <c r="B2" i="17"/>
  <c r="A3" i="17"/>
  <c r="A4" i="17"/>
  <c r="A5" i="17"/>
  <c r="A6" i="17"/>
  <c r="A7" i="17"/>
  <c r="A8" i="17"/>
  <c r="A9" i="17"/>
  <c r="A10" i="17"/>
  <c r="A11" i="17"/>
  <c r="A2" i="17"/>
  <c r="D2" i="16"/>
  <c r="B4" i="16"/>
  <c r="B2" i="16"/>
  <c r="C6" i="15"/>
  <c r="C7" i="15"/>
  <c r="B6" i="15"/>
  <c r="B7" i="15"/>
  <c r="A3" i="15"/>
  <c r="A4" i="15"/>
  <c r="A5" i="15"/>
  <c r="A6" i="15"/>
  <c r="A7" i="15"/>
  <c r="A2" i="15"/>
  <c r="A3" i="14"/>
  <c r="A4" i="14"/>
  <c r="A2" i="14"/>
  <c r="C2" i="13"/>
  <c r="D2" i="13"/>
  <c r="E2" i="13"/>
  <c r="B3" i="13"/>
  <c r="C3" i="13"/>
  <c r="D3" i="13"/>
  <c r="E3" i="13"/>
  <c r="B4" i="13"/>
  <c r="C4" i="13"/>
  <c r="D4" i="13"/>
  <c r="E4" i="13"/>
  <c r="B5" i="13"/>
  <c r="C5" i="13"/>
  <c r="D5" i="13"/>
  <c r="E5" i="13"/>
  <c r="E6" i="13"/>
  <c r="E1" i="13"/>
  <c r="B1" i="13"/>
  <c r="C1" i="13"/>
  <c r="D1" i="13"/>
  <c r="A1" i="13"/>
  <c r="C3" i="12"/>
  <c r="C4" i="12"/>
  <c r="C5" i="12"/>
  <c r="C6" i="12"/>
  <c r="C7" i="12"/>
  <c r="C8" i="12"/>
  <c r="C9" i="12"/>
  <c r="C10" i="12"/>
  <c r="C11" i="12"/>
  <c r="C12" i="12"/>
  <c r="C13" i="12"/>
  <c r="C14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2" i="12"/>
  <c r="A13" i="12"/>
  <c r="A14" i="12"/>
  <c r="A12" i="12"/>
  <c r="A11" i="12"/>
  <c r="A9" i="12"/>
  <c r="A10" i="12"/>
  <c r="A3" i="12"/>
  <c r="A4" i="12"/>
  <c r="A5" i="12"/>
  <c r="A6" i="12"/>
  <c r="A7" i="12"/>
  <c r="A8" i="12"/>
  <c r="A2" i="12"/>
  <c r="C6" i="13" l="1"/>
  <c r="B6" i="13"/>
  <c r="C3" i="15"/>
  <c r="D6" i="13"/>
  <c r="B2" i="13"/>
  <c r="B3" i="15" l="1"/>
</calcChain>
</file>

<file path=xl/sharedStrings.xml><?xml version="1.0" encoding="utf-8"?>
<sst xmlns="http://schemas.openxmlformats.org/spreadsheetml/2006/main" count="1318" uniqueCount="866">
  <si>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</si>
  <si>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</si>
  <si>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</si>
  <si>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</si>
  <si>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</si>
  <si>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</si>
  <si>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</si>
  <si>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</si>
  <si>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</si>
  <si>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</si>
  <si>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</si>
  <si>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</si>
  <si>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</si>
  <si>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</si>
  <si>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partial</t>
  </si>
  <si>
    <t>COLOR CODES</t>
  </si>
  <si>
    <t>Included in Fact Sheet</t>
  </si>
  <si>
    <t>Not in Fact Sheet</t>
  </si>
  <si>
    <t>Top Holdings</t>
  </si>
  <si>
    <t>From Gemini/Other</t>
  </si>
  <si>
    <t>Alpha</t>
  </si>
  <si>
    <t>Beta</t>
  </si>
  <si>
    <t>2YR</t>
  </si>
  <si>
    <t>2yr Ann.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</si>
  <si>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</si>
  <si>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</si>
  <si>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</si>
  <si>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</si>
  <si>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</si>
  <si>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</si>
  <si>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</si>
  <si>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</si>
  <si>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</si>
  <si>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3YR</t>
  </si>
  <si>
    <t>3yr Ann.</t>
  </si>
  <si>
    <t>Class I</t>
  </si>
  <si>
    <t>30DAY SEC YIELD</t>
  </si>
  <si>
    <t>ASSET BACKED SECURITIES</t>
  </si>
  <si>
    <t>TOTAL - ASSET BACKED SECURITIES</t>
  </si>
  <si>
    <t>5YR</t>
  </si>
  <si>
    <t>5yr Ann.</t>
  </si>
  <si>
    <t>SUB</t>
  </si>
  <si>
    <t>UNSUB</t>
  </si>
  <si>
    <t>Barclays Agg</t>
  </si>
  <si>
    <t>EIXIX</t>
  </si>
  <si>
    <t>QTD</t>
  </si>
  <si>
    <t>YTD</t>
  </si>
  <si>
    <t>CATALYST ENHANCED INCOME STRATEGY FUND (1646)</t>
  </si>
  <si>
    <t>CATALYST ENHANCED INCOME STRATEGY FUND</t>
  </si>
  <si>
    <t>From Leland</t>
  </si>
  <si>
    <t>TYPE</t>
  </si>
  <si>
    <t xml:space="preserve">LEGACY RMBS </t>
  </si>
  <si>
    <t>RMBS</t>
  </si>
  <si>
    <t>12669GBC4</t>
  </si>
  <si>
    <t>AGENCY DERIV</t>
  </si>
  <si>
    <t>03215PFP9</t>
  </si>
  <si>
    <t xml:space="preserve">AGENCY CMO </t>
  </si>
  <si>
    <t>ABS</t>
  </si>
  <si>
    <t>17307GEW4</t>
  </si>
  <si>
    <t xml:space="preserve">CASH EQUIV </t>
  </si>
  <si>
    <t>92922FCB2</t>
  </si>
  <si>
    <t>45254NLP0</t>
  </si>
  <si>
    <t>3622MHAB2</t>
  </si>
  <si>
    <t>32027NQM6</t>
  </si>
  <si>
    <t>24763LFX3</t>
  </si>
  <si>
    <t>863579PK8</t>
  </si>
  <si>
    <t>43739ECC9</t>
  </si>
  <si>
    <t>268668AA8</t>
  </si>
  <si>
    <t>16678RAT4</t>
  </si>
  <si>
    <t>004375AQ4</t>
  </si>
  <si>
    <t>46602WAC8</t>
  </si>
  <si>
    <t>161546HJ8</t>
  </si>
  <si>
    <t>456606EB4</t>
  </si>
  <si>
    <t>73316PEP1</t>
  </si>
  <si>
    <t>75970QAE0</t>
  </si>
  <si>
    <t>466247TM5</t>
  </si>
  <si>
    <t>004375AT8</t>
  </si>
  <si>
    <t>35729PPX2</t>
  </si>
  <si>
    <t>466247J53</t>
  </si>
  <si>
    <t>126671TK2</t>
  </si>
  <si>
    <t>07388DAS7</t>
  </si>
  <si>
    <t>17307G4J4</t>
  </si>
  <si>
    <t>17307GFV5</t>
  </si>
  <si>
    <t>61750MAE5</t>
  </si>
  <si>
    <t>040104BG5</t>
  </si>
  <si>
    <t>466247CW1</t>
  </si>
  <si>
    <t>04542BCL4</t>
  </si>
  <si>
    <t>759950CY2</t>
  </si>
  <si>
    <t>576433ME3</t>
  </si>
  <si>
    <t>57643MKB9</t>
  </si>
  <si>
    <t>585525ED6</t>
  </si>
  <si>
    <t>61913PAU6</t>
  </si>
  <si>
    <t>22541NAH2</t>
  </si>
  <si>
    <t>74161QAA0</t>
  </si>
  <si>
    <t>88522AAC5</t>
  </si>
  <si>
    <t>32051GPY5</t>
  </si>
  <si>
    <t>86359A3E1</t>
  </si>
  <si>
    <t>12506YBX6</t>
  </si>
  <si>
    <t>86359A5V1</t>
  </si>
  <si>
    <t>17307G4K1</t>
  </si>
  <si>
    <t>466247LU5</t>
  </si>
  <si>
    <t>COLLATERALIZED MORTGAGE OBLIGATIONS</t>
  </si>
  <si>
    <t>31398SG31</t>
  </si>
  <si>
    <t>3136AEBZ9</t>
  </si>
  <si>
    <t>31397JWD2</t>
  </si>
  <si>
    <t>3137FJT82</t>
  </si>
  <si>
    <t>3136AVDE6</t>
  </si>
  <si>
    <t>TOTAL - COLLATERALIZED MORTGAGE OBLIGATIONS</t>
  </si>
  <si>
    <t>MONEY MARKET FUNDS</t>
  </si>
  <si>
    <t>TOTAL - MONEY MARKET FUNDS</t>
  </si>
  <si>
    <t>TOTAL - CATALYST ENHANCED INCOME STRATEGY FUND</t>
  </si>
  <si>
    <t>Portfolio Allocation</t>
  </si>
  <si>
    <t>Source: Wynkoop</t>
  </si>
  <si>
    <t>Since Inception</t>
  </si>
  <si>
    <t>Cumulative Return</t>
  </si>
  <si>
    <t>Annualized Return</t>
  </si>
  <si>
    <t>Standard Deviation</t>
  </si>
  <si>
    <t>Sharpe Ratio</t>
  </si>
  <si>
    <t>R-Squared</t>
  </si>
  <si>
    <t>-</t>
  </si>
  <si>
    <t>759950CX4</t>
  </si>
  <si>
    <t>36829JAB7</t>
  </si>
  <si>
    <t>GEWMC 2006-1 A2B</t>
  </si>
  <si>
    <t>61746WML1</t>
  </si>
  <si>
    <t>12667F4F9</t>
  </si>
  <si>
    <t>59020UQC2</t>
  </si>
  <si>
    <t>466247ER0</t>
  </si>
  <si>
    <t>05952DAC2</t>
  </si>
  <si>
    <t>00105HDH6</t>
  </si>
  <si>
    <t>525245AC0</t>
  </si>
  <si>
    <t>939336V91</t>
  </si>
  <si>
    <t>073888AN9</t>
  </si>
  <si>
    <t>36242DPG2</t>
  </si>
  <si>
    <t>45660LHD4</t>
  </si>
  <si>
    <t>36228FTH9</t>
  </si>
  <si>
    <t>75971FAF0</t>
  </si>
  <si>
    <t>542514BK9</t>
  </si>
  <si>
    <t>32051D6B3</t>
  </si>
  <si>
    <t>16162YAE5</t>
  </si>
  <si>
    <t>46630MAD4</t>
  </si>
  <si>
    <t>03072SDC6</t>
  </si>
  <si>
    <t>41161PFQ1</t>
  </si>
  <si>
    <t>22541SLH9</t>
  </si>
  <si>
    <t>456606DK5</t>
  </si>
  <si>
    <t>22541Q4D1</t>
  </si>
  <si>
    <t>32051DCN0</t>
  </si>
  <si>
    <t>464126CL3</t>
  </si>
  <si>
    <t>576433FG6</t>
  </si>
  <si>
    <t>3137AKM57</t>
  </si>
  <si>
    <t>38378DXZ3</t>
  </si>
  <si>
    <t>31846V211</t>
  </si>
  <si>
    <t>FGUXX</t>
  </si>
  <si>
    <t>00105HEA0</t>
  </si>
  <si>
    <t>55265K8A0</t>
  </si>
  <si>
    <t>RMBS 2.0</t>
  </si>
  <si>
    <t>87804AAD4</t>
  </si>
  <si>
    <t>45071KBM5</t>
  </si>
  <si>
    <t>46630GAU9</t>
  </si>
  <si>
    <t>65535VRH3</t>
  </si>
  <si>
    <t>93935HAA5</t>
  </si>
  <si>
    <t>65535VPU6</t>
  </si>
  <si>
    <t>03072SPJ8</t>
  </si>
  <si>
    <t>126673VS8</t>
  </si>
  <si>
    <t>643529AD2</t>
  </si>
  <si>
    <t>643529AE0</t>
  </si>
  <si>
    <t>863579JE9</t>
  </si>
  <si>
    <t>66988XAC8</t>
  </si>
  <si>
    <t>61746WB74</t>
  </si>
  <si>
    <t>84751NAD6</t>
  </si>
  <si>
    <t>36157RHU2</t>
  </si>
  <si>
    <t>86358EMW3</t>
  </si>
  <si>
    <t>76112BKP4</t>
  </si>
  <si>
    <t>12669FBW2</t>
  </si>
  <si>
    <t>760985MD0</t>
  </si>
  <si>
    <t>12489WHY3</t>
  </si>
  <si>
    <t>45660LFK0</t>
  </si>
  <si>
    <t>126673TD4</t>
  </si>
  <si>
    <t>3622E8AF2</t>
  </si>
  <si>
    <t>07387QAM2</t>
  </si>
  <si>
    <t>61753KAD8</t>
  </si>
  <si>
    <t>3622MHAC0</t>
  </si>
  <si>
    <t>81375WEF9</t>
  </si>
  <si>
    <t>66987XCF0</t>
  </si>
  <si>
    <t>040104RG8</t>
  </si>
  <si>
    <t>45254NPH4</t>
  </si>
  <si>
    <t>805564QD6</t>
  </si>
  <si>
    <t>437084BP0</t>
  </si>
  <si>
    <t>07384M4L3</t>
  </si>
  <si>
    <t>36242DWX7</t>
  </si>
  <si>
    <t>61748HAM3</t>
  </si>
  <si>
    <t>22541N3T4</t>
  </si>
  <si>
    <t>12489WFF6</t>
  </si>
  <si>
    <t>152314EL0</t>
  </si>
  <si>
    <t>59020UJD8</t>
  </si>
  <si>
    <t>75970JAH9</t>
  </si>
  <si>
    <t>45660NY25</t>
  </si>
  <si>
    <t>38381AYL4</t>
  </si>
  <si>
    <t>3136B44E5</t>
  </si>
  <si>
    <t>3136B0BD7</t>
  </si>
  <si>
    <t>3137FJTN9</t>
  </si>
  <si>
    <t>170255AL7</t>
  </si>
  <si>
    <t>45254NLC9</t>
  </si>
  <si>
    <t>126694YQ5</t>
  </si>
  <si>
    <t>88522WAB9</t>
  </si>
  <si>
    <t>126670LE6</t>
  </si>
  <si>
    <t>61744CEA0</t>
  </si>
  <si>
    <t>456606GA4</t>
  </si>
  <si>
    <t>225470RS4</t>
  </si>
  <si>
    <t>14732FAC6</t>
  </si>
  <si>
    <t>07384YSB3</t>
  </si>
  <si>
    <t>00105HDN3</t>
  </si>
  <si>
    <t>05946XG98</t>
  </si>
  <si>
    <t>576438AA3</t>
  </si>
  <si>
    <t>65535VPD4</t>
  </si>
  <si>
    <t>12544WAG2</t>
  </si>
  <si>
    <t>1248MGAX2</t>
  </si>
  <si>
    <t>362341FP9</t>
  </si>
  <si>
    <t>073879KR8</t>
  </si>
  <si>
    <t>073879EU8</t>
  </si>
  <si>
    <t>36228FAT3</t>
  </si>
  <si>
    <t>162765AT8</t>
  </si>
  <si>
    <t>61746RFV8</t>
  </si>
  <si>
    <t>46627MAF4</t>
  </si>
  <si>
    <t>05948KZ69</t>
  </si>
  <si>
    <t>36244SAC2</t>
  </si>
  <si>
    <t>073879FK9</t>
  </si>
  <si>
    <t>03215PCZ0</t>
  </si>
  <si>
    <t>66987XDK8</t>
  </si>
  <si>
    <t>144531AQ3</t>
  </si>
  <si>
    <t>52520MEJ8</t>
  </si>
  <si>
    <t>45254NLJ4</t>
  </si>
  <si>
    <t>073879EY0</t>
  </si>
  <si>
    <t>12669YAC6</t>
  </si>
  <si>
    <t>881561FY5</t>
  </si>
  <si>
    <t>76111XN82</t>
  </si>
  <si>
    <t>251563DP4</t>
  </si>
  <si>
    <t>61744CHS8</t>
  </si>
  <si>
    <t>589929B56</t>
  </si>
  <si>
    <t>542514GM0</t>
  </si>
  <si>
    <t>05946XGZ0</t>
  </si>
  <si>
    <t>3136A8XA3</t>
  </si>
  <si>
    <t>3136B0QA7</t>
  </si>
  <si>
    <t>38374HNS5</t>
  </si>
  <si>
    <t>38379EHF2</t>
  </si>
  <si>
    <t>3137BYA83</t>
  </si>
  <si>
    <t>3137BMGU4</t>
  </si>
  <si>
    <t>3136ARFT0</t>
  </si>
  <si>
    <t>3137B26D7</t>
  </si>
  <si>
    <t>Barclays U.S. Agg. Bond TR Index</t>
  </si>
  <si>
    <t>ID</t>
  </si>
  <si>
    <t>Label</t>
  </si>
  <si>
    <t>Value</t>
  </si>
  <si>
    <t>Outer-Value</t>
  </si>
  <si>
    <t>Inner-Value</t>
  </si>
  <si>
    <t>Outer-Label</t>
  </si>
  <si>
    <t>Inner-Label</t>
  </si>
  <si>
    <t>n/a</t>
  </si>
  <si>
    <t>R-squared</t>
  </si>
  <si>
    <t>*Do not include yet due to limited timeframe</t>
  </si>
  <si>
    <t>RAST 2005-A11 2A1</t>
  </si>
  <si>
    <t>CMLTI 2007-AR7 A3A</t>
  </si>
  <si>
    <t>45660LA41</t>
  </si>
  <si>
    <t>02149JAU0</t>
  </si>
  <si>
    <t>17312YAD4</t>
  </si>
  <si>
    <t>43709YAB5</t>
  </si>
  <si>
    <t>43709YAC3</t>
  </si>
  <si>
    <t>05954UAJ7</t>
  </si>
  <si>
    <t>466247J46</t>
  </si>
  <si>
    <t>92922F6D5</t>
  </si>
  <si>
    <t>761136AJ9</t>
  </si>
  <si>
    <t>57643LGZ3</t>
  </si>
  <si>
    <t>45254NKY2</t>
  </si>
  <si>
    <t>09774XBQ4</t>
  </si>
  <si>
    <t>61749LAH4</t>
  </si>
  <si>
    <t>59001FAQ4</t>
  </si>
  <si>
    <t>2254W0MM4</t>
  </si>
  <si>
    <t>073882AC6</t>
  </si>
  <si>
    <t>362334JV7</t>
  </si>
  <si>
    <t>073868BE0</t>
  </si>
  <si>
    <t>66987XED3</t>
  </si>
  <si>
    <t>09774XBE1</t>
  </si>
  <si>
    <t>3622MPAA6</t>
  </si>
  <si>
    <t>00075WAD1</t>
  </si>
  <si>
    <t>362334BS2</t>
  </si>
  <si>
    <t>12667FY58</t>
  </si>
  <si>
    <t>92922F6Y9</t>
  </si>
  <si>
    <t>40432BAZ2</t>
  </si>
  <si>
    <t>23244AAA3</t>
  </si>
  <si>
    <t>05946XE41</t>
  </si>
  <si>
    <t>16165TBA0</t>
  </si>
  <si>
    <t>000759BT6</t>
  </si>
  <si>
    <t>05950GAB9</t>
  </si>
  <si>
    <t>3622ELAG1</t>
  </si>
  <si>
    <t>86358EJJ6</t>
  </si>
  <si>
    <t>362341Z44</t>
  </si>
  <si>
    <t>317350BW5</t>
  </si>
  <si>
    <t>761128AB3</t>
  </si>
  <si>
    <t>07386HSZ5</t>
  </si>
  <si>
    <t>46630GAW5</t>
  </si>
  <si>
    <t>073879MT2</t>
  </si>
  <si>
    <t>35729PEJ5</t>
  </si>
  <si>
    <t>878048AG2</t>
  </si>
  <si>
    <t>07387NAA5</t>
  </si>
  <si>
    <t>07384MX98</t>
  </si>
  <si>
    <t>12667GYN7</t>
  </si>
  <si>
    <t>362341SR1</t>
  </si>
  <si>
    <t>762009AR9</t>
  </si>
  <si>
    <t>52522XAA5</t>
  </si>
  <si>
    <t>05951EAM9</t>
  </si>
  <si>
    <t>94985FAG3</t>
  </si>
  <si>
    <t>073879MC9</t>
  </si>
  <si>
    <t>3623414A4</t>
  </si>
  <si>
    <t>76111XWD1</t>
  </si>
  <si>
    <t>05949CEM4</t>
  </si>
  <si>
    <t>759950AN8</t>
  </si>
  <si>
    <t>576434RF3</t>
  </si>
  <si>
    <t>05949AH86</t>
  </si>
  <si>
    <t>3136AWQV2</t>
  </si>
  <si>
    <t>3136A2F99</t>
  </si>
  <si>
    <t>3136B5KQ7</t>
  </si>
  <si>
    <t>38381VC73</t>
  </si>
  <si>
    <t>3136A9GJ1</t>
  </si>
  <si>
    <t>3137FGV77</t>
  </si>
  <si>
    <t>3136A9ZV3</t>
  </si>
  <si>
    <t>3136A7NR9</t>
  </si>
  <si>
    <t>3137BGN39</t>
  </si>
  <si>
    <t>Unsub</t>
  </si>
  <si>
    <t>Sub</t>
  </si>
  <si>
    <t>AMSI 2004-R12 M5</t>
  </si>
  <si>
    <t>LMAT 2019-GS6 A1</t>
  </si>
  <si>
    <t>03072SXH3</t>
  </si>
  <si>
    <t>749581AH7</t>
  </si>
  <si>
    <t>225458X45</t>
  </si>
  <si>
    <t>52474VAA7</t>
  </si>
  <si>
    <t>17310BAD6</t>
  </si>
  <si>
    <t>14454AAE9</t>
  </si>
  <si>
    <t>CARR 2006-FRE2 A5</t>
  </si>
  <si>
    <t>881561W26</t>
  </si>
  <si>
    <t>57643MJL9</t>
  </si>
  <si>
    <t>12668BVG5</t>
  </si>
  <si>
    <t>059529AB3</t>
  </si>
  <si>
    <t>759676AH2</t>
  </si>
  <si>
    <t>74958FAD5</t>
  </si>
  <si>
    <t>805564FL0</t>
  </si>
  <si>
    <t>74142CAA5</t>
  </si>
  <si>
    <t>643528AB8</t>
  </si>
  <si>
    <t>05950PAE3</t>
  </si>
  <si>
    <t>07384YTM8</t>
  </si>
  <si>
    <t>125432AE4</t>
  </si>
  <si>
    <t>65535VDB1</t>
  </si>
  <si>
    <t>863572SK0</t>
  </si>
  <si>
    <t>93935WAE4</t>
  </si>
  <si>
    <t>45660NU94</t>
  </si>
  <si>
    <t>74923RAC3</t>
  </si>
  <si>
    <t>05949CRS7</t>
  </si>
  <si>
    <t>12544VAD1</t>
  </si>
  <si>
    <t>45660L6H7</t>
  </si>
  <si>
    <t>897896AS5</t>
  </si>
  <si>
    <t>2254W0PH2</t>
  </si>
  <si>
    <t>93935WAG9</t>
  </si>
  <si>
    <t>004375BF7</t>
  </si>
  <si>
    <t>225458UK2</t>
  </si>
  <si>
    <t>07324FAJ9</t>
  </si>
  <si>
    <t>04542BMT6</t>
  </si>
  <si>
    <t>05950AAR7</t>
  </si>
  <si>
    <t>66987XEU5</t>
  </si>
  <si>
    <t>05951GCH3</t>
  </si>
  <si>
    <t>12545EAF3</t>
  </si>
  <si>
    <t>07324FAK6</t>
  </si>
  <si>
    <t>32059BAJ7</t>
  </si>
  <si>
    <t>05951EAE7</t>
  </si>
  <si>
    <t>17313EAA3</t>
  </si>
  <si>
    <t>3136A8XW5</t>
  </si>
  <si>
    <t>3137B2B25</t>
  </si>
  <si>
    <t>3137BXJJ2</t>
  </si>
  <si>
    <t>3137B04Q4</t>
  </si>
  <si>
    <t>38377LSU3</t>
  </si>
  <si>
    <t>3137AUA33</t>
  </si>
  <si>
    <t>3136AGQQ8</t>
  </si>
  <si>
    <t>Cash &amp; Equivalents</t>
  </si>
  <si>
    <t>Asset-Backed Securities</t>
  </si>
  <si>
    <t>Residential Mortgage Backed Securities</t>
  </si>
  <si>
    <t>Legacy RMBS</t>
  </si>
  <si>
    <t>Agency Derivatives</t>
  </si>
  <si>
    <t>Agency CMO</t>
  </si>
  <si>
    <t>CMLTI 2018-A A1</t>
  </si>
  <si>
    <t>MABS 2005-NC2 A3</t>
  </si>
  <si>
    <t>LMAT 2019-GS2 A1</t>
  </si>
  <si>
    <t>17327LAA1</t>
  </si>
  <si>
    <t>57643LMN3</t>
  </si>
  <si>
    <t>52475BAA0</t>
  </si>
  <si>
    <t>14453MAD6</t>
  </si>
  <si>
    <t>760985X89</t>
  </si>
  <si>
    <t>02150LAE7</t>
  </si>
  <si>
    <t>64830YAA5</t>
  </si>
  <si>
    <t>17310FAC9</t>
  </si>
  <si>
    <t>66987XEC5</t>
  </si>
  <si>
    <t>68403BAG0</t>
  </si>
  <si>
    <t>88337YAB0</t>
  </si>
  <si>
    <t>36245RAG4</t>
  </si>
  <si>
    <t>35729QAE8</t>
  </si>
  <si>
    <t>17310BAK0</t>
  </si>
  <si>
    <t>22942KCB4</t>
  </si>
  <si>
    <t>64831BAA4</t>
  </si>
  <si>
    <t>542514CA0</t>
  </si>
  <si>
    <t>12666RAF7</t>
  </si>
  <si>
    <t>251563EZ1</t>
  </si>
  <si>
    <t>36242D4W0</t>
  </si>
  <si>
    <t>17309FAX6</t>
  </si>
  <si>
    <t>12596YAC4</t>
  </si>
  <si>
    <t>173104AB6</t>
  </si>
  <si>
    <t>23244FAX2</t>
  </si>
  <si>
    <t>76110WVW3</t>
  </si>
  <si>
    <t>881561DL5</t>
  </si>
  <si>
    <t>12668BXD0</t>
  </si>
  <si>
    <t>05953YAH4</t>
  </si>
  <si>
    <t>32056JAE4</t>
  </si>
  <si>
    <t>61748HVW8</t>
  </si>
  <si>
    <t>32027NFF3</t>
  </si>
  <si>
    <t>362334NC4</t>
  </si>
  <si>
    <t>65535AAD6</t>
  </si>
  <si>
    <t>76110WG67</t>
  </si>
  <si>
    <t>43739EAJ6</t>
  </si>
  <si>
    <t>3622ELAX4</t>
  </si>
  <si>
    <t>05949AH52</t>
  </si>
  <si>
    <t>05950NBR8</t>
  </si>
  <si>
    <t>3622ELAY2</t>
  </si>
  <si>
    <t>225470EQ2</t>
  </si>
  <si>
    <t>3622ELAE6</t>
  </si>
  <si>
    <t>36229RLK3</t>
  </si>
  <si>
    <t>45660LGV5</t>
  </si>
  <si>
    <t>36228F2E5</t>
  </si>
  <si>
    <t>57643LCD6</t>
  </si>
  <si>
    <t>3136B8WE5</t>
  </si>
  <si>
    <t>First American Government Obligations Fund Class U</t>
  </si>
  <si>
    <t>BBUBS 2012-TFT A</t>
  </si>
  <si>
    <t>CMBS</t>
  </si>
  <si>
    <t>REIT</t>
  </si>
  <si>
    <t>As of Date: 12/31/2020</t>
  </si>
  <si>
    <t>Mastr Asset Backed Securities Trust 2005-NC2 Floating Rate Due 11/25/2035</t>
  </si>
  <si>
    <t>Residential Asset Securitization Trust 2005-A11CB 4.85% Due 10/25/2035</t>
  </si>
  <si>
    <t>GE-WMC Mortgage Securities Trust 2006-1 Floating Rate Due 08/25/2036</t>
  </si>
  <si>
    <t>Citigroup Mortgage Loan Trust Inc. Variable Rate Due 05/25/2047</t>
  </si>
  <si>
    <t>Legacy Mortgage Asset Trust 2019-GS6 3% Due 06/25/2059</t>
  </si>
  <si>
    <t>Citigroup Mortgage Loan Trust 2018-A Variable Rate Due 01/25/2068</t>
  </si>
  <si>
    <t>Carrington Mortgage Loan Trust Series 2006-FRE2 Floating Rate Due 03/25/2035</t>
  </si>
  <si>
    <t>Ameriquest Mortgage Securities Asset-Backed Pass-Through Ctfs Ser 2004-R12 Floating Rate Due 01/25/2035</t>
  </si>
  <si>
    <t>Legacy Mortgage Asset Trust 2019-GS2 3.75% Due 01/25/2059</t>
  </si>
  <si>
    <t>05490AAA1</t>
  </si>
  <si>
    <t>BB-UBS Trust 2.89% Due 06/05/2030</t>
  </si>
  <si>
    <t>CHL Mortgage Pass-Through Trust 2006-3 Floating Rate Due 02/25/2036</t>
  </si>
  <si>
    <t>Carrington Mortgage Loan Trust Series 2006-NC4 Floating Rate Due 10/25/2036</t>
  </si>
  <si>
    <t>52473DAA8</t>
  </si>
  <si>
    <t>Legacy Mortgage Asset Trust 2018-GS1 4% Due 03/25/2058</t>
  </si>
  <si>
    <t>Adjustable Rate Mortgage Trust 2005-12 Floating Rate Due 03/25/2036</t>
  </si>
  <si>
    <t>TBW Mortgage-Backed Trust Series 2006-3 6.5% Due 07/25/2036</t>
  </si>
  <si>
    <t>RAMP Series 2004-KR1 Trust Floating Rate Due 04/25/2034</t>
  </si>
  <si>
    <t>Thornburg Mortgage Securities Trust 2007-2 Floating Rate Due 06/25/2037</t>
  </si>
  <si>
    <t>Alternative Loan Trust 2007-12T1 6% Due 06/25/2037</t>
  </si>
  <si>
    <t>RFMSI Series 2007-S1 Trust 6% Due 01/25/2037</t>
  </si>
  <si>
    <t>Terwin Mortgage Trust 2006-3 Floating Rate Due 04/25/2037</t>
  </si>
  <si>
    <t>Citicorp Mortgage Securities Trust Series 2006-3 6% Due 06/25/2036</t>
  </si>
  <si>
    <t>62955MAA4</t>
  </si>
  <si>
    <t>NRZ FHT Excess LLC 4.212% Due 11/25/2025</t>
  </si>
  <si>
    <t>12668AN27</t>
  </si>
  <si>
    <t>Alternative Loan Trust 2005-69 Floating Rate Due 12/25/2035</t>
  </si>
  <si>
    <t>Credit Suisse First Boston Mortgage Securities Corporation 6% Due 09/25/2035</t>
  </si>
  <si>
    <t>929091AA4</t>
  </si>
  <si>
    <t>Voyager CNTYW Delaware Trust Floating Rate Due 03/16/2030</t>
  </si>
  <si>
    <t>New Residential Mortgage LLC 5.437% Due 06/25/2025</t>
  </si>
  <si>
    <t>76113FAN0</t>
  </si>
  <si>
    <t>Residential Asset Securitization Trust 2006-A6 6% Due 07/25/2036</t>
  </si>
  <si>
    <t>CHL Mortgage Pass-Through Trust 2007-1 6% Due 03/25/2037</t>
  </si>
  <si>
    <t>AFC Home Equity Loan Trust Floating Rate Due 06/25/2029</t>
  </si>
  <si>
    <t>Alternative Loan Trust 2006-45T1 6% Due 02/25/2037</t>
  </si>
  <si>
    <t>MASTR Asset Securitization Trust 2004-3 5.5% Due 03/25/2034</t>
  </si>
  <si>
    <t>433674AA6</t>
  </si>
  <si>
    <t>NRZ Excess Spread-Collateralized Notes Series 2020-PLS1 3.844% Due 12/25/2025</t>
  </si>
  <si>
    <t>C-BASS 2007-CB1 TRUST 3.36% Due 01/25/2037</t>
  </si>
  <si>
    <t>Amresco Residential Securities Corp Mort Loan Trust 1999-1 Floating Rate Due 11/25/2029</t>
  </si>
  <si>
    <t>Citicorp Mortgage Securities Trust Series 2006-5 6% Due 10/25/2036</t>
  </si>
  <si>
    <t>07325NBS0</t>
  </si>
  <si>
    <t>Bayview Financial Mortgage Pass-Through Trust 2005-C Floating Rate Due 06/28/2044</t>
  </si>
  <si>
    <t>MRFC Mortgage Pass-Through Trust Series 1999-TBC2 Floating Rate Due 06/15/2030</t>
  </si>
  <si>
    <t>NovaStar Mortgage Funding Trust Series 2004-1 Floating Rate Due 06/25/2034</t>
  </si>
  <si>
    <t>Impac CMB Trust Series 2004-9 Floating Rate Due 01/25/2035</t>
  </si>
  <si>
    <t>Banc of America Funding 2007-7 Trust 6% Due 08/25/2037</t>
  </si>
  <si>
    <t>Renaissance Home Equity Loan Trust 6.254% Due 08/25/2036</t>
  </si>
  <si>
    <t>RAMP Series 2007-RS1 Trust Floating Rate Due 02/25/2037</t>
  </si>
  <si>
    <t>76113FAP5</t>
  </si>
  <si>
    <t>Option One Mortgage Loan Trust 2007-FXD2 5.68% Due 03/25/2037</t>
  </si>
  <si>
    <t>JP Morgan Mortgage Trust 2006-A2 Variable Rate Due 04/25/2036</t>
  </si>
  <si>
    <t>Theorem Funding Trust 2020-1 3.95% Due 10/15/2026</t>
  </si>
  <si>
    <t>MASTR Asset Securitization Trust 2004-11 5.75% Due 12/25/2034</t>
  </si>
  <si>
    <t>WaMu Mortgage Pass-Through Certificates Series 2005-AR15 Trust Variable Rate Due 11/25/2045</t>
  </si>
  <si>
    <t>Chase Funding Trust Series 2003-6 Floating Rate Due 11/25/2034</t>
  </si>
  <si>
    <t>GSAA Trust Floating Rate Due 05/25/2047</t>
  </si>
  <si>
    <t>Impac CMB Trust Series 2004-10 Floating Rate Due 03/25/2035</t>
  </si>
  <si>
    <t>65535VUS5</t>
  </si>
  <si>
    <t>Nomura Asset Acceptance Corp Alternative Loan Trust Series 2006-AR2 Floating Rate Due 04/25/2036</t>
  </si>
  <si>
    <t>Fremont Home Loan Trust 2006-B Floating Rate Due 08/25/2036</t>
  </si>
  <si>
    <t>Citicorp Mortgage Securities Trust Series 2006-3 6.25% Due 06/25/2036</t>
  </si>
  <si>
    <t>Alternative Loan Trust 2006-9T1 6% Due 05/25/2036</t>
  </si>
  <si>
    <t>Saxon Asset Sec Trust 2000 1 Mtg Ln Asset Bk Cert Ser 2000 1 Variable Rate Due 02/25/2030</t>
  </si>
  <si>
    <t>RFMSI Series 2006-S11 Trust 6% Due 11/25/2036</t>
  </si>
  <si>
    <t>New Residential Mortgage Loan Trust 2020-RPL2 Variable Rate Due 08/25/2025</t>
  </si>
  <si>
    <t>CSMC Mortgage-Backed Trust 2006-7 6.5% Due 08/25/2036</t>
  </si>
  <si>
    <t>Long Beach Mortgage Loan Trust 2002-1 Floating Rate Due 05/25/2032</t>
  </si>
  <si>
    <t>Pretium Mortgage Credit Partners I 2020-NPL2 LLC 3.721% Due 02/27/2060</t>
  </si>
  <si>
    <t>Residential Asset Securitization Trust 2007-A1 5.75% Due 03/25/2037</t>
  </si>
  <si>
    <t>New Century Alternative Mortgage Loan Trust 2006-ALT1 Variable Rate Due 07/25/2036</t>
  </si>
  <si>
    <t>CHL Mortgage Pass-Through Trust 2007-HY3 Variable Rate Due 06/25/2047</t>
  </si>
  <si>
    <t>749581AJ3</t>
  </si>
  <si>
    <t>Bear Stearns Asset Backed Securities Trust 2004-SD2 Variable Rate Due 03/25/2044</t>
  </si>
  <si>
    <t>Banc of America Funding 2006-H Trust Variable Rate Due 09/20/2046</t>
  </si>
  <si>
    <t>Nomura Asset Acceptance Corp Alternative Loan Trust Series 2005-AP3 Variable Rate Due 08/25/2035</t>
  </si>
  <si>
    <t>CHL Mortgage Pass-Through Trust 2005-HYB9 Floating Rate Due 02/20/2036</t>
  </si>
  <si>
    <t>Lehman XS Trust 2007-3 Floating Rate Due 03/25/2037</t>
  </si>
  <si>
    <t>Deutsche Mortgage Securities Inc Mortgage Loan Trust 2004-4 Variable Rate Due 06/25/2034</t>
  </si>
  <si>
    <t>21051AAC5</t>
  </si>
  <si>
    <t>Consumer Loan Underlying Bond Credit Trust 2017-P1 5.02% Due 09/15/2023</t>
  </si>
  <si>
    <t>Morgan Stanley A.B.S Capital I Inc Trust 2004-SD2 Floating Rate Due 04/25/2034</t>
  </si>
  <si>
    <t>Citigroup Mortgage Loan Trust 2006-AR5 Variable Rate Due 07/25/2036</t>
  </si>
  <si>
    <t>CSMC 2019-RPL8 Trust Variable Rate Due 10/25/2058</t>
  </si>
  <si>
    <t>RASC Series 2003-KS11 Trust Floating Rate Due 01/25/2034</t>
  </si>
  <si>
    <t>Alternative Loan Trust 2006-J7 6.25% Due 11/25/2036</t>
  </si>
  <si>
    <t>CWABS Asset-Backed Certificates Trust 2006-9 Variable Rate Due 10/25/2046</t>
  </si>
  <si>
    <t>57644TAE8</t>
  </si>
  <si>
    <t>Mastr Asset Backed Securities Trust 2006-WMC2 Floating Rate Due 04/25/2036</t>
  </si>
  <si>
    <t>GSR Mortgage Loan Trust 2005-AR3 Variable Rate Due 05/25/2035</t>
  </si>
  <si>
    <t>Bear Stearns ALT-A Trust 2006-6 Variable Rate Due 11/25/2036</t>
  </si>
  <si>
    <t>JP Morgan Alternative Loan Trust 6.5% Due 12/25/2035</t>
  </si>
  <si>
    <t>CHL Mortgage Pass-Through Trust 2004-HYB6 Variable Rate Due 11/20/2034</t>
  </si>
  <si>
    <t>92925VAP5</t>
  </si>
  <si>
    <t>WaMu Mortgage Pass-Through Certificates Series 2007-HY1 Trust Floating Rate Due 02/25/2037</t>
  </si>
  <si>
    <t>Nomura Asset Acceptance Corp Alternative Loan Trust Series 2004-AP2 6% Due 07/25/2034</t>
  </si>
  <si>
    <t>Home Equity Mortgage Trust 2006-6 Floating Rate Due 03/25/2037</t>
  </si>
  <si>
    <t>Citicorp Mortgage Securities Trust Series 2007-7 6% Due 08/25/2037</t>
  </si>
  <si>
    <t>JP Morgan Mortgage Trust 2007-A1 Variable Rate Due 07/25/2035</t>
  </si>
  <si>
    <t>Structured Asset Securities Corporation Variable Rate Due 04/15/2027</t>
  </si>
  <si>
    <t>Citigroup Mortgage Loan Trust 2006-WF1 4.839% Due 03/25/2036</t>
  </si>
  <si>
    <t>CHL Mortgage Pass-Through Trust 2006-12 6% Due 07/25/2036</t>
  </si>
  <si>
    <t>12668AY74</t>
  </si>
  <si>
    <t>Alternative Loan Trust 2005-65CB 6% Due 01/25/2036</t>
  </si>
  <si>
    <t>Morgan Stanley Mortgage Loan Trust 2006-8AR Variable Rate Due 06/25/2036</t>
  </si>
  <si>
    <t>Washington Mutual Mortgage Pass-Through Certificates WMALT Series 2006-9 Trust 4.521% Due 10/25/2036</t>
  </si>
  <si>
    <t>Encore Credit Receivables Trust 2005-1 Floating Rate Due 07/25/2035</t>
  </si>
  <si>
    <t>Citigroup Mortgage Loan Trust Inc. Floating Rate Due 02/25/2031</t>
  </si>
  <si>
    <t>576434S96</t>
  </si>
  <si>
    <t>MASTR Alternative Loan Trust 2005-5 5.5% Due 07/25/2025</t>
  </si>
  <si>
    <t>Washington Mutual Mortgage Pass-Through Certificates WMALT Series 2006-7 Trust Floating Rate Due 09/25/2036</t>
  </si>
  <si>
    <t>61748HVL2</t>
  </si>
  <si>
    <t>Morgan Stanley Mortgage Loan Trust 2006-2 5.75% Due 02/25/2036</t>
  </si>
  <si>
    <t>GSAA Home Equity Trust 2006-15 5.876% Due 09/25/2036</t>
  </si>
  <si>
    <t>NovaStar Mortgage Funding Trust Series 2006-4 Floating Rate Due 09/25/2036</t>
  </si>
  <si>
    <t>Terwin Mortgage Trust 2004-1HE Floating Rate Due 02/25/2034</t>
  </si>
  <si>
    <t>Banc of America Funding 2009-R9 Trust Variable Rate Due 11/26/2021</t>
  </si>
  <si>
    <t>76113HAA4</t>
  </si>
  <si>
    <t>Residential Asset Securitization Trust 2006-A13 6.25% Due 12/25/2036</t>
  </si>
  <si>
    <t>Cascade MH Asset Trust 2019-MH1 Variable Rate Due 11/01/2044</t>
  </si>
  <si>
    <t>BCMSC Trust 2000-A Variable Rate Due 06/15/2030</t>
  </si>
  <si>
    <t>Ameriquest Mortgage Securities Asset-Backed Pass-Through Ctfs Ser 2004-R2 Floating Rate Due 04/25/2034</t>
  </si>
  <si>
    <t>Mastr Asset Backed Securities Trust 2005-WMC1 Floating Rate Due 03/25/2035</t>
  </si>
  <si>
    <t>Nomura Asset Acceptance Corp Alternative Loan Trust Series 2005-AR5 Variable Rate Due 10/25/2035</t>
  </si>
  <si>
    <t>Banc of America Mortgage 2006-A Trust Variable Rate Due 02/25/2036</t>
  </si>
  <si>
    <t>Renaissance Home Equity Loan Trust 2004-2 5.914% Due 07/25/2034</t>
  </si>
  <si>
    <t>Meritage Mortgage Loan Trust 2004-1 Floating Rate Due 07/25/2034</t>
  </si>
  <si>
    <t>Alternative Loan Trust 2006-12CB 6% Due 05/25/2036</t>
  </si>
  <si>
    <t>93934FGH9</t>
  </si>
  <si>
    <t>Washington Mutual Mortgage Pass-Through Certificates WMALT Series 2005-10 Trust 6% Due 11/25/2035</t>
  </si>
  <si>
    <t>GSR Mortgage Loan Trust 2003-5F 4% Due 08/25/2032</t>
  </si>
  <si>
    <t>Banc of America Funding 2007-4 Trust 5.774% Due 05/25/2037</t>
  </si>
  <si>
    <t>61754HAE2</t>
  </si>
  <si>
    <t>Morgan Stanley Mortgage Loan Trust 2007-7AX Floating Rate Due 04/25/2037</t>
  </si>
  <si>
    <t>225470RW5</t>
  </si>
  <si>
    <t>Credit Suisse First Boston Mortgage Securities Corporation 5.25% Due 01/25/2036</t>
  </si>
  <si>
    <t>ABFC 2006-HE1 Trust Floating Rate Due 01/25/2037</t>
  </si>
  <si>
    <t>761118EP9</t>
  </si>
  <si>
    <t>RALI Series 2005-QO1 Trust Floating Rate Due 08/25/2035</t>
  </si>
  <si>
    <t>Bear Stearns ARM Trust 2006-4 Variable Rate Due 10/25/2036</t>
  </si>
  <si>
    <t>Structured Adjustable Rate Mortgage Loan Trust Variable Rate Due 04/25/2035</t>
  </si>
  <si>
    <t>Bear Stearns Asset Backed Securities Trust 2004-HE3 Floating Rate Due 04/25/2034</t>
  </si>
  <si>
    <t>AFC Home Equity Loan Trust 1998-2 Floating Rate Due 06/25/2028</t>
  </si>
  <si>
    <t>GSR Mortgage Loan Trust 2006-3F 5.75% Due 03/25/2036</t>
  </si>
  <si>
    <t>362334BT0</t>
  </si>
  <si>
    <t>GSAA Home Equity Trust 2006-3 Floating Rate Due 03/25/2036</t>
  </si>
  <si>
    <t>16163BAU8</t>
  </si>
  <si>
    <t>Chase Mortgage Finance Trust Series 2006-S2 6.25% Due 10/25/2036</t>
  </si>
  <si>
    <t>Residential Asset Securitization Trust 2006-A1 6% Due 04/25/2036</t>
  </si>
  <si>
    <t>Delta Funding Home Equity Loan Trust 1999-3 Floating Rate Due 09/15/2029</t>
  </si>
  <si>
    <t>ABFC 2005-AQ1 Trust 4.633% Due 06/25/2035</t>
  </si>
  <si>
    <t>First Horizon Mortgage Pass-Through Trust 2007-AR3 Variable Rate Due 11/25/2037</t>
  </si>
  <si>
    <t>761120AB0</t>
  </si>
  <si>
    <t>Residential Asset Securitization Trust 2007-A2 6% Due 04/25/2037</t>
  </si>
  <si>
    <t>93935EAF1</t>
  </si>
  <si>
    <t>Washington Mutual Mortgage Pass-Through Certificates WMALT Series 2006-8 Trust Floating Rate Due 10/25/2036</t>
  </si>
  <si>
    <t>Accredited Mortgage Loan Trust 2004-3 6% Due 10/25/2034</t>
  </si>
  <si>
    <t>Banc of America Funding 2005-H Trust Variable Rate Due 11/20/2035</t>
  </si>
  <si>
    <t>CHL Mortgage Pass-Through Trust 2007-5 5.75% Due 05/25/2037</t>
  </si>
  <si>
    <t>Alternative Loan Trust 2005-7CB 5.5% Due 03/25/2035</t>
  </si>
  <si>
    <t>466247ZN6</t>
  </si>
  <si>
    <t>JP Morgan Mortgage Trust 2005-S3 6.5% Due 01/25/2036</t>
  </si>
  <si>
    <t>Banc of America Mortgage 2006-2 Trust Floating Rate Due 07/25/2046</t>
  </si>
  <si>
    <t>17312VAA6</t>
  </si>
  <si>
    <t>Citigroup Mortgage Loan Trust 2007-6 Floating Rate Due 03/25/2037</t>
  </si>
  <si>
    <t>Credit Suisse First Boston Mortgage Securities Corporation 6.5% Due 01/25/2036</t>
  </si>
  <si>
    <t>Residential Asset Securitization Trust 2004-A7 5.5% Due 10/25/2034</t>
  </si>
  <si>
    <t>Credit Suisse First Boston Mortgage Securities Corporation 6% Due 12/25/2035</t>
  </si>
  <si>
    <t>Morgan Stanley Mortgage Loan Trust 2006-2 6.5% Due 02/25/2036</t>
  </si>
  <si>
    <t>Truman Capital Mortgage Loan Trust Floating Rate Due 01/25/2034</t>
  </si>
  <si>
    <t>BCMSC Trust 1999-B Variable Rate Due 12/15/2029</t>
  </si>
  <si>
    <t>NovaStar Mortgage Funding Trust Series 2003-1 Floating Rate Due 05/25/2033</t>
  </si>
  <si>
    <t>GSR Mortgage Loan Trust 2007-1F 6% Due 01/25/2037</t>
  </si>
  <si>
    <t>94982XAD4</t>
  </si>
  <si>
    <t>Wells Fargo Mortgage Backed Securities 2006-7 Trust 6% Due 06/25/2036</t>
  </si>
  <si>
    <t>Accredited Mortgage Loan Trust 2003-3 Floating Rate Due 01/25/2034</t>
  </si>
  <si>
    <t>Bayview Financial Mortgage Pass-Through Trust 2007-B Floating Rate Due 08/28/2047</t>
  </si>
  <si>
    <t>Credit Suisse First Boston Mortgage Securities Corporation 5% Due 07/25/2035</t>
  </si>
  <si>
    <t>Bear Stearns Asset Backed Securities I Trust 2004-FR2 Floating Rate Due 06/25/2034</t>
  </si>
  <si>
    <t>GSAA Trust 6.22% Due 03/25/2046</t>
  </si>
  <si>
    <t>WaMu Mortgage Pass-Through Certificates Series 2005-AR16 Trust Variable Rate Due 12/25/2035</t>
  </si>
  <si>
    <t>Structured Adjustable Rate Mortgage Loan Trust Variable Rate Due 01/25/2035</t>
  </si>
  <si>
    <t>Home Equity Mortgage Loan Asset-Backed Trust Series SPMD 2004-C Floating Rate Due 03/25/2035</t>
  </si>
  <si>
    <t>GSAA Home Equity Trust 2006-18 5.682% Due 11/25/2036</t>
  </si>
  <si>
    <t>First Franklin Mortgage Loan Trust 2003-FF5 Floating Rate Due 03/25/2034</t>
  </si>
  <si>
    <t>Alternative Loan Trust 2005-3CB 5% Due 03/25/2035</t>
  </si>
  <si>
    <t>Banc of America Alternative Loan Trust 2006-4 6% Due 05/25/2046</t>
  </si>
  <si>
    <t>Countrywide Asset-Backed Certificates Floating Rate Due 07/25/2036</t>
  </si>
  <si>
    <t>61754HAG7</t>
  </si>
  <si>
    <t>MASTR Adjustable Rate Mortgages Trust 2006-2 Variable Rate Due 04/25/2036</t>
  </si>
  <si>
    <t>Structured Asset Investment Loan Trust 2004-9 Floating Rate Due 10/25/2034</t>
  </si>
  <si>
    <t>12545AAD6</t>
  </si>
  <si>
    <t>CHL Mortgage Pass-Through Trust 2007-8 6% Due 01/25/2038</t>
  </si>
  <si>
    <t>87222PAD5</t>
  </si>
  <si>
    <t>TBW Mortgage-Backed Trust 2006-6 Floating Rate Due 01/25/2037</t>
  </si>
  <si>
    <t>Home Equity Mortgage Loan Asset-Backed Trust Series SPMD 2003-A Floating Rate Due 10/25/2033</t>
  </si>
  <si>
    <t>RFMSI Series 2007-S6 Trust 6% Due 06/25/2037</t>
  </si>
  <si>
    <t>Banc of America Funding 2005-5 Trust 5.5% Due 09/25/2035</t>
  </si>
  <si>
    <t>HSI Asset Loan Obligation Trust 2007-2 6% Due 09/25/2037</t>
  </si>
  <si>
    <t>12637VAG2</t>
  </si>
  <si>
    <t>CSMC Mortgage-Backed Trust 2006-5 6.5% Due 06/25/2036</t>
  </si>
  <si>
    <t>Specialty Underwriting &amp; Residential Finance Trust Series 2006-BC5 Floating Rate Due 11/25/2037</t>
  </si>
  <si>
    <t>New Century Alternative Mortgage Loan Trust 2006-ALT2 5.058% Due 10/25/2036</t>
  </si>
  <si>
    <t>JP Morgan Mortgage Trust 2004-S1 5% Due 09/25/2034</t>
  </si>
  <si>
    <t>NovaStar Mortgage Funding Trust Series 2004-2 Floating Rate Due 09/25/2034</t>
  </si>
  <si>
    <t>76113FAA8</t>
  </si>
  <si>
    <t>Residential Asset Securitization Trust 2006-A6 6.5% Due 07/25/2036</t>
  </si>
  <si>
    <t>RASC Series 2004-KS10 Trust Floating Rate Due 11/25/2034</t>
  </si>
  <si>
    <t>Morgan Stanley Dean Witter Capital I Inc Trust 2003-HYB1 Variable Rate Due 03/25/2033</t>
  </si>
  <si>
    <t>Chase Mortgage Finance Trust Series 2006-S4 6% Due 12/25/2036</t>
  </si>
  <si>
    <t>Nomura Home Equity Loan Inc Home Equity Loan Trust Series 2006-AF1 Floating Rate Due 10/25/2036</t>
  </si>
  <si>
    <t>16162XAF4</t>
  </si>
  <si>
    <t>Chase Mortgage Finance Trust Series 2006-S3 6% Due 11/25/2036</t>
  </si>
  <si>
    <t>36228FCG9</t>
  </si>
  <si>
    <t>GSMPS Mortgage Loan Trust Variable Rate Due 09/19/2027</t>
  </si>
  <si>
    <t>Popular A.B.S Mortgage Pass-Through Trust 2005-B Floating Rate Due 08/25/2035</t>
  </si>
  <si>
    <t>First Franklin Mortgage Loan Trust 2005-FF1 Floating Rate Due 12/25/2034</t>
  </si>
  <si>
    <t>Nomura Asset Acceptance Corp Alternative Loan Trust Series 2005-AR6 Variable Rate Due 12/25/2035</t>
  </si>
  <si>
    <t>GSAMP Trust 2007-FM2 Floating Rate Due 01/25/2037</t>
  </si>
  <si>
    <t>76114HAM7</t>
  </si>
  <si>
    <t>Residential Asset Securitization Trust 2007-A5 6% Due 05/25/2037</t>
  </si>
  <si>
    <t>46627MEH6</t>
  </si>
  <si>
    <t>JP Morgan Alternative Loan Trust 2006-S1 6% Due 03/25/2036</t>
  </si>
  <si>
    <t>Banc of America Funding 2007-A Trust Floating Rate Due 02/20/2047</t>
  </si>
  <si>
    <t>Finance America Mortgage Loan Trust 2004-3 Floating Rate Due 11/25/2034</t>
  </si>
  <si>
    <t>Merrill Lynch Mortgage Investors Trust Series MLMI 2005-A1 Variable Rate Due 12/25/2034</t>
  </si>
  <si>
    <t>Structured Asset Investment Loan Trust 2004-5 Floating Rate Due 05/25/2034</t>
  </si>
  <si>
    <t>ChaseFlex Trust Series 2005-2 6.5% Due 06/25/2035</t>
  </si>
  <si>
    <t>Bear Stearns Asset Backed Securities I Trust 2004-FR3 Floating Rate Due 09/25/2034</t>
  </si>
  <si>
    <t>HomeBanc Mortgage Trust 2004-2 Floating Rate Due 12/25/2034</t>
  </si>
  <si>
    <t>07387AFZ3</t>
  </si>
  <si>
    <t>Bear Stearns ARM Trust 2005-12 Floating Rate Due 02/25/2036</t>
  </si>
  <si>
    <t>Bear Stearns Asset Backed Securities I Trust 2004-HE7 Floating Rate Due 08/25/2034</t>
  </si>
  <si>
    <t>GSR Mortgage Loan Trust 2005-AR4 Variable Rate Due 07/25/2035</t>
  </si>
  <si>
    <t>GSAA Home Equity Trust 2006-18 Variable Rate Due 11/25/2036</t>
  </si>
  <si>
    <t>16165VAA6</t>
  </si>
  <si>
    <t>ChaseFlex Trust Series 2007-1 6.5% Due 02/25/2037</t>
  </si>
  <si>
    <t>WaMu Mortgage Pass-Through Certificates Series 2003-AR9 Trust Variable Rate Due 09/25/2033</t>
  </si>
  <si>
    <t>EMC Mortgage Loan Trust 2001-A Floating Rate Due 05/25/2040</t>
  </si>
  <si>
    <t>Morgan Stanley Dean Witter Capital I Inc Trust 2002-AM1 Floating Rate Due 01/25/2032</t>
  </si>
  <si>
    <t>GE Mortgage Services LLC Variable Rate Due 09/25/2028</t>
  </si>
  <si>
    <t>Residential Asset Securitization Trust 2007-A8 6% Due 08/25/2037</t>
  </si>
  <si>
    <t>Fremont Home Loan Trust 2004-2 Floating Rate Due 07/25/2034</t>
  </si>
  <si>
    <t>362382AF0</t>
  </si>
  <si>
    <t>GSAA Home Equity Trust 2006-9 Floating Rate Due 06/25/2036</t>
  </si>
  <si>
    <t>Banc of America Funding 2006-5 Trust 6% Due 09/25/2036</t>
  </si>
  <si>
    <t>Renaissance Home Equity Loan Trust 5.909% Due 04/25/2037</t>
  </si>
  <si>
    <t>ABFS Mortgage Loan Trust 2000-3 8.11% Due 09/15/2031</t>
  </si>
  <si>
    <t>576434W59</t>
  </si>
  <si>
    <t>MASTR Alternative Loan Trust 2005-6 5.5% Due 11/25/2020</t>
  </si>
  <si>
    <t>AFC Home Equity Loan Trust 1998-1 Floating Rate Due 04/25/2028</t>
  </si>
  <si>
    <t>CHEC Loan Trust 2004-2 Floating Rate Due 06/25/2034</t>
  </si>
  <si>
    <t>IXIS Real Estate Capital Trust 2006-HE2 Floating Rate Due 08/25/2036</t>
  </si>
  <si>
    <t>Morgan Stanley A.B.S Capital I Inc Trust 2004-NC5 Floating Rate Due 05/25/2034</t>
  </si>
  <si>
    <t>GSMPS Mortgage Loan Trust Variable Rate Due 06/19/2027</t>
  </si>
  <si>
    <t>Amresco Residential Securities Corp Mortgage Loan Trust 1997-3 Variable Rate Due 09/25/2027</t>
  </si>
  <si>
    <t>GSAA Home Equity Trust 2006-1 Floating Rate Due 01/25/2036</t>
  </si>
  <si>
    <t>GSAA Home Equity Trust 2006-18 6.09% Due 11/25/2036</t>
  </si>
  <si>
    <t>Structured Asset Securities Corp Mortgage Pass-Through Ctfs Ser 2003-34A Variable Rate Due 11/25/2033</t>
  </si>
  <si>
    <t>36298YAD2</t>
  </si>
  <si>
    <t>GSAA Home Equity Trust 2006-14 Floating Rate Due 09/25/2036</t>
  </si>
  <si>
    <t>Banc of America Mortgage 2005-A Trust Variable Rate Due 02/25/2035</t>
  </si>
  <si>
    <t>RAMP Series 2002-RS3 Trust Floating Rate Due 06/25/2032</t>
  </si>
  <si>
    <t>Accredited Mortgage Loan Trust 2003-2 Floating Rate Due 10/25/2033</t>
  </si>
  <si>
    <t>CSFB Mortgage-Backed Pass-Through Certificates Series 2005-10 5.75% Due 11/25/2035</t>
  </si>
  <si>
    <t>GSAA Home Equity Trust 2006-13 Variable Rate Due 07/25/2036</t>
  </si>
  <si>
    <t>GSAA Home Equity Trust 2006-18 6.022% Due 11/25/2036</t>
  </si>
  <si>
    <t>Banc of America Funding 2007-2 Trust Variable Rate Due 03/25/2037</t>
  </si>
  <si>
    <t>Bear Stearns Asset Backed Securities Trust 2006-SD3 Variable Rate Due 07/25/2036</t>
  </si>
  <si>
    <t>22944BDM7</t>
  </si>
  <si>
    <t>CSMC Mortgage-Backed Trust 2007-5 6% Due 10/25/2024</t>
  </si>
  <si>
    <t>Countrywide Asset-Backed Certificates 5.115% Due 02/25/2035</t>
  </si>
  <si>
    <t>CHL Mortgage Pass-Through Trust 2003-56 Variable Rate Due 12/25/2033</t>
  </si>
  <si>
    <t>Credit-Based Asset Servicing and Securitization LLC Floating Rate Due 07/25/2033</t>
  </si>
  <si>
    <t>Bear Stearns ALT-A Trust 2005-4 Variable Rate Due 05/25/2035</t>
  </si>
  <si>
    <t>GSR Mortgage Loan Trust 2004-2F 7% Due 01/25/2034</t>
  </si>
  <si>
    <t>Renaissance Home Equity Loan Trust 2007-2 5.675% Due 06/25/2037</t>
  </si>
  <si>
    <t>WaMu Mortgage Pass-Through Certificates Series 2004-AR14 Trust Variable Rate Due 01/25/2035</t>
  </si>
  <si>
    <t>GMACM Mortgage Loan Trust 2005-AR1 Variable Rate Due 03/18/2035</t>
  </si>
  <si>
    <t>Carrington Mortgage Loan Trust Series 2004-NC2 Floating Rate Due 08/25/2034</t>
  </si>
  <si>
    <t>JP Morgan Mortgage Acquisition Trust 2007-CH2 4.602% Due 10/25/2030</t>
  </si>
  <si>
    <t>Impac CMB Trust Series 2005-4 Floating Rate Due 05/25/2035</t>
  </si>
  <si>
    <t>CHL Mortgage Pass-Through Trust 2007-J2 6% Due 07/25/2037</t>
  </si>
  <si>
    <t>HomeBanc Mortgage Trust 2005-5 Floating Rate Due 01/25/2036</t>
  </si>
  <si>
    <t>IndyMac INDX Mortgage Loan Trust 2005-AR5 Variable Rate Due 05/25/2035</t>
  </si>
  <si>
    <t>Terwin Mortgage Trust 2004-7HE Floating Rate Due 07/25/2034</t>
  </si>
  <si>
    <t>Renaissance Home Equity Loan Trust 2007-3 7.238% Due 09/25/2037</t>
  </si>
  <si>
    <t>GSR Mortgage Loan Trust 2004-14 Variable Rate Due 12/25/2034</t>
  </si>
  <si>
    <t>IndyMac INDX Mortgage Loan Trust 2005-AR3 Variable Rate Due 04/25/2035</t>
  </si>
  <si>
    <t>Bear Stearns ARM Trust 2004-7 Variable Rate Due 10/25/2034</t>
  </si>
  <si>
    <t>Morgan Stanley A.B.S Capital I Inc Trust 2007-HE5 Floating Rate Due 03/25/2037</t>
  </si>
  <si>
    <t>94984MAE4</t>
  </si>
  <si>
    <t>Wells Fargo Mortgage Backed Securities 2006-AR14 Trust Floating Rate Due 10/25/2036</t>
  </si>
  <si>
    <t>TBW Mortgage-Backed Trust Series 2006-2 5.5% Due 07/25/2036</t>
  </si>
  <si>
    <t>Countrywide Asset-Backed Certificates Floating Rate Due 03/25/2033</t>
  </si>
  <si>
    <t>Lehman Mortgage Trust 2005-3 6% Due 01/25/2036</t>
  </si>
  <si>
    <t>Deutsche Mortgage Securities Inc Mortgage Loan Trust Series 2004-2 5.59% Due 01/25/2034</t>
  </si>
  <si>
    <t>CHL Mortgage Pass-Through Trust 2006-J4 6.25% Due 09/25/2036</t>
  </si>
  <si>
    <t>Chevy Chase Funding LLC Mortgage-Backed Certificates Series 2004-1 Floating Rate Due 01/25/2035</t>
  </si>
  <si>
    <t>Fremont Home Loan Trust 2006-2 Floating Rate Due 02/25/2036</t>
  </si>
  <si>
    <t>Alternative Loan Trust 2005-28CB 6% Due 08/25/2035</t>
  </si>
  <si>
    <t>GSR Mortgage Loan Trust 2004-6F 5% Due 05/25/2034</t>
  </si>
  <si>
    <t>Residential Asset Securitization Trust 2005-A4 Floating Rate Due 04/25/2035</t>
  </si>
  <si>
    <t>GSAA Home Equity Trust 2005-12 Variable Rate Due 09/25/2035</t>
  </si>
  <si>
    <t>Saxon Asset Securities Trust 2004-2 3.754% Due 08/25/2035</t>
  </si>
  <si>
    <t>Bear Stearns Asset Backed Securities I Trust 2006-AC3 Floating Rate Due 05/25/2036</t>
  </si>
  <si>
    <t>Renaissance Home Equity Loan Trust 2004-2 6.011% Due 07/25/2034</t>
  </si>
  <si>
    <t>Bear Stearns ALT-A Trust 2006-8 Variable Rate Due 08/25/2046</t>
  </si>
  <si>
    <t>First Investors Auto Owner Trust 2017-2 3.56% Due 09/15/2023</t>
  </si>
  <si>
    <t>Argent Securities Inc Asset-Backed Pass-Through Certificates Series 2006-W1 Floating Rate Due 03/25/2036</t>
  </si>
  <si>
    <t>RFMSI Series 2006-S3 Trust 5.5% Due 03/25/2036</t>
  </si>
  <si>
    <t>Long Beach Mortgage Loan Trust 2001-4 Floating Rate Due 03/25/2032</t>
  </si>
  <si>
    <t>Morgan Stanley A.B.S Capital I Inc Trust 2004-NC8 Floating Rate Due 09/25/2034</t>
  </si>
  <si>
    <t>Home Equity Asset Trust Floating Rate Due 07/25/2034</t>
  </si>
  <si>
    <t>Ameriquest Mortgage Securities Asset-Backed Pass-Through Ctfs Ser 2002-AR1 Floating Rate Due 09/25/2032</t>
  </si>
  <si>
    <t>GSAA Home Equity Trust 2005-3 Floating Rate Due 12/25/2034</t>
  </si>
  <si>
    <t>Lehman Mortgage Trust 2007-9 6% Due 10/25/2037</t>
  </si>
  <si>
    <t>Banc of America Alternative Loan Trust 2005-12 5.25% Due 01/25/2021</t>
  </si>
  <si>
    <t>Home Equity Mortgage Loan Asset-Backed Trust Series SPMD 2002-B Floating Rate Due 10/25/2033</t>
  </si>
  <si>
    <t>Banc of America Funding 2006 J Trust Variable Rate Due 01/20/2047</t>
  </si>
  <si>
    <t>Morgan Stanley A.B.S Capital I Inc Trust 2006-HE7 Floating Rate Due 09/25/2036</t>
  </si>
  <si>
    <t>JP Morgan Mortgage Trust 2005-A6 Variable Rate Due 09/25/2035</t>
  </si>
  <si>
    <t>NovaStar Mortgage Funding Trust Series 2003-4 Floating Rate Due 02/25/2034</t>
  </si>
  <si>
    <t>Merrill Lynch Mortgage Investors Trust MLMI Series 2002-A3 Variable Rate Due 09/25/2032</t>
  </si>
  <si>
    <t>First Horizon Alternative Mortgage Securities Trust 2004-AA3 Variable Rate Due 09/25/2034</t>
  </si>
  <si>
    <t>Argent Securities Inc Asset-Backed Pass-Through Certificates Series 2003-W7 Floating Rate Due 09/25/2033</t>
  </si>
  <si>
    <t>Wells Fargo Alternative Loan 2007-PA2 Trust Floating Rate Due 06/25/2037</t>
  </si>
  <si>
    <t>CSFB Mortgage-Backed Pass-Through Certificates Series 2003-29 6.5% Due 12/25/2033</t>
  </si>
  <si>
    <t>Citigroup Mortgage Loan Trust Inc. 5% Due 07/25/2034</t>
  </si>
  <si>
    <t>Bear Stearns ARM Trust 2006-2 Variable Rate Due 07/25/2036</t>
  </si>
  <si>
    <t>Mastr Asset Backed Securities Trust 2003-WMC2 Floating Rate Due 08/25/2033</t>
  </si>
  <si>
    <t>HarborView Mortgage Loan Trust 2004-6 Variable Rate Due 08/19/2034</t>
  </si>
  <si>
    <t>59024FAG9</t>
  </si>
  <si>
    <t>Merrill Lynch Alternative Note Asset Trust Series 2007-A2 Floating Rate Due 03/25/2037</t>
  </si>
  <si>
    <t>Home Equity Asset Trust Floating Rate Due 08/25/2033</t>
  </si>
  <si>
    <t>First Horizon Mortgage Pass-Through Trust 2000-H Variable Rate Due 05/25/2030</t>
  </si>
  <si>
    <t>Bear Stearns Asset Backed Securities I Trust 2004-HE10 Floating Rate Due 12/25/2034</t>
  </si>
  <si>
    <t>Citigroup Mortgage Loan Trust 2007-FS1 5.75% Due 10/25/2037</t>
  </si>
  <si>
    <t>Morgan Stanley Mortgage Loan Trust 2004-5AR Variable Rate Due 07/25/2034</t>
  </si>
  <si>
    <t>MASTR Adjustable Rate Mortgages Trust 2004-4 Variable Rate Due 05/25/2034</t>
  </si>
  <si>
    <t>Credit-Based Asset Servicing and Securitization LLC Floating Rate Due 02/25/2033</t>
  </si>
  <si>
    <t>Bear Stearns ARM Trust 2004-10 Variable Rate Due 01/25/2035</t>
  </si>
  <si>
    <t>IXIS Real Estate Capital Trust 2005-HE2 Floating Rate Due 09/25/2035</t>
  </si>
  <si>
    <t>JP Morgan Mortgage Trust 2005-A1 Variable Rate Due 02/25/2035</t>
  </si>
  <si>
    <t>Home Equity Asset Trust Floating Rate Due 11/25/2032</t>
  </si>
  <si>
    <t>Bear Stearns Asset Backed Securities Trust 2004-SD4 Floating Rate Due 08/25/2044</t>
  </si>
  <si>
    <t>Long Beach Mortgage Loan Trust 2004-3 Floating Rate Due 07/25/2034</t>
  </si>
  <si>
    <t>Credit-Based Asset Servicing and Securitization LLC Floating Rate Due 07/25/2035</t>
  </si>
  <si>
    <t>Securitized Asset Backed Receivables LLC Trust 2005-FR2 Floating Rate Due 03/25/2035</t>
  </si>
  <si>
    <t>Renaissance Home Equity Loan Trust 2002-4 6.543% Due 03/25/2033</t>
  </si>
  <si>
    <t>IndyMac INDX Mortgage Loan Trust 2004-AR6 Variable Rate Due 10/25/2034</t>
  </si>
  <si>
    <t>Irwin Home Equity Loan Trust 2004-1 Floating Rate Due 12/25/2034</t>
  </si>
  <si>
    <t>JP Morgan Mortgage Trust 2004-A3 Variable Rate Due 07/25/2034</t>
  </si>
  <si>
    <t>GSR Mortgage Loan Trust 2006-AR1 Variable Rate Due 01/25/2036</t>
  </si>
  <si>
    <t>CSFB Mortgage-Backed Pass-Through Certificates Series 2004-AR5 Variable Rate Due 06/25/2034</t>
  </si>
  <si>
    <t>Prime Mortgage Trust 2006-CL1 Floating Rate Due 02/25/2035</t>
  </si>
  <si>
    <t>Banc of America Mortgage 2005-G Trust Variable Rate Due 08/25/2035</t>
  </si>
  <si>
    <t>Centex Home Equity Loan Trust 2002-A 5.54% Due 01/25/2032</t>
  </si>
  <si>
    <t>ABFC 2003-AHL1 Trust Floating Rate Due 03/25/2033</t>
  </si>
  <si>
    <t>CDC Mortgage Capital Trust 2003-HE4 Floating Rate Due 03/25/2034</t>
  </si>
  <si>
    <t>Thornburg Mortgage Securities Trust 2006-4 Variable Rate Due 07/25/2036</t>
  </si>
  <si>
    <t>RFMSI Series 2005-SA3 Trust Variable Rate Due 08/25/2035</t>
  </si>
  <si>
    <t>First Horizon Alternative Mortgage Securities Trust 2005-AA6 Variable Rate Due 08/25/2035</t>
  </si>
  <si>
    <t>Structured Asset Securities Corp Mor Cer Ser 2003-31A Variable Rate Due 10/25/2033</t>
  </si>
  <si>
    <t>MASTR Alternative Loan Trust 2004-5 5.5% Due 06/25/2034</t>
  </si>
  <si>
    <t>Banc of America Funding 2004-3 Trust 5.5% Due 10/25/2034</t>
  </si>
  <si>
    <t>MortgageIT Trust 2005-1 Floating Rate Due 02/25/2035</t>
  </si>
  <si>
    <t>MASTR Adjustable Rate Mortgages Trust 2003-5 Variable Rate Due 11/25/2033</t>
  </si>
  <si>
    <t>MASTR Asset Securitization Trust 2005-1 5% Due 05/25/2020</t>
  </si>
  <si>
    <t>3137FRQB0</t>
  </si>
  <si>
    <t>Freddie Mac REMICS 4.5% Due 01/25/2044</t>
  </si>
  <si>
    <t>38382ET64</t>
  </si>
  <si>
    <t>Government National Mortgage Association Floating Rate Due 07/20/2043</t>
  </si>
  <si>
    <t>38382FFA7</t>
  </si>
  <si>
    <t>Government National Mortgage Association 4.5% Due 05/20/2050</t>
  </si>
  <si>
    <t>Fannie Mae REMICS Floating Rate Due 06/25/2039</t>
  </si>
  <si>
    <t>Fannie Mae REMICS 4% Due 02/25/2044</t>
  </si>
  <si>
    <t>38382LEJ6</t>
  </si>
  <si>
    <t>Government National Mortgage Association 3.5% Due 07/20/2050</t>
  </si>
  <si>
    <t>Fannie Mae REMICS Floating Rate Due 12/25/2041</t>
  </si>
  <si>
    <t>Fannie Mae REMICS 4.5% Due 09/25/2048</t>
  </si>
  <si>
    <t>Fannie Mae REMICS 4% Due 07/25/2049</t>
  </si>
  <si>
    <t>3137F7PY5</t>
  </si>
  <si>
    <t>Freddie Mac REMICS 2% Due 04/25/2050</t>
  </si>
  <si>
    <t>Fannie Mae REMICS Floating Rate Due 01/25/2048</t>
  </si>
  <si>
    <t>Freddie Mac REMICS 4.5% Due 03/15/2045</t>
  </si>
  <si>
    <t>Fannie Mae REMICS 4% Due 03/25/2050</t>
  </si>
  <si>
    <t>Fannie Mae REMICS Floating Rate Due 12/25/2040</t>
  </si>
  <si>
    <t>3137BPN70</t>
  </si>
  <si>
    <t>Freddie Mac REMICS 3.5% Due 02/15/2043</t>
  </si>
  <si>
    <t>Government National Mortgage Association Floating Rate Due 06/20/2033</t>
  </si>
  <si>
    <t>Government National Mortgage Association 4% Due 01/20/2045</t>
  </si>
  <si>
    <t>Fannie Mae REMICS 1.25% Due 05/25/2043</t>
  </si>
  <si>
    <t>3136B84W6</t>
  </si>
  <si>
    <t>Fannie Mae REMICS Floating Rate Due 03/25/2050</t>
  </si>
  <si>
    <t>Freddie Mac REMICS Floating Rate Due 06/15/2039</t>
  </si>
  <si>
    <t>Government National Mortgage Association Variable Rate Due 10/20/2039</t>
  </si>
  <si>
    <t>Freddie Mac REMICS Floating Rate Due 07/15/2037</t>
  </si>
  <si>
    <t>Fannie Mae REMICS Floating Rate Due 07/25/2042</t>
  </si>
  <si>
    <t>Fannie Mae REMICS Floating Rate Due 12/25/2057</t>
  </si>
  <si>
    <t>Government National Mortgage Association Floating Rate Due 04/16/2040</t>
  </si>
  <si>
    <t>Fannie Mae REMICS 6% Due 02/25/2046</t>
  </si>
  <si>
    <t>Freddie Mac REMICS Floating Rate Due 06/15/2038</t>
  </si>
  <si>
    <t>38382FEY6</t>
  </si>
  <si>
    <t>Fannie Mae REMICS 3.5% Due 05/25/2039</t>
  </si>
  <si>
    <t>Government National Mortgage Association 3.5% Due 05/16/2040</t>
  </si>
  <si>
    <t>Freddie Mac REMICS 4% Due 10/15/2043</t>
  </si>
  <si>
    <t>Freddie Mac REMICS Floating Rate Due 09/15/2040</t>
  </si>
  <si>
    <t>Freddie Mac REMICS Floating Rate Due 09/15/2041</t>
  </si>
  <si>
    <t>Government National Mortgage Association Floating Rate Due 03/20/2042</t>
  </si>
  <si>
    <t>Fannie Mae REMICS Floating Rate Due 11/25/2030</t>
  </si>
  <si>
    <t>Fannie Mae REMICS 3% Due 11/25/2027</t>
  </si>
  <si>
    <t>Freddie Mac REMICS 4% Due 03/15/2045</t>
  </si>
  <si>
    <t>Fannie Mae REMICS Floating Rate Due 07/25/2040</t>
  </si>
  <si>
    <t>Freddie Mac REMICS 3% Due 03/15/2041</t>
  </si>
  <si>
    <t>Freddie Mac REMICS 2.5% Due 05/15/2028</t>
  </si>
  <si>
    <t>Freddie Mac REMICS 4% Due 11/15/2043</t>
  </si>
  <si>
    <t>Fannie Mae REMICS 4% Due 08/25/2044</t>
  </si>
  <si>
    <t>Freddie Mac REMICS 4% Due 05/15/2046</t>
  </si>
  <si>
    <t>Freddie Mac REMICS 4% Due 09/15/2045</t>
  </si>
  <si>
    <t>16934Q208</t>
  </si>
  <si>
    <t>CIM</t>
  </si>
  <si>
    <t>Chimera Investment Corporation</t>
  </si>
  <si>
    <t>TOTAL - REIT</t>
  </si>
  <si>
    <t>Commercial Mortgage Backed Securities</t>
  </si>
  <si>
    <t>Real Estate Investment Trusts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</si>
</sst>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10409]#,##0.00;\(#,##0.00\);0.00"/>
    <numFmt numFmtId="167" formatCode="[$-10409]#,##0.000;\-#,##0.000"/>
    <numFmt numFmtId="168" formatCode="[$-10409]#,##0.000;\(#,##0.000\);0.000"/>
    <numFmt numFmtId="169" formatCode="0.0%"/>
    <numFmt numFmtId="170" formatCode="0.0000%"/>
    <numFmt numFmtId="171" formatCode="[$-10409]#,##0.00;\(#,##0.00\)"/>
    <numFmt numFmtId="172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11"/>
      <color rgb="FFFF0000"/>
      <name val="Univers LT Std 47 Cn Lt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Univers LT Std 57 Cn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>
      <alignment wrapText="1"/>
    </xf>
    <xf numFmtId="0" fontId="16" fillId="0" borderId="0"/>
    <xf numFmtId="0" fontId="28" fillId="0" borderId="0"/>
    <xf numFmtId="0" fontId="18" fillId="0" borderId="0"/>
  </cellStyleXfs>
  <cellXfs count="136">
    <xf numFmtId="0" fontId="0" fillId="0" borderId="0" xfId="0"/>
    <xf numFmtId="0" fontId="7" fillId="0" borderId="9" xfId="0" applyFont="1" applyBorder="1" applyAlignment="1">
      <alignment horizontal="left" vertical="center" readingOrder="1"/>
    </xf>
    <xf numFmtId="0" fontId="8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readingOrder="1"/>
    </xf>
    <xf numFmtId="14" fontId="6" fillId="0" borderId="0" xfId="0" applyNumberFormat="1" applyFont="1" applyAlignment="1">
      <alignment vertical="center"/>
    </xf>
    <xf numFmtId="0" fontId="24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6" fillId="0" borderId="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1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9" fillId="0" borderId="9" xfId="0" applyNumberFormat="1" applyFont="1" applyBorder="1" applyAlignment="1">
      <alignment horizontal="center" vertical="center" readingOrder="1"/>
    </xf>
    <xf numFmtId="2" fontId="11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readingOrder="1"/>
    </xf>
    <xf numFmtId="0" fontId="12" fillId="6" borderId="0" xfId="0" applyFont="1" applyFill="1" applyAlignment="1">
      <alignment vertical="center"/>
    </xf>
    <xf numFmtId="10" fontId="13" fillId="6" borderId="0" xfId="2" applyNumberFormat="1" applyFont="1" applyFill="1" applyAlignment="1">
      <alignment horizontal="center" vertical="center"/>
    </xf>
    <xf numFmtId="0" fontId="20" fillId="0" borderId="9" xfId="0" applyFont="1" applyBorder="1" applyAlignment="1">
      <alignment vertical="center"/>
    </xf>
    <xf numFmtId="164" fontId="10" fillId="5" borderId="9" xfId="0" applyNumberFormat="1" applyFont="1" applyFill="1" applyBorder="1" applyAlignment="1">
      <alignment horizontal="left" vertical="center" readingOrder="1"/>
    </xf>
    <xf numFmtId="10" fontId="16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43" fontId="23" fillId="0" borderId="3" xfId="0" applyNumberFormat="1" applyFont="1" applyBorder="1" applyAlignment="1">
      <alignment horizontal="center" vertical="center"/>
    </xf>
    <xf numFmtId="0" fontId="26" fillId="5" borderId="9" xfId="0" applyFont="1" applyFill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27" fillId="0" borderId="12" xfId="0" applyFont="1" applyBorder="1" applyAlignment="1">
      <alignment vertical="center"/>
    </xf>
    <xf numFmtId="10" fontId="19" fillId="0" borderId="14" xfId="2" applyNumberFormat="1" applyFont="1" applyBorder="1" applyAlignment="1">
      <alignment horizontal="center" vertical="center"/>
    </xf>
    <xf numFmtId="2" fontId="19" fillId="0" borderId="14" xfId="2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169" fontId="9" fillId="0" borderId="9" xfId="2" applyNumberFormat="1" applyFont="1" applyBorder="1" applyAlignment="1">
      <alignment horizontal="center" vertical="center" readingOrder="1"/>
    </xf>
    <xf numFmtId="43" fontId="23" fillId="0" borderId="10" xfId="1" applyFont="1" applyBorder="1" applyAlignment="1">
      <alignment horizontal="center" vertical="center" wrapText="1"/>
    </xf>
    <xf numFmtId="43" fontId="0" fillId="0" borderId="12" xfId="1" applyFont="1" applyBorder="1" applyAlignment="1">
      <alignment vertical="center"/>
    </xf>
    <xf numFmtId="43" fontId="23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171" fontId="0" fillId="0" borderId="12" xfId="1" applyNumberFormat="1" applyFont="1" applyBorder="1" applyAlignment="1">
      <alignment vertical="center"/>
    </xf>
    <xf numFmtId="171" fontId="0" fillId="4" borderId="12" xfId="1" applyNumberFormat="1" applyFont="1" applyFill="1" applyBorder="1" applyAlignment="1">
      <alignment vertical="center"/>
    </xf>
    <xf numFmtId="0" fontId="7" fillId="0" borderId="20" xfId="0" applyFont="1" applyBorder="1" applyAlignment="1">
      <alignment horizontal="center" vertical="center" readingOrder="1"/>
    </xf>
    <xf numFmtId="0" fontId="0" fillId="0" borderId="15" xfId="0" applyBorder="1" applyAlignment="1" applyProtection="1">
      <alignment vertical="top"/>
      <protection locked="0"/>
    </xf>
    <xf numFmtId="0" fontId="29" fillId="0" borderId="0" xfId="0" applyFont="1" applyAlignment="1">
      <alignment vertical="center"/>
    </xf>
    <xf numFmtId="10" fontId="0" fillId="4" borderId="0" xfId="2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vertical="center"/>
    </xf>
    <xf numFmtId="0" fontId="18" fillId="0" borderId="0" xfId="0" applyFont="1"/>
    <xf numFmtId="10" fontId="0" fillId="0" borderId="0" xfId="0" applyNumberFormat="1"/>
    <xf numFmtId="0" fontId="7" fillId="3" borderId="9" xfId="0" applyFont="1" applyFill="1" applyBorder="1" applyAlignment="1">
      <alignment horizontal="center" vertical="center" readingOrder="1"/>
    </xf>
    <xf numFmtId="43" fontId="4" fillId="0" borderId="9" xfId="0" applyNumberFormat="1" applyFont="1" applyBorder="1" applyAlignment="1">
      <alignment horizontal="center" vertical="center"/>
    </xf>
    <xf numFmtId="10" fontId="19" fillId="0" borderId="9" xfId="2" applyNumberFormat="1" applyFont="1" applyBorder="1" applyAlignment="1">
      <alignment horizontal="center" vertical="center"/>
    </xf>
    <xf numFmtId="10" fontId="9" fillId="0" borderId="9" xfId="2" applyNumberFormat="1" applyFont="1" applyBorder="1" applyAlignment="1">
      <alignment horizontal="center" vertical="center" readingOrder="1"/>
    </xf>
    <xf numFmtId="0" fontId="9" fillId="0" borderId="9" xfId="2" applyNumberFormat="1" applyFont="1" applyBorder="1" applyAlignment="1">
      <alignment horizontal="center" vertical="center" readingOrder="1"/>
    </xf>
    <xf numFmtId="0" fontId="30" fillId="0" borderId="9" xfId="2" applyNumberFormat="1" applyFont="1" applyBorder="1" applyAlignment="1">
      <alignment horizontal="center" vertical="center" readingOrder="1"/>
    </xf>
    <xf numFmtId="10" fontId="30" fillId="0" borderId="9" xfId="2" applyNumberFormat="1" applyFont="1" applyBorder="1" applyAlignment="1">
      <alignment horizontal="center" vertical="center" readingOrder="1"/>
    </xf>
    <xf numFmtId="10" fontId="19" fillId="9" borderId="14" xfId="2" applyNumberFormat="1" applyFont="1" applyFill="1" applyBorder="1" applyAlignment="1">
      <alignment horizontal="center" vertical="center"/>
    </xf>
    <xf numFmtId="10" fontId="19" fillId="9" borderId="9" xfId="2" applyNumberFormat="1" applyFont="1" applyFill="1" applyBorder="1" applyAlignment="1">
      <alignment horizontal="center" vertical="center"/>
    </xf>
    <xf numFmtId="2" fontId="19" fillId="9" borderId="14" xfId="2" applyNumberFormat="1" applyFont="1" applyFill="1" applyBorder="1" applyAlignment="1">
      <alignment horizontal="center" vertical="center"/>
    </xf>
    <xf numFmtId="2" fontId="19" fillId="9" borderId="9" xfId="2" applyNumberFormat="1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top" readingOrder="1"/>
      <protection locked="0"/>
    </xf>
    <xf numFmtId="0" fontId="31" fillId="0" borderId="15" xfId="0" applyFont="1" applyBorder="1" applyAlignment="1" applyProtection="1">
      <alignment horizontal="center" readingOrder="1"/>
      <protection locked="0"/>
    </xf>
    <xf numFmtId="0" fontId="31" fillId="0" borderId="15" xfId="0" applyFont="1" applyBorder="1" applyAlignment="1" applyProtection="1">
      <alignment vertical="top" readingOrder="1"/>
      <protection locked="0"/>
    </xf>
    <xf numFmtId="0" fontId="32" fillId="0" borderId="0" xfId="0" applyFont="1" applyAlignment="1" applyProtection="1">
      <alignment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166" fontId="32" fillId="0" borderId="0" xfId="0" applyNumberFormat="1" applyFont="1" applyAlignment="1" applyProtection="1">
      <alignment horizontal="right" vertical="top" readingOrder="1"/>
      <protection locked="0"/>
    </xf>
    <xf numFmtId="0" fontId="31" fillId="8" borderId="0" xfId="0" applyFont="1" applyFill="1" applyAlignment="1" applyProtection="1">
      <alignment vertical="top" readingOrder="1"/>
      <protection locked="0"/>
    </xf>
    <xf numFmtId="168" fontId="32" fillId="8" borderId="16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6" fontId="32" fillId="8" borderId="16" xfId="0" applyNumberFormat="1" applyFont="1" applyFill="1" applyBorder="1" applyAlignment="1" applyProtection="1">
      <alignment vertical="top" readingOrder="1"/>
      <protection locked="0"/>
    </xf>
    <xf numFmtId="168" fontId="32" fillId="8" borderId="0" xfId="0" applyNumberFormat="1" applyFont="1" applyFill="1" applyAlignment="1" applyProtection="1">
      <alignment vertical="top" readingOrder="1"/>
      <protection locked="0"/>
    </xf>
    <xf numFmtId="166" fontId="32" fillId="8" borderId="0" xfId="0" applyNumberFormat="1" applyFont="1" applyFill="1" applyAlignment="1" applyProtection="1">
      <alignment vertical="top" readingOrder="1"/>
      <protection locked="0"/>
    </xf>
    <xf numFmtId="0" fontId="31" fillId="0" borderId="0" xfId="0" applyFont="1" applyAlignment="1" applyProtection="1">
      <alignment vertical="top" readingOrder="1"/>
      <protection locked="0"/>
    </xf>
    <xf numFmtId="10" fontId="16" fillId="4" borderId="9" xfId="0" applyNumberFormat="1" applyFont="1" applyFill="1" applyBorder="1" applyAlignment="1">
      <alignment horizontal="center" vertical="center"/>
    </xf>
    <xf numFmtId="10" fontId="0" fillId="0" borderId="0" xfId="4" applyNumberFormat="1" applyFont="1"/>
    <xf numFmtId="14" fontId="0" fillId="0" borderId="0" xfId="0" applyNumberFormat="1"/>
    <xf numFmtId="2" fontId="0" fillId="0" borderId="0" xfId="0" applyNumberFormat="1"/>
    <xf numFmtId="172" fontId="0" fillId="0" borderId="0" xfId="0" applyNumberFormat="1"/>
    <xf numFmtId="169" fontId="0" fillId="0" borderId="0" xfId="0" applyNumberFormat="1"/>
    <xf numFmtId="3" fontId="29" fillId="0" borderId="0" xfId="0" applyNumberFormat="1" applyFont="1" applyAlignment="1">
      <alignment vertical="center"/>
    </xf>
    <xf numFmtId="0" fontId="29" fillId="0" borderId="0" xfId="0" applyFont="1"/>
    <xf numFmtId="0" fontId="33" fillId="0" borderId="0" xfId="0" applyFont="1"/>
    <xf numFmtId="0" fontId="34" fillId="0" borderId="0" xfId="0" applyFont="1"/>
    <xf numFmtId="3" fontId="0" fillId="4" borderId="12" xfId="1" applyNumberFormat="1" applyFont="1" applyFill="1" applyBorder="1" applyAlignment="1">
      <alignment vertical="center"/>
    </xf>
    <xf numFmtId="43" fontId="15" fillId="0" borderId="21" xfId="0" applyNumberFormat="1" applyFont="1" applyBorder="1" applyAlignment="1">
      <alignment horizontal="center" vertical="center"/>
    </xf>
    <xf numFmtId="43" fontId="15" fillId="0" borderId="4" xfId="0" applyNumberFormat="1" applyFont="1" applyBorder="1" applyAlignment="1">
      <alignment horizontal="center" vertical="center"/>
    </xf>
    <xf numFmtId="10" fontId="0" fillId="0" borderId="22" xfId="2" applyNumberFormat="1" applyFont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 vertical="center"/>
    </xf>
    <xf numFmtId="10" fontId="0" fillId="0" borderId="23" xfId="2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70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0" fontId="9" fillId="3" borderId="9" xfId="2" applyNumberFormat="1" applyFont="1" applyFill="1" applyBorder="1" applyAlignment="1">
      <alignment horizontal="center" vertical="center" readingOrder="1"/>
    </xf>
    <xf numFmtId="10" fontId="0" fillId="0" borderId="0" xfId="0" applyNumberFormat="1" applyAlignment="1">
      <alignment vertical="center"/>
    </xf>
    <xf numFmtId="10" fontId="0" fillId="0" borderId="0" xfId="4" applyNumberFormat="1" applyFont="1" applyAlignment="1"/>
    <xf numFmtId="0" fontId="0" fillId="0" borderId="0" xfId="0" applyAlignment="1">
      <alignment horizontal="center"/>
    </xf>
    <xf numFmtId="0" fontId="1" fillId="0" borderId="0" xfId="5" applyFont="1"/>
    <xf numFmtId="0" fontId="34" fillId="0" borderId="0" xfId="5" applyFont="1"/>
    <xf numFmtId="0" fontId="18" fillId="0" borderId="0" xfId="5"/>
    <xf numFmtId="0" fontId="34" fillId="0" borderId="0" xfId="9" applyFont="1"/>
    <xf numFmtId="0" fontId="22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0">
    <cellStyle name="Comma" xfId="1" builtinId="3"/>
    <cellStyle name="Normal" xfId="0" builtinId="0"/>
    <cellStyle name="Normal 2" xfId="3" xr:uid="{00000000-0005-0000-0000-000003000000}"/>
    <cellStyle name="Normal 2 2" xfId="9" xr:uid="{6F812A9F-DDD4-4D65-8A59-96213722CB4F}"/>
    <cellStyle name="Normal 3" xfId="5" xr:uid="{00000000-0005-0000-0000-000004000000}"/>
    <cellStyle name="Normal 4" xfId="7" xr:uid="{00000000-0005-0000-0000-000005000000}"/>
    <cellStyle name="Normal 5" xfId="8" xr:uid="{00000000-0005-0000-0000-000006000000}"/>
    <cellStyle name="Percent" xfId="2" builtinId="5"/>
    <cellStyle name="Percent 2" xfId="4" xr:uid="{00000000-0005-0000-0000-000008000000}"/>
    <cellStyle name="Percent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BAFC 2005-5 1A10</v>
        <stp/>
        <stp>##V3_BDPV12</stp>
        <stp>05946XE41 Mtge</stp>
        <stp>security_Name</stp>
        <stp>[eix.xlsx]EIX!R184C10</stp>
        <tr r="J184" s="11"/>
      </tp>
      <tp t="s">
        <v>FHR 4818 BI</v>
        <stp/>
        <stp>##V3_BDPV12</stp>
        <stp>3137FGV77 Mtge</stp>
        <stp>security_Name</stp>
        <stp>[eix.xlsx]EIX!R390C10</stp>
        <tr r="J390" s="11"/>
      </tp>
      <tp t="s">
        <v>FHR 4580 MI</v>
        <stp/>
        <stp>##V3_BDPV12</stp>
        <stp>3137BPN70 Mtge</stp>
        <stp>security_Name</stp>
        <stp>[eix.xlsx]EIX!R368C10</stp>
        <tr r="J368" s="11"/>
      </tp>
      <tp t="s">
        <v>MALT 2005-6 3A1</v>
        <stp/>
        <stp>##V3_BDPV12</stp>
        <stp>576434W59 Mtge</stp>
        <stp>security_Name</stp>
        <stp>[eix.xlsx]EIX!R228C10</stp>
        <tr r="J228" s="11"/>
      </tp>
      <tp t="s">
        <v>CWALT 2005-65CB 1A13</v>
        <stp/>
        <stp>##V3_BDPV12</stp>
        <stp>12668AY74 Mtge</stp>
        <stp>security_Name</stp>
        <stp>[eix.xlsx]EIX!R101C10</stp>
        <tr r="J101" s="11"/>
      </tp>
      <tp t="s">
        <v>BSARM 2004-7 1A1</v>
        <stp/>
        <stp>##V3_BDPV12</stp>
        <stp>07384MX98 Mtge</stp>
        <stp>security_Name</stp>
        <stp>[eix.xlsx]EIX!R267C10</stp>
        <tr r="J267" s="11"/>
      </tp>
      <tp t="s">
        <v>BOAMS 2005-A 1A1</v>
        <stp/>
        <stp>##V3_BDPV12</stp>
        <stp>05949AH52 Mtge</stp>
        <stp>security_Name</stp>
        <stp>[eix.xlsx]EIX!R239C10</stp>
        <tr r="J239" s="11"/>
      </tp>
      <tp t="s">
        <v>BOAA 2005-12 5A1</v>
        <stp/>
        <stp>##V3_BDPV12</stp>
        <stp>05948KZ69 Mtge</stp>
        <stp>security_Name</stp>
        <stp>[eix.xlsx]EIX!R297C10</stp>
        <tr r="J297" s="11"/>
      </tp>
      <tp t="s">
        <v>FHR 3980 TS</v>
        <stp/>
        <stp>##V3_BDPV12</stp>
        <stp>3137AKM57 Mtge</stp>
        <stp>security_Name</stp>
        <stp>[eix.xlsx]EIX!R386C10</stp>
        <tr r="J386" s="11"/>
      </tp>
      <tp t="s">
        <v>CWALT 2005-3CB 2A1</v>
        <stp/>
        <stp>##V3_BDPV12</stp>
        <stp>12667FY58 Mtge</stp>
        <stp>security_Name</stp>
        <stp>[eix.xlsx]EIX!R174C10</stp>
        <tr r="J174" s="11"/>
      </tp>
      <tp t="s">
        <v>#N/A Invalid Security</v>
        <stp/>
        <stp>##V3_BDPV12</stp>
        <stp>16934Q208 Mtge</stp>
        <stp>security_Name</stp>
        <stp>[eix.xlsx]EIX!R403C10</stp>
        <tr r="J403" s="11"/>
      </tp>
      <tp t="s">
        <v>MSDWC 2003-HYB1 A1</v>
        <stp/>
        <stp>##V3_BDPV12</stp>
        <stp>61746WB74 Mtge</stp>
        <stp>security_Name</stp>
        <stp>[eix.xlsx]EIX!R194C10</stp>
        <tr r="J194" s="11"/>
      </tp>
      <tp t="s">
        <v>CMLTI 2006-WF1 A2E</v>
        <stp/>
        <stp>##V3_BDPV12</stp>
        <stp>17307G4K1 Mtge</stp>
        <stp>security_Name</stp>
        <stp>[eix.xlsx]EIX!R99C10</stp>
        <tr r="J99" s="11"/>
      </tp>
      <tp t="s">
        <v>INDX 2004-AR6 6A1</v>
        <stp/>
        <stp>##V3_BDPV12</stp>
        <stp>45660NY25 Mtge</stp>
        <stp>security_Name</stp>
        <stp>[eix.xlsx]EIX!R332C10</stp>
        <tr r="J332" s="11"/>
      </tp>
      <tp t="s">
        <v>FHR 4449 PI</v>
        <stp/>
        <stp>##V3_BDPV12</stp>
        <stp>3137BGN39 Mtge</stp>
        <stp>security_Name</stp>
        <stp>[eix.xlsx]EIX!R394C10</stp>
        <tr r="J394" s="11"/>
      </tp>
      <tp t="s">
        <v>FHR 4103 DS</v>
        <stp/>
        <stp>##V3_BDPV12</stp>
        <stp>3137AUA33 Mtge</stp>
        <stp>security_Name</stp>
        <stp>[eix.xlsx]EIX!R385C10</stp>
        <tr r="J385" s="11"/>
      </tp>
      <tp t="s">
        <v>#N/A Invalid Security</v>
        <stp/>
        <stp>##V3_BDPV12</stp>
        <stp>31846V211 Mtge</stp>
        <stp>security_Name</stp>
        <stp>[eix.xlsx]EIX!R400C10</stp>
        <tr r="J400" s="11"/>
      </tp>
      <tp t="s">
        <v>GSR 2005-AR3 6A1</v>
        <stp/>
        <stp>##V3_BDPV12</stp>
        <stp>36242D4W0 Mtge</stp>
        <stp>security_Name</stp>
        <stp>[eix.xlsx]EIX!R89C10</stp>
        <tr r="J89" s="11"/>
      </tp>
      <tp t="s">
        <v>FHR 4199 SD</v>
        <stp/>
        <stp>##V3_BDPV12</stp>
        <stp>3137B2B25 Mtge</stp>
        <stp>security_Name</stp>
        <stp>[eix.xlsx]EIX!R373C10</stp>
        <tr r="J373" s="11"/>
      </tp>
      <tp t="s">
        <v>GSAA 2006-1 A3</v>
        <stp/>
        <stp>##V3_BDPV12</stp>
        <stp>362341Z44 Mtge</stp>
        <stp>security_Name</stp>
        <stp>[eix.xlsx]EIX!R235C10</stp>
        <tr r="J235" s="11"/>
      </tp>
      <tp t="s">
        <v>RASC 2004-KS10 M4</v>
        <stp/>
        <stp>##V3_BDPV12</stp>
        <stp>76110WG67 Mtge</stp>
        <stp>security_Name</stp>
        <stp>[eix.xlsx]EIX!R193C10</stp>
        <tr r="J193" s="11"/>
      </tp>
      <tp t="s">
        <v>JPMMT 2006-A2 2A2</v>
        <stp/>
        <stp>##V3_BDPV12</stp>
        <stp>466247J53 Mtge</stp>
        <stp>security_Name</stp>
        <stp>[eix.xlsx]EIX!R306C10</stp>
        <tr r="J306" s="11"/>
      </tp>
      <tp t="s">
        <v>MASTR 2004-3 4A10</v>
        <stp/>
        <stp>##V3_BDPV12</stp>
        <stp>55265K8A0 Mtge</stp>
        <stp>security_Name</stp>
        <stp>[eix.xlsx]EIX!R40C10</stp>
        <tr r="J40" s="11"/>
      </tp>
      <tp t="s">
        <v>RFMSI 2006-S3 A2</v>
        <stp/>
        <stp>##V3_BDPV12</stp>
        <stp>76111XN82 Mtge</stp>
        <stp>security_Name</stp>
        <stp>[eix.xlsx]EIX!R290C10</stp>
        <tr r="J290" s="11"/>
      </tp>
      <tp t="s">
        <v>WAMU 2004-AR14 A1</v>
        <stp/>
        <stp>##V3_BDPV12</stp>
        <stp>939336V91 Mtge</stp>
        <stp>security_Name</stp>
        <stp>[eix.xlsx]EIX!R255C10</stp>
        <tr r="J255" s="11"/>
      </tp>
      <tp t="s">
        <v>FNR 2010-135 MS</v>
        <stp/>
        <stp>##V3_BDPV12</stp>
        <stp>31398SG31 Mtge</stp>
        <stp>security_Name</stp>
        <stp>[eix.xlsx]EIX!R367C10</stp>
        <tr r="J367" s="11"/>
      </tp>
      <tp t="s">
        <v>BOAMS 2005-A 2A1</v>
        <stp/>
        <stp>##V3_BDPV12</stp>
        <stp>05949AH86 Mtge</stp>
        <stp>security_Name</stp>
        <stp>[eix.xlsx]EIX!R350C10</stp>
        <tr r="J350" s="11"/>
      </tp>
      <tp t="s">
        <v>WAMU 2005-AR15 X</v>
        <stp/>
        <stp>##V3_BDPV12</stp>
        <stp>92922F6D5 Mtge</stp>
        <stp>security_Name</stp>
        <stp>[eix.xlsx]EIX!R57C10</stp>
        <tr r="J57" s="11"/>
      </tp>
      <tp t="s">
        <v>MLMI 2002-A3 M1</v>
        <stp/>
        <stp>##V3_BDPV12</stp>
        <stp>589929B56 Mtge</stp>
        <stp>security_Name</stp>
        <stp>[eix.xlsx]EIX!R305C10</stp>
        <tr r="J305" s="11"/>
      </tp>
      <tp t="s">
        <v>BAFC 2005-H 1A1</v>
        <stp/>
        <stp>##V3_BDPV12</stp>
        <stp>05946XG98 Mtge</stp>
        <stp>security_Name</stp>
        <stp>[eix.xlsx]EIX!R147C10</stp>
        <tr r="J147" s="11"/>
      </tp>
      <tp t="s">
        <v>MALT 2005-5 2A3</v>
        <stp/>
        <stp>##V3_BDPV12</stp>
        <stp>576434S96 Mtge</stp>
        <stp>security_Name</stp>
        <stp>[eix.xlsx]EIX!R106C10</stp>
        <tr r="J106" s="11"/>
      </tp>
      <tp t="s">
        <v>GNR 2020-61 SF</v>
        <stp/>
        <stp>##V3_BDPV12</stp>
        <stp>38382ET64 Mtge</stp>
        <stp>security_Name</stp>
        <stp>[eix.xlsx]EIX!R355C10</stp>
        <tr r="J355" s="11"/>
      </tp>
      <tp t="s">
        <v>RAST 2004-A7 A2</v>
        <stp/>
        <stp>##V3_BDPV12</stp>
        <stp>45660NU94 Mtge</stp>
        <stp>security_Name</stp>
        <stp>[eix.xlsx]EIX!R154C10</stp>
        <tr r="J154" s="11"/>
      </tp>
      <tp t="s">
        <v>GNR 2019-58 IO</v>
        <stp/>
        <stp>##V3_BDPV12</stp>
        <stp>38381VC73 Mtge</stp>
        <stp>security_Name</stp>
        <stp>[eix.xlsx]EIX!R374C10</stp>
        <tr r="J374" s="11"/>
      </tp>
      <tp t="s">
        <v>FNR 2011-124 NS</v>
        <stp/>
        <stp>##V3_BDPV12</stp>
        <stp>3136A2F99 Mtge</stp>
        <stp>security_Name</stp>
        <stp>[eix.xlsx]EIX!R360C10</stp>
        <tr r="J360" s="11"/>
      </tp>
      <tp t="s">
        <v>FHR 4840 GI</v>
        <stp/>
        <stp>##V3_BDPV12</stp>
        <stp>3137FJT82 Mtge</stp>
        <stp>security_Name</stp>
        <stp>[eix.xlsx]EIX!R396C10</stp>
        <tr r="J396" s="11"/>
      </tp>
      <tp t="s">
        <v>FHR 4680 LI</v>
        <stp/>
        <stp>##V3_BDPV12</stp>
        <stp>3137BYA83 Mtge</stp>
        <stp>security_Name</stp>
        <stp>[eix.xlsx]EIX!R384C10</stp>
        <tr r="J384" s="11"/>
      </tp>
    </main>
    <main first="bloomberg.rtd">
      <tp t="s">
        <v>HEAT 2004-2 B1</v>
        <stp/>
        <stp>##V3_BDPV12</stp>
        <stp>437084BP0 Mtge</stp>
        <stp>security_Name</stp>
        <stp>[eix.xlsx]EIX!R293C10</stp>
        <tr r="J293" s="11"/>
      </tp>
      <tp t="s">
        <v>ABFC 2005-AQ1 A5</v>
        <stp/>
        <stp>##V3_BDPV12</stp>
        <stp>04542BMT6 Mtge</stp>
        <stp>security_Name</stp>
        <stp>[eix.xlsx]EIX!R142C10</stp>
        <tr r="J142" s="11"/>
      </tp>
      <tp t="s">
        <v>HEAT 2003-3 M2</v>
        <stp/>
        <stp>##V3_BDPV12</stp>
        <stp>22541N3T4 Mtge</stp>
        <stp>security_Name</stp>
        <stp>[eix.xlsx]EIX!R316C10</stp>
        <tr r="J316" s="11"/>
      </tp>
      <tp t="s">
        <v>GECMS 1998-HE2 A6</v>
        <stp/>
        <stp>##V3_BDPV12</stp>
        <stp>36157RHU2 Mtge</stp>
        <stp>security_Name</stp>
        <stp>[eix.xlsx]EIX!R221C10</stp>
        <tr r="J221" s="11"/>
      </tp>
      <tp t="s">
        <v>JPMMT 2004-S1 1A7</v>
        <stp/>
        <stp>##V3_BDPV12</stp>
        <stp>466247ER0 Mtge</stp>
        <stp>security_Name</stp>
        <stp>[eix.xlsx]EIX!R189C10</stp>
        <tr r="J189" s="11"/>
      </tp>
      <tp t="s">
        <v>GSAA 2006-3 A3</v>
        <stp/>
        <stp>##V3_BDPV12</stp>
        <stp>362334BS2 Mtge</stp>
        <stp>security_Name</stp>
        <stp>[eix.xlsx]EIX!R161C10</stp>
        <tr r="J161" s="11"/>
      </tp>
      <tp t="s">
        <v>INDX 2005-AR5 4A1</v>
        <stp/>
        <stp>##V3_BDPV12</stp>
        <stp>45660LGV5 Mtge</stp>
        <stp>security_Name</stp>
        <stp>[eix.xlsx]EIX!R262C10</stp>
        <tr r="J262" s="11"/>
      </tp>
      <tp t="s">
        <v>RAMC 2004-2 M2</v>
        <stp/>
        <stp>##V3_BDPV12</stp>
        <stp>759950CY2 Mtge</stp>
        <stp>security_Name</stp>
        <stp>[eix.xlsx]EIX!R286C10</stp>
        <tr r="J286" s="11"/>
      </tp>
      <tp t="s">
        <v>FNR 2017-30 MI</v>
        <stp/>
        <stp>##V3_BDPV12</stp>
        <stp>3136AWQV2 Mtge</stp>
        <stp>security_Name</stp>
        <stp>[eix.xlsx]EIX!R358C10</stp>
        <tr r="J358" s="11"/>
      </tp>
      <tp t="s">
        <v>FNR 2012-126 DI</v>
        <stp/>
        <stp>##V3_BDPV12</stp>
        <stp>3136A9ZV3 Mtge</stp>
        <stp>security_Name</stp>
        <stp>[eix.xlsx]EIX!R389C10</stp>
        <tr r="J389" s="11"/>
      </tp>
      <tp t="s">
        <v>RALI 2005-QO1 A2</v>
        <stp/>
        <stp>##V3_BDPV12</stp>
        <stp>761118EP9 Mtge</stp>
        <stp>security_Name</stp>
        <stp>[eix.xlsx]EIX!R132C10</stp>
        <tr r="J132" s="11"/>
      </tp>
      <tp t="s">
        <v>CBASS 2004-CB2 M1</v>
        <stp/>
        <stp>##V3_BDPV12</stp>
        <stp>12489WHY3 Mtge</stp>
        <stp>security_Name</stp>
        <stp>[eix.xlsx]EIX!R250C10</stp>
        <tr r="J250" s="11"/>
      </tp>
      <tp t="s">
        <v>CWHL 2003-56 M</v>
        <stp/>
        <stp>##V3_BDPV12</stp>
        <stp>12669FBW2 Mtge</stp>
        <stp>security_Name</stp>
        <stp>[eix.xlsx]EIX!R249C10</stp>
        <tr r="J249" s="11"/>
      </tp>
      <tp t="s">
        <v>BSABS 2004-HE7 M5</v>
        <stp/>
        <stp>##V3_BDPV12</stp>
        <stp>073879EY0 Mtge</stp>
        <stp>security_Name</stp>
        <stp>[eix.xlsx]EIX!R275C10</stp>
        <tr r="J275" s="11"/>
      </tp>
      <tp t="s">
        <v>GSAA 2005-12 AF3</v>
        <stp/>
        <stp>##V3_BDPV12</stp>
        <stp>362341SR1 Mtge</stp>
        <stp>security_Name</stp>
        <stp>[eix.xlsx]EIX!R283C10</stp>
        <tr r="J283" s="11"/>
      </tp>
      <tp t="s">
        <v>GNR 2020-62 GI</v>
        <stp/>
        <stp>##V3_BDPV12</stp>
        <stp>38382FEY6 Mtge</stp>
        <stp>security_Name</stp>
        <stp>[eix.xlsx]EIX!R381C10</stp>
        <tr r="J381" s="11"/>
      </tp>
      <tp t="s">
        <v>RAMC 2004-2 M1</v>
        <stp/>
        <stp>##V3_BDPV12</stp>
        <stp>759950CX4 Mtge</stp>
        <stp>security_Name</stp>
        <stp>[eix.xlsx]EIX!R123C10</stp>
        <tr r="J123" s="11"/>
      </tp>
      <tp t="s">
        <v>MMLT 2004-1 M1</v>
        <stp/>
        <stp>##V3_BDPV12</stp>
        <stp>59001FAQ4 Mtge</stp>
        <stp>security_Name</stp>
        <stp>[eix.xlsx]EIX!R124C10</stp>
        <tr r="J124" s="11"/>
      </tp>
      <tp t="s">
        <v>POPLR 2005-B M4</v>
        <stp/>
        <stp>##V3_BDPV12</stp>
        <stp>73316PEP1 Mtge</stp>
        <stp>security_Name</stp>
        <stp>[eix.xlsx]EIX!R199C10</stp>
        <tr r="J199" s="11"/>
      </tp>
      <tp t="s">
        <v>GMACM 2005-AR1 4A</v>
        <stp/>
        <stp>##V3_BDPV12</stp>
        <stp>76112BKP4 Mtge</stp>
        <stp>security_Name</stp>
        <stp>[eix.xlsx]EIX!R256C10</stp>
        <tr r="J256" s="11"/>
      </tp>
    </main>
    <main first="bloomberg.rtd">
      <tp t="s">
        <v>FNR 2020-16 SJ</v>
        <stp/>
        <stp>##V3_BDPV12</stp>
        <stp>3136B84W6 Mtge</stp>
        <stp>security_Name</stp>
        <stp>[eix.xlsx]EIX!R372C10</stp>
        <tr r="J372" s="11"/>
      </tp>
      <tp t="s">
        <v>FNR 2012-94 YS</v>
        <stp/>
        <stp>##V3_BDPV12</stp>
        <stp>3136A8XW5 Mtge</stp>
        <stp>security_Name</stp>
        <stp>[eix.xlsx]EIX!R357C10</stp>
        <tr r="J357" s="11"/>
      </tp>
      <tp t="s">
        <v>RFMSI 2007-S6 1A16</v>
        <stp/>
        <stp>##V3_BDPV12</stp>
        <stp>762009AR9 Mtge</stp>
        <stp>security_Name</stp>
        <stp>[eix.xlsx]EIX!R183C10</stp>
        <tr r="J183" s="11"/>
      </tp>
      <tp t="s">
        <v>MSAC 2004-NC5 M1</v>
        <stp/>
        <stp>##V3_BDPV12</stp>
        <stp>61746RFV8 Mtge</stp>
        <stp>security_Name</stp>
        <stp>[eix.xlsx]EIX!R232C10</stp>
        <tr r="J232" s="11"/>
      </tp>
      <tp t="s">
        <v>GNR 2010-131 SB</v>
        <stp/>
        <stp>##V3_BDPV12</stp>
        <stp>38377LSU3 Mtge</stp>
        <stp>security_Name</stp>
        <stp>[eix.xlsx]EIX!R378C10</stp>
        <tr r="J378" s="11"/>
      </tp>
      <tp t="s">
        <v>BSARM 2005-12 13A1</v>
        <stp/>
        <stp>##V3_BDPV12</stp>
        <stp>07387AFZ3 Mtge</stp>
        <stp>security_Name</stp>
        <stp>[eix.xlsx]EIX!R213C10</stp>
        <tr r="J213" s="11"/>
      </tp>
      <tp t="s">
        <v>ACCR 2003-2 A3</v>
        <stp/>
        <stp>##V3_BDPV12</stp>
        <stp>004375AQ4 Mtge</stp>
        <stp>security_Name</stp>
        <stp>[eix.xlsx]EIX!R241C10</stp>
        <tr r="J241" s="11"/>
      </tp>
      <tp t="s">
        <v>BALTA 2005-4 23A2</v>
        <stp/>
        <stp>##V3_BDPV12</stp>
        <stp>07386HSZ5 Mtge</stp>
        <stp>security_Name</stp>
        <stp>[eix.xlsx]EIX!R251C10</stp>
        <tr r="J251" s="11"/>
      </tp>
      <tp t="s">
        <v>SAIL 2004-9 M4</v>
        <stp/>
        <stp>##V3_BDPV12</stp>
        <stp>86358EMW3 Mtge</stp>
        <stp>security_Name</stp>
        <stp>[eix.xlsx]EIX!R179C10</stp>
        <tr r="J179" s="11"/>
      </tp>
      <tp t="s">
        <v>FHR 4535 HI</v>
        <stp/>
        <stp>##V3_BDPV12</stp>
        <stp>3137BMGU4 Mtge</stp>
        <stp>security_Name</stp>
        <stp>[eix.xlsx]EIX!R392C10</stp>
        <tr r="J392" s="11"/>
      </tp>
      <tp t="s">
        <v>FNR 2016-3 NI</v>
        <stp/>
        <stp>##V3_BDPV12</stp>
        <stp>3136ARFT0 Mtge</stp>
        <stp>security_Name</stp>
        <stp>[eix.xlsx]EIX!R379C10</stp>
        <tr r="J379" s="11"/>
      </tp>
      <tp t="s">
        <v>CHEC 2004-2 M1</v>
        <stp/>
        <stp>##V3_BDPV12</stp>
        <stp>162765AT8 Mtge</stp>
        <stp>security_Name</stp>
        <stp>[eix.xlsx]EIX!R230C10</stp>
        <tr r="J230" s="11"/>
      </tp>
      <tp t="s">
        <v>GSR 2005-AR4 4A1</v>
        <stp/>
        <stp>##V3_BDPV12</stp>
        <stp>362341FP9 Mtge</stp>
        <stp>security_Name</stp>
        <stp>[eix.xlsx]EIX!R215C10</stp>
        <tr r="J215" s="11"/>
      </tp>
      <tp t="s">
        <v>CCMFC 2004-1A A2</v>
        <stp/>
        <stp>##V3_BDPV12</stp>
        <stp>16678RAT4 Mtge</stp>
        <stp>security_Name</stp>
        <stp>[eix.xlsx]EIX!R277C10</stp>
        <tr r="J277" s="11"/>
      </tp>
      <tp t="s">
        <v>CWALT 2006-9T1 A7</v>
        <stp/>
        <stp>##V3_BDPV12</stp>
        <stp>12668BVG5 Mtge</stp>
        <stp>security_Name</stp>
        <stp>[eix.xlsx]EIX!R64C10</stp>
        <tr r="J64" s="11"/>
      </tp>
      <tp t="s">
        <v>CHASE 2006-S2 1A19</v>
        <stp/>
        <stp>##V3_BDPV12</stp>
        <stp>16163BAU8 Mtge</stp>
        <stp>security_Name</stp>
        <stp>[eix.xlsx]EIX!R139C10</stp>
        <tr r="J139" s="11"/>
      </tp>
      <tp t="s">
        <v>MSM 2006-2 6A</v>
        <stp/>
        <stp>##V3_BDPV12</stp>
        <stp>61748HVW8 Mtge</stp>
        <stp>security_Name</stp>
        <stp>[eix.xlsx]EIX!R157C10</stp>
        <tr r="J157" s="11"/>
      </tp>
      <tp t="s">
        <v>SASC 1998-RF1 A</v>
        <stp/>
        <stp>##V3_BDPV12</stp>
        <stp>863572SK0 Mtge</stp>
        <stp>security_Name</stp>
        <stp>[eix.xlsx]EIX!R98C10</stp>
        <tr r="J98" s="11"/>
      </tp>
      <tp t="s">
        <v>ABFS 2000-3 A</v>
        <stp/>
        <stp>##V3_BDPV12</stp>
        <stp>000759BT6 Mtge</stp>
        <stp>security_Name</stp>
        <stp>[eix.xlsx]EIX!R227C10</stp>
        <tr r="J227" s="11"/>
      </tp>
      <tp t="s">
        <v>CSFB 2005-12 5A1</v>
        <stp/>
        <stp>##V3_BDPV12</stp>
        <stp>225470RW5 Mtge</stp>
        <stp>security_Name</stp>
        <stp>[eix.xlsx]EIX!R130C10</stp>
        <tr r="J130" s="11"/>
      </tp>
      <tp t="s">
        <v>SASC 2003-34A 6A</v>
        <stp/>
        <stp>##V3_BDPV12</stp>
        <stp>86359A5V1 Mtge</stp>
        <stp>security_Name</stp>
        <stp>[eix.xlsx]EIX!R237C10</stp>
        <tr r="J237" s="11"/>
      </tp>
      <tp t="s">
        <v>NAA 2006-AR2 3A1</v>
        <stp/>
        <stp>##V3_BDPV12</stp>
        <stp>65535VUS5 Mtge</stp>
        <stp>security_Name</stp>
        <stp>[eix.xlsx]EIX!R61C10</stp>
        <tr r="J61" s="11"/>
      </tp>
      <tp t="s">
        <v>BSABS 2004-SD2 B1</v>
        <stp/>
        <stp>##V3_BDPV12</stp>
        <stp>07384YTM8 Mtge</stp>
        <stp>security_Name</stp>
        <stp>[eix.xlsx]EIX!R75C10</stp>
        <tr r="J75" s="11"/>
      </tp>
      <tp t="s">
        <v>FINA 2004-3 M4</v>
        <stp/>
        <stp>##V3_BDPV12</stp>
        <stp>317350BW5 Mtge</stp>
        <stp>security_Name</stp>
        <stp>[eix.xlsx]EIX!R207C10</stp>
        <tr r="J207" s="11"/>
      </tp>
      <tp t="s">
        <v>GNR 2004-56 S</v>
        <stp/>
        <stp>##V3_BDPV12</stp>
        <stp>38374HNS5 Mtge</stp>
        <stp>security_Name</stp>
        <stp>[eix.xlsx]EIX!R369C10</stp>
        <tr r="J369" s="11"/>
      </tp>
      <tp t="s">
        <v>MHL 2005-1 2M1</v>
        <stp/>
        <stp>##V3_BDPV12</stp>
        <stp>61913PAU6 Mtge</stp>
        <stp>security_Name</stp>
        <stp>[eix.xlsx]EIX!R348C10</stp>
        <tr r="J348" s="11"/>
      </tp>
      <tp t="s">
        <v>CARR 2004-NC2 M1</v>
        <stp/>
        <stp>##V3_BDPV12</stp>
        <stp>144531AQ3 Mtge</stp>
        <stp>security_Name</stp>
        <stp>[eix.xlsx]EIX!R257C10</stp>
        <tr r="J257" s="11"/>
      </tp>
      <tp t="s">
        <v>JPMMT 2007-A1 5A6</v>
        <stp/>
        <stp>##V3_BDPV12</stp>
        <stp>46630GAW5 Mtge</stp>
        <stp>security_Name</stp>
        <stp>[eix.xlsx]EIX!R254C10</stp>
        <tr r="J254" s="11"/>
      </tp>
      <tp t="s">
        <v>RASC 2003-KS11 MII2</v>
        <stp/>
        <stp>##V3_BDPV12</stp>
        <stp>76110WVW3 Mtge</stp>
        <stp>security_Name</stp>
        <stp>[eix.xlsx]EIX!R85C10</stp>
        <tr r="J85" s="11"/>
      </tp>
      <tp t="s">
        <v>FNR 2012-88 SB</v>
        <stp/>
        <stp>##V3_BDPV12</stp>
        <stp>3136A7NR9 Mtge</stp>
        <stp>security_Name</stp>
        <stp>[eix.xlsx]EIX!R376C10</stp>
        <tr r="J376" s="11"/>
      </tp>
      <tp t="s">
        <v>ECR 2005-1 M4</v>
        <stp/>
        <stp>##V3_BDPV12</stp>
        <stp>126673VS8 Mtge</stp>
        <stp>security_Name</stp>
        <stp>[eix.xlsx]EIX!R104C10</stp>
        <tr r="J104" s="11"/>
      </tp>
      <tp t="s">
        <v>CSFB 2005-10 6A3</v>
        <stp/>
        <stp>##V3_BDPV12</stp>
        <stp>225470EQ2 Mtge</stp>
        <stp>security_Name</stp>
        <stp>[eix.xlsx]EIX!R242C10</stp>
        <tr r="J242" s="11"/>
      </tp>
      <tp t="s">
        <v>GSR 2006-3F 2A7</v>
        <stp/>
        <stp>##V3_BDPV12</stp>
        <stp>362334JV7 Mtge</stp>
        <stp>security_Name</stp>
        <stp>[eix.xlsx]EIX!R137C10</stp>
        <tr r="J137" s="11"/>
      </tp>
      <tp t="s">
        <v>JPMMT 2004-A3 2A1</v>
        <stp/>
        <stp>##V3_BDPV12</stp>
        <stp>466247CW1 Mtge</stp>
        <stp>security_Name</stp>
        <stp>[eix.xlsx]EIX!R334C10</stp>
        <tr r="J334" s="11"/>
      </tp>
      <tp t="s">
        <v>DMSI 2004-2 M1</v>
        <stp/>
        <stp>##V3_BDPV12</stp>
        <stp>251563DP4 Mtge</stp>
        <stp>security_Name</stp>
        <stp>[eix.xlsx]EIX!R273C10</stp>
        <tr r="J273" s="11"/>
      </tp>
      <tp t="s">
        <v>IMM 2004-10 4A1</v>
        <stp/>
        <stp>##V3_BDPV12</stp>
        <stp>45254NLP0 Mtge</stp>
        <stp>security_Name</stp>
        <stp>[eix.xlsx]EIX!R204C10</stp>
        <tr r="J204" s="11"/>
      </tp>
      <tp t="s">
        <v>TMTS 2006-3 2A3</v>
        <stp/>
        <stp>##V3_BDPV12</stp>
        <stp>881561W26 Mtge</stp>
        <stp>security_Name</stp>
        <stp>[eix.xlsx]EIX!R29C10</stp>
        <tr r="J29" s="11"/>
      </tp>
      <tp t="s">
        <v>NAA 2005-AP3 A3</v>
        <stp/>
        <stp>##V3_BDPV12</stp>
        <stp>65535VPD4 Mtge</stp>
        <stp>security_Name</stp>
        <stp>[eix.xlsx]EIX!R77C10</stp>
        <tr r="J77" s="11"/>
      </tp>
      <tp t="s">
        <v>GSMPS 1998-5 A</v>
        <stp/>
        <stp>##V3_BDPV12</stp>
        <stp>36228FAT3 Mtge</stp>
        <stp>security_Name</stp>
        <stp>[eix.xlsx]EIX!R233C10</stp>
        <tr r="J233" s="11"/>
      </tp>
      <tp t="s">
        <v>NAA 2005-AR5 2A1</v>
        <stp/>
        <stp>##V3_BDPV12</stp>
        <stp>65535VPU6 Mtge</stp>
        <stp>security_Name</stp>
        <stp>[eix.xlsx]EIX!R121C10</stp>
        <tr r="J121" s="11"/>
      </tp>
      <tp t="s">
        <v>BCM 2000-A A4</v>
        <stp/>
        <stp>##V3_BDPV12</stp>
        <stp>09774XBQ4 Mtge</stp>
        <stp>security_Name</stp>
        <stp>[eix.xlsx]EIX!R117C10</stp>
        <tr r="J117" s="11"/>
      </tp>
      <tp t="s">
        <v>CMLTI 2004-NCM1 3A1</v>
        <stp/>
        <stp>##V3_BDPV12</stp>
        <stp>17307GFV5 Mtge</stp>
        <stp>security_Name</stp>
        <stp>[eix.xlsx]EIX!R311C10</stp>
        <tr r="J311" s="11"/>
      </tp>
      <tp t="s">
        <v>FHR 4175 ES</v>
        <stp/>
        <stp>##V3_BDPV12</stp>
        <stp>3137B04Q4 Mtge</stp>
        <stp>security_Name</stp>
        <stp>[eix.xlsx]EIX!R380C10</stp>
        <tr r="J380" s="11"/>
      </tp>
      <tp t="s">
        <v>BOAMS 2006-A 2A1</v>
        <stp/>
        <stp>##V3_BDPV12</stp>
        <stp>05949CRS7 Mtge</stp>
        <stp>security_Name</stp>
        <stp>[eix.xlsx]EIX!R122C10</stp>
        <tr r="J122" s="11"/>
      </tp>
      <tp t="s">
        <v>ACCR 2003-3 A3</v>
        <stp/>
        <stp>##V3_BDPV12</stp>
        <stp>004375AT8 Mtge</stp>
        <stp>security_Name</stp>
        <stp>[eix.xlsx]EIX!R164C10</stp>
        <tr r="J164" s="11"/>
      </tp>
      <tp t="s">
        <v>MSAC 2004-NC8 M4</v>
        <stp/>
        <stp>##V3_BDPV12</stp>
        <stp>61744CHS8 Mtge</stp>
        <stp>security_Name</stp>
        <stp>[eix.xlsx]EIX!R292C10</stp>
        <tr r="J292" s="11"/>
      </tp>
      <tp t="s">
        <v>BAFC 2006-5 4A8</v>
        <stp/>
        <stp>##V3_BDPV12</stp>
        <stp>05950NBR8 Mtge</stp>
        <stp>security_Name</stp>
        <stp>[eix.xlsx]EIX!R225C10</stp>
        <tr r="J225" s="11"/>
      </tp>
      <tp t="s">
        <v>HVMLT 2004-6 2A</v>
        <stp/>
        <stp>##V3_BDPV12</stp>
        <stp>41161PFQ1 Mtge</stp>
        <stp>security_Name</stp>
        <stp>[eix.xlsx]EIX!R314C10</stp>
        <tr r="J314" s="11"/>
      </tp>
      <tp t="s">
        <v>JPMMT 2005-A1 4A1</v>
        <stp/>
        <stp>##V3_BDPV12</stp>
        <stp>466247LU5 Mtge</stp>
        <stp>security_Name</stp>
        <stp>[eix.xlsx]EIX!R325C10</stp>
        <tr r="J325" s="11"/>
      </tp>
      <tp t="s">
        <v>BOAA 2006-4 3CB4</v>
        <stp/>
        <stp>##V3_BDPV12</stp>
        <stp>05950AAR7 Mtge</stp>
        <stp>security_Name</stp>
        <stp>[eix.xlsx]EIX!R175C10</stp>
        <tr r="J175" s="11"/>
      </tp>
      <tp t="s">
        <v>GSAA 2006-3 A4</v>
        <stp/>
        <stp>##V3_BDPV12</stp>
        <stp>362334BT0 Mtge</stp>
        <stp>security_Name</stp>
        <stp>[eix.xlsx]EIX!R138C10</stp>
        <tr r="J138" s="11"/>
      </tp>
      <tp t="s">
        <v>CSFB 2005-12 1A1</v>
        <stp/>
        <stp>##V3_BDPV12</stp>
        <stp>225470RS4 Mtge</stp>
        <stp>security_Name</stp>
        <stp>[eix.xlsx]EIX!R153C10</stp>
        <tr r="J153" s="11"/>
      </tp>
      <tp t="s">
        <v>CMLTI 2004-1 1A1</v>
        <stp/>
        <stp>##V3_BDPV12</stp>
        <stp>17307GEW4 Mtge</stp>
        <stp>security_Name</stp>
        <stp>[eix.xlsx]EIX!R105C10</stp>
        <tr r="J105" s="11"/>
      </tp>
      <tp t="s">
        <v>FNR 2013-109 AS</v>
        <stp/>
        <stp>##V3_BDPV12</stp>
        <stp>3136AGQQ8 Mtge</stp>
        <stp>security_Name</stp>
        <stp>[eix.xlsx]EIX!R388C10</stp>
        <tr r="J388" s="11"/>
      </tp>
      <tp t="s">
        <v>FNR 2019-34 KI</v>
        <stp/>
        <stp>##V3_BDPV12</stp>
        <stp>3136B5KQ7 Mtge</stp>
        <stp>security_Name</stp>
        <stp>[eix.xlsx]EIX!R362C10</stp>
        <tr r="J362" s="11"/>
      </tp>
      <tp t="s">
        <v>CDCMC 2003-HE4 A1</v>
        <stp/>
        <stp>##V3_BDPV12</stp>
        <stp>12506YBX6 Mtge</stp>
        <stp>security_Name</stp>
        <stp>[eix.xlsx]EIX!R341C10</stp>
        <tr r="J341" s="11"/>
      </tp>
    </main>
    <main first="bloomberg.rtd">
      <tp t="s">
        <v>HALO 2007-2 3A6</v>
        <stp/>
        <stp>##V3_BDPV12</stp>
        <stp>40432BAZ2 Mtge</stp>
        <stp>security_Name</stp>
        <stp>[eix.xlsx]EIX!R185C10</stp>
        <tr r="J185" s="11"/>
      </tp>
      <tp t="s">
        <v>BSABS 2004-FR3 M2</v>
        <stp/>
        <stp>##V3_BDPV12</stp>
        <stp>073879KR8 Mtge</stp>
        <stp>security_Name</stp>
        <stp>[eix.xlsx]EIX!R211C10</stp>
        <tr r="J211" s="11"/>
      </tp>
      <tp t="s">
        <v>FHLT 2006-2 2A3</v>
        <stp/>
        <stp>##V3_BDPV12</stp>
        <stp>35729PPX2 Mtge</stp>
        <stp>security_Name</stp>
        <stp>[eix.xlsx]EIX!R279C10</stp>
        <tr r="J279" s="11"/>
      </tp>
      <tp t="s">
        <v>GSAA 2006-18 AF3B</v>
        <stp/>
        <stp>##V3_BDPV12</stp>
        <stp>3622ELAX4 Mtge</stp>
        <stp>security_Name</stp>
        <stp>[eix.xlsx]EIX!R216C10</stp>
        <tr r="J216" s="11"/>
      </tp>
      <tp t="s">
        <v>BSARM 2006-2 3A2</v>
        <stp/>
        <stp>##V3_BDPV12</stp>
        <stp>07388DAS7 Mtge</stp>
        <stp>security_Name</stp>
        <stp>[eix.xlsx]EIX!R312C10</stp>
        <tr r="J312" s="11"/>
      </tp>
      <tp t="s">
        <v>TRUMN 2004-1 M2</v>
        <stp/>
        <stp>##V3_BDPV12</stp>
        <stp>897896AS5 Mtge</stp>
        <stp>security_Name</stp>
        <stp>[eix.xlsx]EIX!R158C10</stp>
        <tr r="J158" s="11"/>
      </tp>
      <tp t="s">
        <v>AMRES 1997-3 M2F</v>
        <stp/>
        <stp>##V3_BDPV12</stp>
        <stp>03215PCZ0 Mtge</stp>
        <stp>security_Name</stp>
        <stp>[eix.xlsx]EIX!R234C10</stp>
        <tr r="J234" s="11"/>
      </tp>
      <tp t="s">
        <v>AMSI 2004-R12 M5</v>
        <stp/>
        <stp>##V3_BDPV12</stp>
        <stp>03072SXH3 Mtge</stp>
        <stp>security_Name</stp>
        <stp>[eix.xlsx]EIX!R17C10</stp>
        <tr r="J17" s="11"/>
      </tp>
      <tp t="s">
        <v>WAMU 2005-AR16 1A3</v>
        <stp/>
        <stp>##V3_BDPV12</stp>
        <stp>92922F6Y9 Mtge</stp>
        <stp>security_Name</stp>
        <stp>[eix.xlsx]EIX!R169C10</stp>
        <tr r="J169" s="11"/>
      </tp>
      <tp t="s">
        <v>RAMP 2004-KR1 MI1</v>
        <stp/>
        <stp>##V3_BDPV12</stp>
        <stp>760985X89 Mtge</stp>
        <stp>security_Name</stp>
        <stp>[eix.xlsx]EIX!R25C10</stp>
        <tr r="J25" s="11"/>
      </tp>
      <tp t="s">
        <v>GSAA 2006-18 AF5B</v>
        <stp/>
        <stp>##V3_BDPV12</stp>
        <stp>3622ELAY2 Mtge</stp>
        <stp>security_Name</stp>
        <stp>[eix.xlsx]EIX!R236C10</stp>
        <tr r="J236" s="11"/>
      </tp>
      <tp t="s">
        <v>TMTS 2004-7HE M1</v>
        <stp/>
        <stp>##V3_BDPV12</stp>
        <stp>881561FY5 Mtge</stp>
        <stp>security_Name</stp>
        <stp>[eix.xlsx]EIX!R263C10</stp>
        <tr r="J263" s="11"/>
      </tp>
      <tp t="s">
        <v>GSAA 2005-3 B2</v>
        <stp/>
        <stp>##V3_BDPV12</stp>
        <stp>36242DWX7 Mtge</stp>
        <stp>security_Name</stp>
        <stp>[eix.xlsx]EIX!R295C10</stp>
        <tr r="J295" s="11"/>
      </tp>
      <tp t="s">
        <v>FHAMS 2005-AA6 2A1</v>
        <stp/>
        <stp>##V3_BDPV12</stp>
        <stp>32051GPY5 Mtge</stp>
        <stp>security_Name</stp>
        <stp>[eix.xlsx]EIX!R344C10</stp>
        <tr r="J344" s="11"/>
      </tp>
      <tp t="s">
        <v>BSABS 2004-HE10 M3</v>
        <stp/>
        <stp>##V3_BDPV12</stp>
        <stp>073879MT2 Mtge</stp>
        <stp>security_Name</stp>
        <stp>[eix.xlsx]EIX!R318C10</stp>
        <tr r="J318" s="11"/>
      </tp>
      <tp t="s">
        <v>IMM 2004-9 1A2</v>
        <stp/>
        <stp>##V3_BDPV12</stp>
        <stp>45254NKY2 Mtge</stp>
        <stp>security_Name</stp>
        <stp>[eix.xlsx]EIX!R108C10</stp>
        <tr r="J108" s="11"/>
      </tp>
      <tp t="s">
        <v>CWHL 2006-3 3A1</v>
        <stp/>
        <stp>##V3_BDPV12</stp>
        <stp>126694YQ5 Mtge</stp>
        <stp>security_Name</stp>
        <stp>[eix.xlsx]EIX!R20C10</stp>
        <tr r="J20" s="11"/>
      </tp>
      <tp t="s">
        <v>FNR 2013-42 PD</v>
        <stp/>
        <stp>##V3_BDPV12</stp>
        <stp>3136AEBZ9 Mtge</stp>
        <stp>security_Name</stp>
        <stp>[eix.xlsx]EIX!R371C10</stp>
        <tr r="J371" s="11"/>
      </tp>
      <tp t="s">
        <v>BSABS 2004-HE7 M1</v>
        <stp/>
        <stp>##V3_BDPV12</stp>
        <stp>073879EU8 Mtge</stp>
        <stp>security_Name</stp>
        <stp>[eix.xlsx]EIX!R214C10</stp>
        <tr r="J214" s="11"/>
      </tp>
      <tp t="s">
        <v>GNR 2012-36 QS</v>
        <stp/>
        <stp>##V3_BDPV12</stp>
        <stp>38378DXZ3 Mtge</stp>
        <stp>security_Name</stp>
        <stp>[eix.xlsx]EIX!R387C10</stp>
        <tr r="J387" s="11"/>
      </tp>
      <tp t="s">
        <v>NHEL 2004-2 M2</v>
        <stp/>
        <stp>##V3_BDPV12</stp>
        <stp>66987XEU5 Mtge</stp>
        <stp>security_Name</stp>
        <stp>[eix.xlsx]EIX!R191C10</stp>
        <tr r="J191" s="11"/>
      </tp>
      <tp t="s">
        <v>BAFC 2004-3 1A11</v>
        <stp/>
        <stp>##V3_BDPV12</stp>
        <stp>05946XGZ0 Mtge</stp>
        <stp>security_Name</stp>
        <stp>[eix.xlsx]EIX!R347C10</stp>
        <tr r="J347" s="11"/>
      </tp>
      <tp t="s">
        <v>MABS 2005-WMC1 M4</v>
        <stp/>
        <stp>##V3_BDPV12</stp>
        <stp>57643LGZ3 Mtge</stp>
        <stp>security_Name</stp>
        <stp>[eix.xlsx]EIX!R120C10</stp>
        <tr r="J120" s="11"/>
      </tp>
      <tp t="s">
        <v>DELHE 1999-3 A1A</v>
        <stp/>
        <stp>##V3_BDPV12</stp>
        <stp>24763LFX3 Mtge</stp>
        <stp>security_Name</stp>
        <stp>[eix.xlsx]EIX!R141C10</stp>
        <tr r="J141" s="11"/>
      </tp>
      <tp t="s">
        <v>CSFB 2005-8 2A1</v>
        <stp/>
        <stp>##V3_BDPV12</stp>
        <stp>225458X45 Mtge</stp>
        <stp>security_Name</stp>
        <stp>[eix.xlsx]EIX!R33C10</stp>
        <tr r="J33" s="11"/>
      </tp>
      <tp t="s">
        <v>FHR 5050 IJ</v>
        <stp/>
        <stp>##V3_BDPV12</stp>
        <stp>3137F7PY5 Mtge</stp>
        <stp>security_Name</stp>
        <stp>[eix.xlsx]EIX!R363C10</stp>
        <tr r="J363" s="11"/>
      </tp>
      <tp t="s">
        <v>RAST 2006-A6 1A1</v>
        <stp/>
        <stp>##V3_BDPV12</stp>
        <stp>76113FAA8 Mtge</stp>
        <stp>security_Name</stp>
        <stp>[eix.xlsx]EIX!R192C10</stp>
        <tr r="J192" s="11"/>
      </tp>
      <tp t="s">
        <v>GSAA 2007-6 A5</v>
        <stp/>
        <stp>##V3_BDPV12</stp>
        <stp>36245RAG4 Mtge</stp>
        <stp>security_Name</stp>
        <stp>[eix.xlsx]EIX!R59C10</stp>
        <tr r="J59" s="11"/>
      </tp>
      <tp t="s">
        <v>CWALT 2005-7CB 1A4</v>
        <stp/>
        <stp>##V3_BDPV12</stp>
        <stp>12667F4F9 Mtge</stp>
        <stp>security_Name</stp>
        <stp>[eix.xlsx]EIX!R149C10</stp>
        <tr r="J149" s="11"/>
      </tp>
      <tp t="s">
        <v>WAMU 2003-AR9 2B1</v>
        <stp/>
        <stp>##V3_BDPV12</stp>
        <stp>92922FCB2 Mtge</stp>
        <stp>security_Name</stp>
        <stp>[eix.xlsx]EIX!R218C10</stp>
        <tr r="J218" s="11"/>
      </tp>
      <tp t="s">
        <v>NCAMT 2006-ALT2 AF5</v>
        <stp/>
        <stp>##V3_BDPV12</stp>
        <stp>643529AE0 Mtge</stp>
        <stp>security_Name</stp>
        <stp>[eix.xlsx]EIX!R190C10</stp>
        <tr r="J190" s="11"/>
      </tp>
      <tp t="s">
        <v>GSAA 2006-7 AF3</v>
        <stp/>
        <stp>##V3_BDPV12</stp>
        <stp>362334NC4 Mtge</stp>
        <stp>security_Name</stp>
        <stp>[eix.xlsx]EIX!R168C10</stp>
        <tr r="J168" s="11"/>
      </tp>
      <tp t="s">
        <v>BAFC 2006-J 2A3</v>
        <stp/>
        <stp>##V3_BDPV12</stp>
        <stp>05951EAE7 Mtge</stp>
        <stp>security_Name</stp>
        <stp>[eix.xlsx]EIX!R304C10</stp>
        <tr r="J304" s="11"/>
      </tp>
      <tp t="s">
        <v>CWHL 2007-5 A4</v>
        <stp/>
        <stp>##V3_BDPV12</stp>
        <stp>12544VAD1 Mtge</stp>
        <stp>security_Name</stp>
        <stp>[eix.xlsx]EIX!R148C10</stp>
        <tr r="J148" s="11"/>
      </tp>
      <tp t="s">
        <v>CMHAT 2019-MH1 M</v>
        <stp/>
        <stp>##V3_BDPV12</stp>
        <stp>14732FAC6 Mtge</stp>
        <stp>security_Name</stp>
        <stp>[eix.xlsx]EIX!R116C10</stp>
        <tr r="J116" s="11"/>
      </tp>
      <tp t="s">
        <v>CMLTI 2007-6 1A1A</v>
        <stp/>
        <stp>##V3_BDPV12</stp>
        <stp>17312VAA6 Mtge</stp>
        <stp>security_Name</stp>
        <stp>[eix.xlsx]EIX!R152C10</stp>
        <tr r="J152" s="11"/>
      </tp>
      <tp t="s">
        <v>SARM 2004-19 1A2</v>
        <stp/>
        <stp>##V3_BDPV12</stp>
        <stp>863579JE9 Mtge</stp>
        <stp>security_Name</stp>
        <stp>[eix.xlsx]EIX!R170C10</stp>
        <tr r="J170" s="11"/>
      </tp>
      <tp t="s">
        <v>SAST 2000-1 BF1</v>
        <stp/>
        <stp>##V3_BDPV12</stp>
        <stp>805564FL0 Mtge</stp>
        <stp>security_Name</stp>
        <stp>[eix.xlsx]EIX!R65C10</stp>
        <tr r="J65" s="11"/>
      </tp>
      <tp t="s">
        <v>HMBT 2005-5 A2</v>
        <stp/>
        <stp>##V3_BDPV12</stp>
        <stp>43739ECC9 Mtge</stp>
        <stp>security_Name</stp>
        <stp>[eix.xlsx]EIX!R261C10</stp>
        <tr r="J261" s="11"/>
      </tp>
      <tp t="s">
        <v>CHASE 2006-S3 1A6</v>
        <stp/>
        <stp>##V3_BDPV12</stp>
        <stp>16162XAF4 Mtge</stp>
        <stp>security_Name</stp>
        <stp>[eix.xlsx]EIX!R197C10</stp>
        <tr r="J197" s="11"/>
      </tp>
      <tp t="s">
        <v>MSM 2007-7AX 2A4</v>
        <stp/>
        <stp>##V3_BDPV12</stp>
        <stp>61754HAE2 Mtge</stp>
        <stp>security_Name</stp>
        <stp>[eix.xlsx]EIX!R129C10</stp>
        <tr r="J129" s="11"/>
      </tp>
      <tp t="s">
        <v>RAST 2006-A13 A1</v>
        <stp/>
        <stp>##V3_BDPV12</stp>
        <stp>76113HAA4 Mtge</stp>
        <stp>security_Name</stp>
        <stp>[eix.xlsx]EIX!R115C10</stp>
        <tr r="J115" s="11"/>
      </tp>
      <tp t="s">
        <v>CSFB 2003-29 7A1</v>
        <stp/>
        <stp>##V3_BDPV12</stp>
        <stp>22541Q4D1 Mtge</stp>
        <stp>security_Name</stp>
        <stp>[eix.xlsx]EIX!R310C10</stp>
        <tr r="J310" s="11"/>
      </tp>
      <tp t="s">
        <v>FHASI 2007-AR3 2A2</v>
        <stp/>
        <stp>##V3_BDPV12</stp>
        <stp>32056JAE4 Mtge</stp>
        <stp>security_Name</stp>
        <stp>[eix.xlsx]EIX!R143C10</stp>
        <tr r="J143" s="11"/>
      </tp>
      <tp t="s">
        <v>MSAC 2006-HE7 A2C</v>
        <stp/>
        <stp>##V3_BDPV12</stp>
        <stp>61750MAE5 Mtge</stp>
        <stp>security_Name</stp>
        <stp>[eix.xlsx]EIX!R300C10</stp>
        <tr r="J300" s="11"/>
      </tp>
      <tp t="s">
        <v>MABS 2003-WMC2 M6</v>
        <stp/>
        <stp>##V3_BDPV12</stp>
        <stp>57643LCD6 Mtge</stp>
        <stp>security_Name</stp>
        <stp>[eix.xlsx]EIX!R313C10</stp>
        <tr r="J313" s="11"/>
      </tp>
      <tp t="s">
        <v>CWHL 2007-8 1A4</v>
        <stp/>
        <stp>##V3_BDPV12</stp>
        <stp>12545AAD6 Mtge</stp>
        <stp>security_Name</stp>
        <stp>[eix.xlsx]EIX!R180C10</stp>
        <tr r="J180" s="11"/>
      </tp>
      <tp t="s">
        <v>SASC 2003-31A 2A7</v>
        <stp/>
        <stp>##V3_BDPV12</stp>
        <stp>86359A3E1 Mtge</stp>
        <stp>security_Name</stp>
        <stp>[eix.xlsx]EIX!R345C10</stp>
        <tr r="J345" s="11"/>
      </tp>
      <tp t="s">
        <v>CMLTI 2007-FS1 1A1</v>
        <stp/>
        <stp>##V3_BDPV12</stp>
        <stp>17313EAA3 Mtge</stp>
        <stp>security_Name</stp>
        <stp>[eix.xlsx]EIX!R319C10</stp>
        <tr r="J319" s="11"/>
      </tp>
      <tp t="s">
        <v>CWALT 2006-J7 1A3</v>
        <stp/>
        <stp>##V3_BDPV12</stp>
        <stp>23244FAX2 Mtge</stp>
        <stp>security_Name</stp>
        <stp>[eix.xlsx]EIX!R86C10</stp>
        <tr r="J86" s="11"/>
      </tp>
    </main>
    <main first="bloomberg.rtd">
      <tp t="s">
        <v>GSAMP 2007-FM2 A2A</v>
        <stp/>
        <stp>##V3_BDPV12</stp>
        <stp>3622MHAB2 Mtge</stp>
        <stp>security_Name</stp>
        <stp>[eix.xlsx]EIX!R202C10</stp>
        <tr r="J202" s="11"/>
      </tp>
      <tp t="s">
        <v>CMSI 2006-5 1A3</v>
        <stp/>
        <stp>##V3_BDPV12</stp>
        <stp>17310FAC9 Mtge</stp>
        <stp>security_Name</stp>
        <stp>[eix.xlsx]EIX!R44C10</stp>
        <tr r="J44" s="11"/>
      </tp>
      <tp t="s">
        <v>CMSI 2007-7 1A2</v>
        <stp/>
        <stp>##V3_BDPV12</stp>
        <stp>173104AB6 Mtge</stp>
        <stp>security_Name</stp>
        <stp>[eix.xlsx]EIX!R96C10</stp>
        <tr r="J96" s="11"/>
      </tp>
      <tp t="s">
        <v>CMLTI 2018-A A1</v>
        <stp/>
        <stp>##V3_BDPV12</stp>
        <stp>17327LAA1 Mtge</stp>
        <stp>security_Name</stp>
        <stp>[eix.xlsx]EIX!R15C10</stp>
        <tr r="J15" s="11"/>
      </tp>
      <tp t="s">
        <v>TMST 2006-4 A2B</v>
        <stp/>
        <stp>##V3_BDPV12</stp>
        <stp>88522AAC5 Mtge</stp>
        <stp>security_Name</stp>
        <stp>[eix.xlsx]EIX!R342C10</stp>
        <tr r="J342" s="11"/>
      </tp>
      <tp t="s">
        <v>MSAC 2007-HE5 A2C</v>
        <stp/>
        <stp>##V3_BDPV12</stp>
        <stp>61753KAD8 Mtge</stp>
        <stp>security_Name</stp>
        <stp>[eix.xlsx]EIX!R268C10</stp>
        <tr r="J268" s="11"/>
      </tp>
      <tp t="s">
        <v>THRM 2020-1A B</v>
        <stp/>
        <stp>##V3_BDPV12</stp>
        <stp>88337YAB0 Mtge</stp>
        <stp>security_Name</stp>
        <stp>[eix.xlsx]EIX!R55C10</stp>
        <tr r="J55" s="11"/>
      </tp>
      <tp t="s">
        <v>SURF 2006-BC5 A2C</v>
        <stp/>
        <stp>##V3_BDPV12</stp>
        <stp>84751NAD6 Mtge</stp>
        <stp>security_Name</stp>
        <stp>[eix.xlsx]EIX!R187C10</stp>
        <tr r="J187" s="11"/>
      </tp>
      <tp t="s">
        <v>NCAMT 2006-ALT1 AF2</v>
        <stp/>
        <stp>##V3_BDPV12</stp>
        <stp>643528AB8 Mtge</stp>
        <stp>security_Name</stp>
        <stp>[eix.xlsx]EIX!R72C10</stp>
        <tr r="J72" s="11"/>
      </tp>
      <tp t="s">
        <v>NZES 2020-PLS1 A</v>
        <stp/>
        <stp>##V3_BDPV12</stp>
        <stp>433674AA6 Mtge</stp>
        <stp>security_Name</stp>
        <stp>[eix.xlsx]EIX!R41C10</stp>
        <tr r="J41" s="11"/>
      </tp>
      <tp t="s">
        <v>GNR 2014-118 AI</v>
        <stp/>
        <stp>##V3_BDPV12</stp>
        <stp>38379EHF2 Mtge</stp>
        <stp>security_Name</stp>
        <stp>[eix.xlsx]EIX!R383C10</stp>
        <tr r="J383" s="11"/>
      </tp>
      <tp t="s">
        <v>MSAC 2004-SD2 M1</v>
        <stp/>
        <stp>##V3_BDPV12</stp>
        <stp>61744CEA0 Mtge</stp>
        <stp>security_Name</stp>
        <stp>[eix.xlsx]EIX!R82C10</stp>
        <tr r="J82" s="11"/>
      </tp>
      <tp t="s">
        <v>CMSI 2006-3 1A4</v>
        <stp/>
        <stp>##V3_BDPV12</stp>
        <stp>17310BAD6 Mtge</stp>
        <stp>security_Name</stp>
        <stp>[eix.xlsx]EIX!R30C10</stp>
        <tr r="J30" s="11"/>
      </tp>
      <tp t="s">
        <v>CMLTI 2007-AR7 A3A</v>
        <stp/>
        <stp>##V3_BDPV12</stp>
        <stp>17312YAD4 Mtge</stp>
        <stp>security_Name</stp>
        <stp>[eix.xlsx]EIX!R13C10</stp>
        <tr r="J13" s="11"/>
      </tp>
      <tp t="s">
        <v>SAST 2004-2 MF4</v>
        <stp/>
        <stp>##V3_BDPV12</stp>
        <stp>805564QD6 Mtge</stp>
        <stp>security_Name</stp>
        <stp>[eix.xlsx]EIX!R284C10</stp>
        <tr r="J284" s="11"/>
      </tp>
      <tp t="s">
        <v>CMSI 2006-3 1A10</v>
        <stp/>
        <stp>##V3_BDPV12</stp>
        <stp>17310BAK0 Mtge</stp>
        <stp>security_Name</stp>
        <stp>[eix.xlsx]EIX!R63C10</stp>
        <tr r="J63" s="11"/>
      </tp>
      <tp t="s">
        <v>MLMI 2005-A1 1A</v>
        <stp/>
        <stp>##V3_BDPV12</stp>
        <stp>59020UQC2 Mtge</stp>
        <stp>security_Name</stp>
        <stp>[eix.xlsx]EIX!R208C10</stp>
        <tr r="J208" s="11"/>
      </tp>
      <tp t="s">
        <v>RAMC 2007-3 AF3</v>
        <stp/>
        <stp>##V3_BDPV12</stp>
        <stp>75971FAF0 Mtge</stp>
        <stp>security_Name</stp>
        <stp>[eix.xlsx]EIX!R264C10</stp>
        <tr r="J264" s="11"/>
      </tp>
      <tp t="s">
        <v>CWHL 2006-12 A1</v>
        <stp/>
        <stp>##V3_BDPV12</stp>
        <stp>125432AE4 Mtge</stp>
        <stp>security_Name</stp>
        <stp>[eix.xlsx]EIX!R100C10</stp>
        <tr r="J100" s="11"/>
      </tp>
      <tp t="s">
        <v>NCAMT 2006-ALT2 AF4</v>
        <stp/>
        <stp>##V3_BDPV12</stp>
        <stp>643529AD2 Mtge</stp>
        <stp>security_Name</stp>
        <stp>[eix.xlsx]EIX!R188C10</stp>
        <tr r="J188" s="11"/>
      </tp>
      <tp t="s">
        <v>SABR 2005-FR2 M2</v>
        <stp/>
        <stp>##V3_BDPV12</stp>
        <stp>81375WEF9 Mtge</stp>
        <stp>security_Name</stp>
        <stp>[eix.xlsx]EIX!R330C10</stp>
        <tr r="J330" s="11"/>
      </tp>
      <tp t="s">
        <v>MARM 2004-4 4A1</v>
        <stp/>
        <stp>##V3_BDPV12</stp>
        <stp>576433ME3 Mtge</stp>
        <stp>security_Name</stp>
        <stp>[eix.xlsx]EIX!R321C10</stp>
        <tr r="J321" s="11"/>
      </tp>
      <tp t="s">
        <v>CMLTI 2006-AR5 2A4A</v>
        <stp/>
        <stp>##V3_BDPV12</stp>
        <stp>17309FAX6 Mtge</stp>
        <stp>security_Name</stp>
        <stp>[eix.xlsx]EIX!R83C10</stp>
        <tr r="J83" s="11"/>
      </tp>
    </main>
    <main first="bloomberg.rtd">
      <tp t="s">
        <v>GSAMP 2007-FM2 A2B</v>
        <stp/>
        <stp>##V3_BDPV12</stp>
        <stp>3622MHAC0 Mtge</stp>
        <stp>security_Name</stp>
        <stp>[eix.xlsx]EIX!R274C10</stp>
        <tr r="J274" s="11"/>
      </tp>
      <tp t="s">
        <v>NAA 2004-AP2 A5</v>
        <stp/>
        <stp>##V3_BDPV12</stp>
        <stp>65535VDB1 Mtge</stp>
        <stp>security_Name</stp>
        <stp>[eix.xlsx]EIX!R94C10</stp>
        <tr r="J94" s="11"/>
      </tp>
      <tp t="s">
        <v>CLUB 2017-P1 C</v>
        <stp/>
        <stp>##V3_BDPV12</stp>
        <stp>21051AAC5 Mtge</stp>
        <stp>security_Name</stp>
        <stp>[eix.xlsx]EIX!R81C10</stp>
        <tr r="J81" s="11"/>
      </tp>
      <tp t="s">
        <v>WMALT 2006-7 A1A</v>
        <stp/>
        <stp>##V3_BDPV12</stp>
        <stp>93935HAA5 Mtge</stp>
        <stp>security_Name</stp>
        <stp>[eix.xlsx]EIX!R107C10</stp>
        <tr r="J107" s="11"/>
      </tp>
      <tp t="s">
        <v>CWALT 2006-12CB A8</v>
        <stp/>
        <stp>##V3_BDPV12</stp>
        <stp>12668BXD0 Mtge</stp>
        <stp>security_Name</stp>
        <stp>[eix.xlsx]EIX!R125C10</stp>
        <tr r="J125" s="11"/>
      </tp>
      <tp t="s">
        <v>LBMLT 2002-1 M3</v>
        <stp/>
        <stp>##V3_BDPV12</stp>
        <stp>542514CA0 Mtge</stp>
        <stp>security_Name</stp>
        <stp>[eix.xlsx]EIX!R69C10</stp>
        <tr r="J69" s="11"/>
      </tp>
      <tp t="s">
        <v>CWHL 2007-J2 2A5</v>
        <stp/>
        <stp>##V3_BDPV12</stp>
        <stp>12545EAF3 Mtge</stp>
        <stp>security_Name</stp>
        <stp>[eix.xlsx]EIX!R260C10</stp>
        <tr r="J260" s="11"/>
      </tp>
      <tp t="s">
        <v>RAMC 2007-2 AF2</v>
        <stp/>
        <stp>##V3_BDPV12</stp>
        <stp>75970QAE0 Mtge</stp>
        <stp>security_Name</stp>
        <stp>[eix.xlsx]EIX!R253C10</stp>
        <tr r="J253" s="11"/>
      </tp>
      <tp t="s">
        <v>MSM 2007-7AX 2A6</v>
        <stp/>
        <stp>##V3_BDPV12</stp>
        <stp>61754HAG7 Mtge</stp>
        <stp>security_Name</stp>
        <stp>[eix.xlsx]EIX!R177C10</stp>
        <tr r="J177" s="11"/>
      </tp>
      <tp t="s">
        <v>GNR 2020-164 AI</v>
        <stp/>
        <stp>##V3_BDPV12</stp>
        <stp>38382LEJ6 Mtge</stp>
        <stp>security_Name</stp>
        <stp>[eix.xlsx]EIX!R359C10</stp>
        <tr r="J359" s="11"/>
      </tp>
      <tp t="s">
        <v>BCM 1999-B A4</v>
        <stp/>
        <stp>##V3_BDPV12</stp>
        <stp>09774XBE1 Mtge</stp>
        <stp>security_Name</stp>
        <stp>[eix.xlsx]EIX!R159C10</stp>
        <tr r="J159" s="11"/>
      </tp>
      <tp t="s">
        <v>MALT 2004-5 1A1</v>
        <stp/>
        <stp>##V3_BDPV12</stp>
        <stp>576434RF3 Mtge</stp>
        <stp>security_Name</stp>
        <stp>[eix.xlsx]EIX!R346C10</stp>
        <tr r="J346" s="11"/>
      </tp>
      <tp t="s">
        <v>CWHL 2007-1 A2</v>
        <stp/>
        <stp>##V3_BDPV12</stp>
        <stp>170255AL7 Mtge</stp>
        <stp>security_Name</stp>
        <stp>[eix.xlsx]EIX!R37C10</stp>
        <tr r="J37" s="11"/>
      </tp>
      <tp t="s">
        <v>GSR 2006-AR1 2A1</v>
        <stp/>
        <stp>##V3_BDPV12</stp>
        <stp>3623414A4 Mtge</stp>
        <stp>security_Name</stp>
        <stp>[eix.xlsx]EIX!R335C10</stp>
        <tr r="J335" s="11"/>
      </tp>
      <tp t="s">
        <v>CWL 2004-S1 A3</v>
        <stp/>
        <stp>##V3_BDPV12</stp>
        <stp>126673TD4 Mtge</stp>
        <stp>security_Name</stp>
        <stp>[eix.xlsx]EIX!R248C10</stp>
        <tr r="J248" s="11"/>
      </tp>
      <tp t="s">
        <v>BALTA 2006-6 32A1</v>
        <stp/>
        <stp>##V3_BDPV12</stp>
        <stp>073868BE0 Mtge</stp>
        <stp>security_Name</stp>
        <stp>[eix.xlsx]EIX!R90C10</stp>
        <tr r="J90" s="11"/>
      </tp>
      <tp t="s">
        <v>RAST 2005-A4 A1</v>
        <stp/>
        <stp>##V3_BDPV12</stp>
        <stp>45660LHD4 Mtge</stp>
        <stp>security_Name</stp>
        <stp>[eix.xlsx]EIX!R282C10</stp>
        <tr r="J282" s="11"/>
      </tp>
      <tp t="s">
        <v>BAYV 2005-C M4</v>
        <stp/>
        <stp>##V3_BDPV12</stp>
        <stp>07325NBS0 Mtge</stp>
        <stp>security_Name</stp>
        <stp>[eix.xlsx]EIX!R45C10</stp>
        <tr r="J45" s="11"/>
      </tp>
      <tp t="s">
        <v>FNR 2017-96 KT</v>
        <stp/>
        <stp>##V3_BDPV12</stp>
        <stp>3136B0BD7 Mtge</stp>
        <stp>security_Name</stp>
        <stp>[eix.xlsx]EIX!R377C10</stp>
        <tr r="J377" s="11"/>
      </tp>
      <tp t="s">
        <v>IXIS 2006-HE2 A3</v>
        <stp/>
        <stp>##V3_BDPV12</stp>
        <stp>46602WAC8 Mtge</stp>
        <stp>security_Name</stp>
        <stp>[eix.xlsx]EIX!R231C10</stp>
        <tr r="J231" s="11"/>
      </tp>
      <tp t="s">
        <v>CWALT 2007-12T1 A5</v>
        <stp/>
        <stp>##V3_BDPV12</stp>
        <stp>02150LAE7 Mtge</stp>
        <stp>security_Name</stp>
        <stp>[eix.xlsx]EIX!R27C10</stp>
        <tr r="J27" s="11"/>
      </tp>
      <tp t="s">
        <v>BSABS 2004-FR2 M5</v>
        <stp/>
        <stp>##V3_BDPV12</stp>
        <stp>073879FK9 Mtge</stp>
        <stp>security_Name</stp>
        <stp>[eix.xlsx]EIX!R167C10</stp>
        <tr r="J167" s="11"/>
      </tp>
      <tp t="s">
        <v>HEMT 2006-6 2A2</v>
        <stp/>
        <stp>##V3_BDPV12</stp>
        <stp>43709YAC3 Mtge</stp>
        <stp>security_Name</stp>
        <stp>[eix.xlsx]EIX!R113C10</stp>
        <tr r="J113" s="11"/>
      </tp>
      <tp t="s">
        <v>MRFC 2000-TBC2 A1</v>
        <stp/>
        <stp>##V3_BDPV12</stp>
        <stp>585525ED6 Mtge</stp>
        <stp>security_Name</stp>
        <stp>[eix.xlsx]EIX!R46C10</stp>
        <tr r="J46" s="11"/>
      </tp>
      <tp t="s">
        <v>PRET 2020-NPL2 A1</v>
        <stp/>
        <stp>##V3_BDPV12</stp>
        <stp>74142CAA5 Mtge</stp>
        <stp>security_Name</stp>
        <stp>[eix.xlsx]EIX!R70C10</stp>
        <tr r="J70" s="11"/>
      </tp>
      <tp t="s">
        <v>NHEL 2003-4 M1</v>
        <stp/>
        <stp>##V3_BDPV12</stp>
        <stp>66987XDK8 Mtge</stp>
        <stp>security_Name</stp>
        <stp>[eix.xlsx]EIX!R303C10</stp>
        <tr r="J303" s="11"/>
      </tp>
      <tp t="s">
        <v>ABFC 2006-HE1 A2D</v>
        <stp/>
        <stp>##V3_BDPV12</stp>
        <stp>00075WAD1 Mtge</stp>
        <stp>security_Name</stp>
        <stp>[eix.xlsx]EIX!R131C10</stp>
        <tr r="J131" s="11"/>
      </tp>
      <tp t="s">
        <v>RAST 2007-A1 A9</v>
        <stp/>
        <stp>##V3_BDPV12</stp>
        <stp>761136AJ9 Mtge</stp>
        <stp>security_Name</stp>
        <stp>[eix.xlsx]EIX!R71C10</stp>
        <tr r="J71" s="11"/>
      </tp>
      <tp t="s">
        <v>RAST 2007-A8 1A2</v>
        <stp/>
        <stp>##V3_BDPV12</stp>
        <stp>761128AB3 Mtge</stp>
        <stp>security_Name</stp>
        <stp>[eix.xlsx]EIX!R222C10</stp>
        <tr r="J222" s="11"/>
      </tp>
      <tp t="s">
        <v>RAST 2007-A2 1A2</v>
        <stp/>
        <stp>##V3_BDPV12</stp>
        <stp>761120AB0 Mtge</stp>
        <stp>security_Name</stp>
        <stp>[eix.xlsx]EIX!R144C10</stp>
        <tr r="J144" s="11"/>
      </tp>
      <tp t="s">
        <v>CHASE 2006-S4 A5</v>
        <stp/>
        <stp>##V3_BDPV12</stp>
        <stp>16162YAE5 Mtge</stp>
        <stp>security_Name</stp>
        <stp>[eix.xlsx]EIX!R195C10</stp>
        <tr r="J195" s="11"/>
      </tp>
      <tp t="s">
        <v>GSR 2004-14 3A2</v>
        <stp/>
        <stp>##V3_BDPV12</stp>
        <stp>36242DPG2 Mtge</stp>
        <stp>security_Name</stp>
        <stp>[eix.xlsx]EIX!R265C10</stp>
        <tr r="J265" s="11"/>
      </tp>
      <tp t="s">
        <v>RAST 2006-A6 1A13</v>
        <stp/>
        <stp>##V3_BDPV12</stp>
        <stp>76113FAN0 Mtge</stp>
        <stp>security_Name</stp>
        <stp>[eix.xlsx]EIX!R36C10</stp>
        <tr r="J36" s="11"/>
      </tp>
      <tp t="s">
        <v>LMT 2007-9 1A1</v>
        <stp/>
        <stp>##V3_BDPV12</stp>
        <stp>52522XAA5 Mtge</stp>
        <stp>security_Name</stp>
        <stp>[eix.xlsx]EIX!R296C10</stp>
        <tr r="J296" s="11"/>
      </tp>
      <tp t="s">
        <v>MARM 2003-5 4A1</v>
        <stp/>
        <stp>##V3_BDPV12</stp>
        <stp>576433FG6 Mtge</stp>
        <stp>security_Name</stp>
        <stp>[eix.xlsx]EIX!R349C10</stp>
        <tr r="J349" s="11"/>
      </tp>
      <tp t="s">
        <v>CWALT 2006-45T1 2A5</v>
        <stp/>
        <stp>##V3_BDPV12</stp>
        <stp>02149JAU0 Mtge</stp>
        <stp>security_Name</stp>
        <stp>[eix.xlsx]EIX!R39C10</stp>
        <tr r="J39" s="11"/>
      </tp>
      <tp t="s">
        <v>RAST 2006-A6 1A14</v>
        <stp/>
        <stp>##V3_BDPV12</stp>
        <stp>76113FAP5 Mtge</stp>
        <stp>security_Name</stp>
        <stp>[eix.xlsx]EIX!R52C10</stp>
        <tr r="J52" s="11"/>
      </tp>
    </main>
    <main first="bloomberg.rtd">
      <tp t="s">
        <v>GSR 2007-1F 3A1</v>
        <stp/>
        <stp>##V3_BDPV12</stp>
        <stp>3622MPAA6 Mtge</stp>
        <stp>security_Name</stp>
        <stp>[eix.xlsx]EIX!R162C10</stp>
        <tr r="J162" s="11"/>
      </tp>
      <tp t="s">
        <v>FHR 4205 AI</v>
        <stp/>
        <stp>##V3_BDPV12</stp>
        <stp>3137B26D7 Mtge</stp>
        <stp>security_Name</stp>
        <stp>[eix.xlsx]EIX!R393C10</stp>
        <tr r="J393" s="11"/>
      </tp>
      <tp t="s">
        <v>FNR 2020-14 BI</v>
        <stp/>
        <stp>##V3_BDPV12</stp>
        <stp>3136B8WE5 Mtge</stp>
        <stp>security_Name</stp>
        <stp>[eix.xlsx]EIX!R366C10</stp>
        <tr r="J366" s="11"/>
      </tp>
      <tp t="s">
        <v>FNR 2019-37 CI</v>
        <stp/>
        <stp>##V3_BDPV12</stp>
        <stp>3136B44E5 Mtge</stp>
        <stp>security_Name</stp>
        <stp>[eix.xlsx]EIX!R361C10</stp>
        <tr r="J361" s="11"/>
      </tp>
      <tp t="s">
        <v>FNR 2017-6 MI</v>
        <stp/>
        <stp>##V3_BDPV12</stp>
        <stp>3136AVDE6 Mtge</stp>
        <stp>security_Name</stp>
        <stp>[eix.xlsx]EIX!R395C10</stp>
        <tr r="J395" s="11"/>
      </tp>
      <tp t="s">
        <v>CWL 2006-9 1AF6</v>
        <stp/>
        <stp>##V3_BDPV12</stp>
        <stp>12666RAF7 Mtge</stp>
        <stp>security_Name</stp>
        <stp>[eix.xlsx]EIX!R87C10</stp>
        <tr r="J87" s="11"/>
      </tp>
      <tp t="s">
        <v>MABS 2006-WMC2 A5</v>
        <stp/>
        <stp>##V3_BDPV12</stp>
        <stp>57644TAE8 Mtge</stp>
        <stp>security_Name</stp>
        <stp>[eix.xlsx]EIX!R88C10</stp>
        <tr r="J88" s="11"/>
      </tp>
      <tp t="s">
        <v>JPALT 2005-S1 1A6</v>
        <stp/>
        <stp>##V3_BDPV12</stp>
        <stp>46627MAF4 Mtge</stp>
        <stp>security_Name</stp>
        <stp>[eix.xlsx]EIX!R91C10</stp>
        <tr r="J91" s="11"/>
      </tp>
      <tp t="s">
        <v>GNR 2018-154 DI</v>
        <stp/>
        <stp>##V3_BDPV12</stp>
        <stp>38381AYL4 Mtge</stp>
        <stp>security_Name</stp>
        <stp>[eix.xlsx]EIX!R370C10</stp>
        <tr r="J370" s="11"/>
      </tp>
      <tp t="s">
        <v>CSMC 2006-5 3A3</v>
        <stp/>
        <stp>##V3_BDPV12</stp>
        <stp>12637VAG2 Mtge</stp>
        <stp>security_Name</stp>
        <stp>[eix.xlsx]EIX!R186C10</stp>
        <tr r="J186" s="11"/>
      </tp>
      <tp t="s">
        <v>BSARM 2004-10 31A1</v>
        <stp/>
        <stp>##V3_BDPV12</stp>
        <stp>07384M4L3 Mtge</stp>
        <stp>security_Name</stp>
        <stp>[eix.xlsx]EIX!R323C10</stp>
        <tr r="J323" s="11"/>
      </tp>
      <tp t="s">
        <v>WMALT 2006-9 A6</v>
        <stp/>
        <stp>##V3_BDPV12</stp>
        <stp>93935WAG9 Mtge</stp>
        <stp>security_Name</stp>
        <stp>[eix.xlsx]EIX!R156C10</stp>
        <tr r="J156" s="11"/>
      </tp>
      <tp t="s">
        <v>FFML 2003-FF5 M3</v>
        <stp/>
        <stp>##V3_BDPV12</stp>
        <stp>32027NFF3 Mtge</stp>
        <stp>security_Name</stp>
        <stp>[eix.xlsx]EIX!R173C10</stp>
        <tr r="J173" s="11"/>
      </tp>
      <tp t="s">
        <v>AMSI 2002-AR1 M2</v>
        <stp/>
        <stp>##V3_BDPV12</stp>
        <stp>03072SDC6 Mtge</stp>
        <stp>security_Name</stp>
        <stp>[eix.xlsx]EIX!R294C10</stp>
        <tr r="J294" s="11"/>
      </tp>
      <tp t="s">
        <v>INHEL 2003-A AV2</v>
        <stp/>
        <stp>##V3_BDPV12</stp>
        <stp>456606EB4 Mtge</stp>
        <stp>security_Name</stp>
        <stp>[eix.xlsx]EIX!R182C10</stp>
        <tr r="J182" s="11"/>
      </tp>
      <tp t="s">
        <v>JPMMT 2007-A1 5A4</v>
        <stp/>
        <stp>##V3_BDPV12</stp>
        <stp>46630GAU9 Mtge</stp>
        <stp>security_Name</stp>
        <stp>[eix.xlsx]EIX!R97C10</stp>
        <tr r="J97" s="11"/>
      </tp>
    </main>
    <main first="bloomberg.rtd">
      <tp t="s">
        <v>RAST 2005-A11 2A1</v>
        <stp/>
        <stp>##V3_BDPV12</stp>
        <stp>45660LA41 Mtge</stp>
        <stp>security_Name</stp>
        <stp>[eix.xlsx]EIX!R11C10</stp>
        <tr r="J11" s="11"/>
      </tp>
      <tp t="s">
        <v>GSAA 2006-15 AF6</v>
        <stp/>
        <stp>##V3_BDPV12</stp>
        <stp>3622E8AF2 Mtge</stp>
        <stp>security_Name</stp>
        <stp>[eix.xlsx]EIX!R110C10</stp>
        <tr r="J110" s="11"/>
      </tp>
      <tp t="s">
        <v>HEMT 2006-6 2A1</v>
        <stp/>
        <stp>##V3_BDPV12</stp>
        <stp>43709YAB5 Mtge</stp>
        <stp>security_Name</stp>
        <stp>[eix.xlsx]EIX!R95C10</stp>
        <tr r="J95" s="11"/>
      </tp>
      <tp t="s">
        <v>WMALT 2006-8 A4</v>
        <stp/>
        <stp>##V3_BDPV12</stp>
        <stp>93935EAF1 Mtge</stp>
        <stp>security_Name</stp>
        <stp>[eix.xlsx]EIX!R145C10</stp>
        <tr r="J145" s="11"/>
      </tp>
      <tp t="s">
        <v>CWHL 2006-J4 A3</v>
        <stp/>
        <stp>##V3_BDPV12</stp>
        <stp>12669YAC6 Mtge</stp>
        <stp>security_Name</stp>
        <stp>[eix.xlsx]EIX!R276C10</stp>
        <tr r="J276" s="11"/>
      </tp>
      <tp t="s">
        <v>GSAA 2006-9 A3</v>
        <stp/>
        <stp>##V3_BDPV12</stp>
        <stp>362382AF0 Mtge</stp>
        <stp>security_Name</stp>
        <stp>[eix.xlsx]EIX!R224C10</stp>
        <tr r="J224" s="11"/>
      </tp>
      <tp t="s">
        <v>FHLT 2006-B 2A4</v>
        <stp/>
        <stp>##V3_BDPV12</stp>
        <stp>35729QAE8 Mtge</stp>
        <stp>security_Name</stp>
        <stp>[eix.xlsx]EIX!R62C10</stp>
        <tr r="J62" s="11"/>
      </tp>
      <tp t="s">
        <v>MANA 2007-A2 A3D</v>
        <stp/>
        <stp>##V3_BDPV12</stp>
        <stp>59024FAG9 Mtge</stp>
        <stp>security_Name</stp>
        <stp>[eix.xlsx]EIX!R315C10</stp>
        <tr r="J315" s="11"/>
      </tp>
      <tp t="s">
        <v>MARM 2006-2 1A1</v>
        <stp/>
        <stp>##V3_BDPV12</stp>
        <stp>576438AA3 Mtge</stp>
        <stp>security_Name</stp>
        <stp>[eix.xlsx]EIX!R178C10</stp>
        <tr r="J178" s="11"/>
      </tp>
      <tp t="s">
        <v>CWL 2006-SD3 A1</v>
        <stp/>
        <stp>##V3_BDPV12</stp>
        <stp>23244AAA3 Mtge</stp>
        <stp>security_Name</stp>
        <stp>[eix.xlsx]EIX!R176C10</stp>
        <tr r="J176" s="11"/>
      </tp>
      <tp t="s">
        <v>RFMSI 2005-SA3 3A</v>
        <stp/>
        <stp>##V3_BDPV12</stp>
        <stp>76111XWD1 Mtge</stp>
        <stp>security_Name</stp>
        <stp>[eix.xlsx]EIX!R343C10</stp>
        <tr r="J343" s="11"/>
      </tp>
      <tp t="s">
        <v>BALTA 2006-8 2A1</v>
        <stp/>
        <stp>##V3_BDPV12</stp>
        <stp>07387QAM2 Mtge</stp>
        <stp>security_Name</stp>
        <stp>[eix.xlsx]EIX!R287C10</stp>
        <tr r="J287" s="11"/>
      </tp>
      <tp t="s">
        <v>ACCR 2004-3 1M2</v>
        <stp/>
        <stp>##V3_BDPV12</stp>
        <stp>004375BF7 Mtge</stp>
        <stp>security_Name</stp>
        <stp>[eix.xlsx]EIX!R146C10</stp>
        <tr r="J146" s="11"/>
      </tp>
      <tp t="s">
        <v>GSMPS 1999-2 A</v>
        <stp/>
        <stp>##V3_BDPV12</stp>
        <stp>36228FCG9 Mtge</stp>
        <stp>security_Name</stp>
        <stp>[eix.xlsx]EIX!R198C10</stp>
        <tr r="J198" s="11"/>
      </tp>
    </main>
    <main first="bloomberg.rtd">
      <tp t="s">
        <v>GSAA 2006-18 AF6</v>
        <stp/>
        <stp>##V3_BDPV12</stp>
        <stp>3622ELAG1 Mtge</stp>
        <stp>security_Name</stp>
        <stp>[eix.xlsx]EIX!R172C10</stp>
        <tr r="J172" s="11"/>
      </tp>
      <tp t="s">
        <v>FHR 4957 DI</v>
        <stp/>
        <stp>##V3_BDPV12</stp>
        <stp>3137FRQB0 Mtge</stp>
        <stp>security_Name</stp>
        <stp>[eix.xlsx]EIX!R354C10</stp>
        <tr r="J354" s="11"/>
      </tp>
      <tp t="s">
        <v>MASTR 2005-1 1A1</v>
        <stp/>
        <stp>##V3_BDPV12</stp>
        <stp>57643MKB9 Mtge</stp>
        <stp>security_Name</stp>
        <stp>[eix.xlsx]EIX!R351C10</stp>
        <tr r="J351" s="11"/>
      </tp>
      <tp t="s">
        <v>CARR 2006-FRE2 A5</v>
        <stp/>
        <stp>##V3_BDPV12</stp>
        <stp>14454AAE9 Mtge</stp>
        <stp>security_Name</stp>
        <stp>[eix.xlsx]EIX!R16C10</stp>
        <tr r="J16" s="11"/>
      </tp>
      <tp t="s">
        <v>CARR 2006-NC4 A4</v>
        <stp/>
        <stp>##V3_BDPV12</stp>
        <stp>14453MAD6 Mtge</stp>
        <stp>security_Name</stp>
        <stp>[eix.xlsx]EIX!R21C10</stp>
        <tr r="J21" s="11"/>
      </tp>
      <tp t="s">
        <v>CBASS 2004-CB6 M2</v>
        <stp/>
        <stp>##V3_BDPV12</stp>
        <stp>59020UJD8 Mtge</stp>
        <stp>security_Name</stp>
        <stp>[eix.xlsx]EIX!R329C10</stp>
        <tr r="J329" s="11"/>
      </tp>
      <tp t="s">
        <v>TBW 2006-6 A3</v>
        <stp/>
        <stp>##V3_BDPV12</stp>
        <stp>87222PAD5 Mtge</stp>
        <stp>security_Name</stp>
        <stp>[eix.xlsx]EIX!R181C10</stp>
        <tr r="J181" s="11"/>
      </tp>
      <tp t="s">
        <v>LMAT 2018-GS1 A1</v>
        <stp/>
        <stp>##V3_BDPV12</stp>
        <stp>52473DAA8 Mtge</stp>
        <stp>security_Name</stp>
        <stp>[eix.xlsx]EIX!R22C10</stp>
        <tr r="J22" s="11"/>
      </tp>
      <tp t="s">
        <v>LMAT 2019-GS6 A1</v>
        <stp/>
        <stp>##V3_BDPV12</stp>
        <stp>52474VAA7 Mtge</stp>
        <stp>security_Name</stp>
        <stp>[eix.xlsx]EIX!R14C10</stp>
        <tr r="J14" s="11"/>
      </tp>
      <tp t="s">
        <v>LMAT 2019-GS2 A1</v>
        <stp/>
        <stp>##V3_BDPV12</stp>
        <stp>52475BAA0 Mtge</stp>
        <stp>security_Name</stp>
        <stp>[eix.xlsx]EIX!R18C10</stp>
        <tr r="J18" s="11"/>
      </tp>
      <tp t="s">
        <v>WMALT 2006-9 A4</v>
        <stp/>
        <stp>##V3_BDPV12</stp>
        <stp>93935WAE4 Mtge</stp>
        <stp>security_Name</stp>
        <stp>[eix.xlsx]EIX!R103C10</stp>
        <tr r="J103" s="11"/>
      </tp>
      <tp t="s">
        <v>OOMLT 2007-FXD2 2A6</v>
        <stp/>
        <stp>##V3_BDPV12</stp>
        <stp>68403BAG0 Mtge</stp>
        <stp>security_Name</stp>
        <stp>[eix.xlsx]EIX!R53C10</stp>
        <tr r="J53" s="11"/>
      </tp>
      <tp t="s">
        <v>ARSI 2006-W1 A2D</v>
        <stp/>
        <stp>##V3_BDPV12</stp>
        <stp>040104RG8 Mtge</stp>
        <stp>security_Name</stp>
        <stp>[eix.xlsx]EIX!R289C10</stp>
        <tr r="J289" s="11"/>
      </tp>
      <tp t="s">
        <v>BBUBS 2012-TFT A</v>
        <stp/>
        <stp>##V3_BDPV12</stp>
        <stp>05490AAA1 Mtge</stp>
        <stp>security_Name</stp>
        <stp>[eix.xlsx]EIX!R19C10</stp>
        <tr r="J19" s="11"/>
      </tp>
      <tp t="s">
        <v>ARSI 2003-W3 M2</v>
        <stp/>
        <stp>##V3_BDPV12</stp>
        <stp>040104BG5 Mtge</stp>
        <stp>security_Name</stp>
        <stp>[eix.xlsx]EIX!R308C10</stp>
        <tr r="J308" s="11"/>
      </tp>
      <tp t="s">
        <v>BSABS 2006-SD3 21A1</v>
        <stp/>
        <stp>##V3_BDPV12</stp>
        <stp>073888AN9 Mtge</stp>
        <stp>security_Name</stp>
        <stp>[eix.xlsx]EIX!R246C10</stp>
        <tr r="J246" s="11"/>
      </tp>
      <tp t="s">
        <v>BAFC 2007-A 2A2</v>
        <stp/>
        <stp>##V3_BDPV12</stp>
        <stp>05952DAC2 Mtge</stp>
        <stp>security_Name</stp>
        <stp>[eix.xlsx]EIX!R206C10</stp>
        <tr r="J206" s="11"/>
      </tp>
      <tp t="s">
        <v>CBASS 2007-CB1 AF1B</v>
        <stp/>
        <stp>##V3_BDPV12</stp>
        <stp>1248MGAX2 Mtge</stp>
        <stp>security_Name</stp>
        <stp>[eix.xlsx]EIX!R42C10</stp>
        <tr r="J42" s="11"/>
      </tp>
    </main>
    <main first="bloomberg.rtd">
      <tp t="s">
        <v>CWHL 2007-HY3 4A1</v>
        <stp/>
        <stp>##V3_BDPV12</stp>
        <stp>12544WAG2 Mtge</stp>
        <stp>security_Name</stp>
        <stp>[eix.xlsx]EIX!R73C10</stp>
        <tr r="J73" s="11"/>
      </tp>
      <tp t="s">
        <v>TBW 2006-2 3A1</v>
        <stp/>
        <stp>##V3_BDPV12</stp>
        <stp>878048AG2 Mtge</stp>
        <stp>security_Name</stp>
        <stp>[eix.xlsx]EIX!R270C10</stp>
        <tr r="J270" s="11"/>
      </tp>
      <tp t="s">
        <v>GSR 2004-6F 1A2</v>
        <stp/>
        <stp>##V3_BDPV12</stp>
        <stp>36228F2E5 Mtge</stp>
        <stp>security_Name</stp>
        <stp>[eix.xlsx]EIX!R281C10</stp>
        <tr r="J281" s="11"/>
      </tp>
      <tp t="s">
        <v>TMST 2007-2 A2A</v>
        <stp/>
        <stp>##V3_BDPV12</stp>
        <stp>88522WAB9 Mtge</stp>
        <stp>security_Name</stp>
        <stp>[eix.xlsx]EIX!R26C10</stp>
        <tr r="J26" s="11"/>
      </tp>
      <tp t="s">
        <v>LXS 2007-3 1BA1</v>
        <stp/>
        <stp>##V3_BDPV12</stp>
        <stp>525245AC0 Mtge</stp>
        <stp>security_Name</stp>
        <stp>[eix.xlsx]EIX!R79C10</stp>
        <tr r="J79" s="11"/>
      </tp>
      <tp t="s">
        <v>AFC 1999-2 2A</v>
        <stp/>
        <stp>##V3_BDPV12</stp>
        <stp>00105HEA0 Mtge</stp>
        <stp>security_Name</stp>
        <stp>[eix.xlsx]EIX!R38C10</stp>
        <tr r="J38" s="11"/>
      </tp>
      <tp t="s">
        <v>EMCM 2001-A A</v>
        <stp/>
        <stp>##V3_BDPV12</stp>
        <stp>268668AA8 Mtge</stp>
        <stp>security_Name</stp>
        <stp>[eix.xlsx]EIX!R219C10</stp>
        <tr r="J219" s="11"/>
      </tp>
      <tp t="s">
        <v>RAMC 2002-4 M2</v>
        <stp/>
        <stp>##V3_BDPV12</stp>
        <stp>759950AN8 Mtge</stp>
        <stp>security_Name</stp>
        <stp>[eix.xlsx]EIX!R331C10</stp>
        <tr r="J331" s="11"/>
      </tp>
      <tp t="s">
        <v>BOAMS 2006-2 A2</v>
        <stp/>
        <stp>##V3_BDPV12</stp>
        <stp>05950GAB9 Mtge</stp>
        <stp>security_Name</stp>
        <stp>[eix.xlsx]EIX!R151C10</stp>
        <tr r="J151" s="11"/>
      </tp>
      <tp t="s">
        <v>CWHL 2004-HYB6 A3</v>
        <stp/>
        <stp>##V3_BDPV12</stp>
        <stp>12669GBC4 Mtge</stp>
        <stp>security_Name</stp>
        <stp>[eix.xlsx]EIX!R92C10</stp>
        <tr r="J92" s="11"/>
      </tp>
      <tp t="s">
        <v>CSMC 2019-RPL8 A1</v>
        <stp/>
        <stp>##V3_BDPV12</stp>
        <stp>12596YAC4 Mtge</stp>
        <stp>security_Name</stp>
        <stp>[eix.xlsx]EIX!R84C10</stp>
        <tr r="J84" s="11"/>
      </tp>
      <tp t="s">
        <v>PRIME 2006-CL1 A1</v>
        <stp/>
        <stp>##V3_BDPV12</stp>
        <stp>74161QAA0 Mtge</stp>
        <stp>security_Name</stp>
        <stp>[eix.xlsx]EIX!R337C10</stp>
        <tr r="J337" s="11"/>
      </tp>
      <tp t="s">
        <v>NHELI 2006-AF1 A4</v>
        <stp/>
        <stp>##V3_BDPV12</stp>
        <stp>65535AAD6 Mtge</stp>
        <stp>security_Name</stp>
        <stp>[eix.xlsx]EIX!R196C10</stp>
        <tr r="J196" s="11"/>
      </tp>
      <tp t="s">
        <v>GSAA 2006-13 AF3</v>
        <stp/>
        <stp>##V3_BDPV12</stp>
        <stp>36244SAC2 Mtge</stp>
        <stp>security_Name</stp>
        <stp>[eix.xlsx]EIX!R243C10</stp>
        <tr r="J243" s="11"/>
      </tp>
      <tp t="s">
        <v>CFLX 2005-2 2A2</v>
        <stp/>
        <stp>##V3_BDPV12</stp>
        <stp>16165TBA0 Mtge</stp>
        <stp>security_Name</stp>
        <stp>[eix.xlsx]EIX!R210C10</stp>
        <tr r="J210" s="11"/>
      </tp>
      <tp t="s">
        <v>INHEL 2004-C M7</v>
        <stp/>
        <stp>##V3_BDPV12</stp>
        <stp>456606GA4 Mtge</stp>
        <stp>security_Name</stp>
        <stp>[eix.xlsx]EIX!R171C10</stp>
        <tr r="J171" s="11"/>
      </tp>
      <tp t="s">
        <v>CFLX 2007-1 1A1</v>
        <stp/>
        <stp>##V3_BDPV12</stp>
        <stp>16165VAA6 Mtge</stp>
        <stp>security_Name</stp>
        <stp>[eix.xlsx]EIX!R217C10</stp>
        <tr r="J217" s="11"/>
      </tp>
      <tp t="s">
        <v>JPMAC 2007-CH2 AF3</v>
        <stp/>
        <stp>##V3_BDPV12</stp>
        <stp>46630MAD4 Mtge</stp>
        <stp>security_Name</stp>
        <stp>[eix.xlsx]EIX!R258C10</stp>
        <tr r="J258" s="11"/>
      </tp>
      <tp t="s">
        <v>FHAMS 2004-AA3 A1</v>
        <stp/>
        <stp>##V3_BDPV12</stp>
        <stp>32051D6B3 Mtge</stp>
        <stp>security_Name</stp>
        <stp>[eix.xlsx]EIX!R307C10</stp>
        <tr r="J307" s="11"/>
      </tp>
      <tp t="s">
        <v>AMRES 1999-1 M1</v>
        <stp/>
        <stp>##V3_BDPV12</stp>
        <stp>03215PFP9 Mtge</stp>
        <stp>security_Name</stp>
        <stp>[eix.xlsx]EIX!R43C10</stp>
        <tr r="J43" s="11"/>
      </tp>
      <tp t="s">
        <v>DMSI 2004-4 3AR1</v>
        <stp/>
        <stp>##V3_BDPV12</stp>
        <stp>251563EZ1 Mtge</stp>
        <stp>security_Name</stp>
        <stp>[eix.xlsx]EIX!R80C10</stp>
        <tr r="J80" s="11"/>
      </tp>
    </main>
    <main first="bloomberg.rtd">
      <tp t="s">
        <v>FNR 2017-112 SC</v>
        <stp/>
        <stp>##V3_BDPV12</stp>
        <stp>3136B0QA7 Mtge</stp>
        <stp>security_Name</stp>
        <stp>[eix.xlsx]EIX!R364C10</stp>
        <tr r="J364" s="11"/>
      </tp>
      <tp t="s">
        <v>FNR 2012-99 AI</v>
        <stp/>
        <stp>##V3_BDPV12</stp>
        <stp>3136A8XA3 Mtge</stp>
        <stp>security_Name</stp>
        <stp>[eix.xlsx]EIX!R382C10</stp>
        <tr r="J382" s="11"/>
      </tp>
      <tp t="s">
        <v>GSAA 2006-18 AF4B</v>
        <stp/>
        <stp>##V3_BDPV12</stp>
        <stp>3622ELAE6 Mtge</stp>
        <stp>security_Name</stp>
        <stp>[eix.xlsx]EIX!R244C10</stp>
        <tr r="J244" s="11"/>
      </tp>
      <tp t="s">
        <v>MSM 2006-2 2A4</v>
        <stp/>
        <stp>##V3_BDPV12</stp>
        <stp>61748HVL2 Mtge</stp>
        <stp>security_Name</stp>
        <stp>[eix.xlsx]EIX!R109C10</stp>
        <tr r="J109" s="11"/>
      </tp>
      <tp t="s">
        <v>FHLT 2004-2 M6</v>
        <stp/>
        <stp>##V3_BDPV12</stp>
        <stp>35729PEJ5 Mtge</stp>
        <stp>security_Name</stp>
        <stp>[eix.xlsx]EIX!R223C10</stp>
        <tr r="J223" s="11"/>
      </tp>
      <tp t="s">
        <v>BAYV 2007-B 2A3</v>
        <stp/>
        <stp>##V3_BDPV12</stp>
        <stp>07324FAJ9 Mtge</stp>
        <stp>security_Name</stp>
        <stp>[eix.xlsx]EIX!R165C10</stp>
        <tr r="J165" s="11"/>
      </tp>
      <tp t="s">
        <v>LMT 2005-3 3A1</v>
        <stp/>
        <stp>##V3_BDPV12</stp>
        <stp>52520MEJ8 Mtge</stp>
        <stp>security_Name</stp>
        <stp>[eix.xlsx]EIX!R272C10</stp>
        <tr r="J272" s="11"/>
      </tp>
      <tp t="s">
        <v>BAFC 2006-J 4A1</v>
        <stp/>
        <stp>##V3_BDPV12</stp>
        <stp>05951EAM9 Mtge</stp>
        <stp>security_Name</stp>
        <stp>[eix.xlsx]EIX!R299C10</stp>
        <tr r="J299" s="11"/>
      </tp>
      <tp t="s">
        <v>MABS 2005-NC2 A3</v>
        <stp/>
        <stp>##V3_BDPV12</stp>
        <stp>57643LMN3 Mtge</stp>
        <stp>security_Name</stp>
        <stp>[eix.xlsx]EIX!R10C10</stp>
        <tr r="J10" s="11"/>
      </tp>
      <tp t="s">
        <v>ABFC 2003-AHL1 M1</v>
        <stp/>
        <stp>##V3_BDPV12</stp>
        <stp>04542BCL4 Mtge</stp>
        <stp>security_Name</stp>
        <stp>[eix.xlsx]EIX!R340C10</stp>
        <tr r="J340" s="11"/>
      </tp>
      <tp t="s">
        <v>LBMLT 2004-3 M1</v>
        <stp/>
        <stp>##V3_BDPV12</stp>
        <stp>542514GM0 Mtge</stp>
        <stp>security_Name</stp>
        <stp>[eix.xlsx]EIX!R328C10</stp>
        <tr r="J328" s="11"/>
      </tp>
      <tp t="s">
        <v>AFC 1998-1 1A1</v>
        <stp/>
        <stp>##V3_BDPV12</stp>
        <stp>00105HDH6 Mtge</stp>
        <stp>security_Name</stp>
        <stp>[eix.xlsx]EIX!R229C10</stp>
        <tr r="J229" s="11"/>
      </tp>
      <tp t="s">
        <v>CWALT 2005-28CB 3A5</v>
        <stp/>
        <stp>##V3_BDPV12</stp>
        <stp>12667GYN7 Mtge</stp>
        <stp>security_Name</stp>
        <stp>[eix.xlsx]EIX!R280C10</stp>
        <tr r="J280" s="11"/>
      </tp>
      <tp t="s">
        <v>MSDWC 2002-AM1 M1</v>
        <stp/>
        <stp>##V3_BDPV12</stp>
        <stp>61746WML1 Mtge</stp>
        <stp>security_Name</stp>
        <stp>[eix.xlsx]EIX!R220C10</stp>
        <tr r="J220" s="11"/>
      </tp>
      <tp t="s">
        <v>CWHL 2005-HYB9 5A1</v>
        <stp/>
        <stp>##V3_BDPV12</stp>
        <stp>126670LE6 Mtge</stp>
        <stp>security_Name</stp>
        <stp>[eix.xlsx]EIX!R78C10</stp>
        <tr r="J78" s="11"/>
      </tp>
      <tp t="s">
        <v>MSM 2004-5AR 1A1</v>
        <stp/>
        <stp>##V3_BDPV12</stp>
        <stp>61748HAM3 Mtge</stp>
        <stp>security_Name</stp>
        <stp>[eix.xlsx]EIX!R320C10</stp>
        <tr r="J320" s="11"/>
      </tp>
      <tp t="s">
        <v>BOAMS 2005-G 4A2</v>
        <stp/>
        <stp>##V3_BDPV12</stp>
        <stp>05949CEM4 Mtge</stp>
        <stp>security_Name</stp>
        <stp>[eix.xlsx]EIX!R338C10</stp>
        <tr r="J338" s="11"/>
      </tp>
      <tp t="s">
        <v>CSMC 2006-7 9A5</v>
        <stp/>
        <stp>##V3_BDPV12</stp>
        <stp>22942KCB4 Mtge</stp>
        <stp>security_Name</stp>
        <stp>[eix.xlsx]EIX!R68C10</stp>
        <tr r="J68" s="11"/>
      </tp>
      <tp t="s">
        <v>HMBT 2004-2 A1</v>
        <stp/>
        <stp>##V3_BDPV12</stp>
        <stp>43739EAJ6 Mtge</stp>
        <stp>security_Name</stp>
        <stp>[eix.xlsx]EIX!R212C10</stp>
        <tr r="J212" s="11"/>
      </tp>
      <tp t="s">
        <v>GSR 2004-2F 6A1</v>
        <stp/>
        <stp>##V3_BDPV12</stp>
        <stp>36229RLK3 Mtge</stp>
        <stp>security_Name</stp>
        <stp>[eix.xlsx]EIX!R252C10</stp>
        <tr r="J252" s="11"/>
      </tp>
      <tp t="s">
        <v>TMTS 2004-1HE M2</v>
        <stp/>
        <stp>##V3_BDPV12</stp>
        <stp>881561DL5 Mtge</stp>
        <stp>security_Name</stp>
        <stp>[eix.xlsx]EIX!R112C10</stp>
        <tr r="J112" s="11"/>
      </tp>
      <tp t="s">
        <v>GNR 2020-62 IG</v>
        <stp/>
        <stp>##V3_BDPV12</stp>
        <stp>38382FFA7 Mtge</stp>
        <stp>security_Name</stp>
        <stp>[eix.xlsx]EIX!R356C10</stp>
        <tr r="J356" s="11"/>
      </tp>
      <tp t="s">
        <v>BSABS 2006-AC3 1A1</v>
        <stp/>
        <stp>##V3_BDPV12</stp>
        <stp>07387NAA5 Mtge</stp>
        <stp>security_Name</stp>
        <stp>[eix.xlsx]EIX!R285C10</stp>
        <tr r="J285" s="11"/>
      </tp>
      <tp t="s">
        <v>BAYV 2007-B 2A4</v>
        <stp/>
        <stp>##V3_BDPV12</stp>
        <stp>07324FAK6 Mtge</stp>
        <stp>security_Name</stp>
        <stp>[eix.xlsx]EIX!R278C10</stp>
        <tr r="J278" s="11"/>
      </tp>
      <tp t="s">
        <v>CSMC 2007-5 8A2</v>
        <stp/>
        <stp>##V3_BDPV12</stp>
        <stp>22944BDM7 Mtge</stp>
        <stp>security_Name</stp>
        <stp>[eix.xlsx]EIX!R247C10</stp>
        <tr r="J247" s="11"/>
      </tp>
      <tp t="s">
        <v>FHR 4840 IA</v>
        <stp/>
        <stp>##V3_BDPV12</stp>
        <stp>3137FJTN9 Mtge</stp>
        <stp>security_Name</stp>
        <stp>[eix.xlsx]EIX!R397C10</stp>
        <tr r="J397" s="11"/>
      </tp>
      <tp t="s">
        <v>NRZT 2020-RPL2 A1</v>
        <stp/>
        <stp>##V3_BDPV12</stp>
        <stp>64831BAA4 Mtge</stp>
        <stp>security_Name</stp>
        <stp>[eix.xlsx]EIX!R67C10</stp>
        <tr r="J67" s="11"/>
      </tp>
      <tp t="s">
        <v>NZES 2020-FNT1 A</v>
        <stp/>
        <stp>##V3_BDPV12</stp>
        <stp>64830YAA5 Mtge</stp>
        <stp>security_Name</stp>
        <stp>[eix.xlsx]EIX!R35C10</stp>
        <tr r="J35" s="11"/>
      </tp>
      <tp t="s">
        <v>GEWMC 2006-1 A2B</v>
        <stp/>
        <stp>##V3_BDPV12</stp>
        <stp>36829JAB7 Mtge</stp>
        <stp>security_Name</stp>
        <stp>[eix.xlsx]EIX!R12C10</stp>
        <tr r="J12" s="11"/>
      </tp>
      <tp t="s">
        <v>TBW 2006-3 3A</v>
        <stp/>
        <stp>##V3_BDPV12</stp>
        <stp>87804AAD4 Mtge</stp>
        <stp>security_Name</stp>
        <stp>[eix.xlsx]EIX!R24C10</stp>
        <tr r="J24" s="11"/>
      </tp>
      <tp t="s">
        <v>JPALT 2006-S1 1A11</v>
        <stp/>
        <stp>##V3_BDPV12</stp>
        <stp>46627MEH6 Mtge</stp>
        <stp>security_Name</stp>
        <stp>[eix.xlsx]EIX!R205C10</stp>
        <tr r="J205" s="11"/>
      </tp>
      <tp t="s">
        <v>BSABS 2004-HE3 M5</v>
        <stp/>
        <stp>##V3_BDPV12</stp>
        <stp>07384YSB3 Mtge</stp>
        <stp>security_Name</stp>
        <stp>[eix.xlsx]EIX!R135C10</stp>
        <tr r="J135" s="11"/>
      </tp>
      <tp t="s">
        <v>CMLTI 2006-WF1 A2D</v>
        <stp/>
        <stp>##V3_BDPV12</stp>
        <stp>17307G4J4 Mtge</stp>
        <stp>security_Name</stp>
        <stp>[eix.xlsx]EIX!R302C10</stp>
        <tr r="J302" s="11"/>
      </tp>
      <tp t="s">
        <v>CFAB 2003-6 2M1</v>
        <stp/>
        <stp>##V3_BDPV12</stp>
        <stp>161546HJ8 Mtge</stp>
        <stp>security_Name</stp>
        <stp>[eix.xlsx]EIX!R58C10</stp>
        <tr r="J58" s="11"/>
      </tp>
      <tp t="s">
        <v>IXIS 2005-HE2 M4</v>
        <stp/>
        <stp>##V3_BDPV12</stp>
        <stp>45071KBM5 Mtge</stp>
        <stp>security_Name</stp>
        <stp>[eix.xlsx]EIX!R324C10</stp>
        <tr r="J324" s="11"/>
      </tp>
      <tp t="s">
        <v>GSR 2003-5F 2A1</v>
        <stp/>
        <stp>##V3_BDPV12</stp>
        <stp>36228FTH9 Mtge</stp>
        <stp>security_Name</stp>
        <stp>[eix.xlsx]EIX!R127C10</stp>
        <tr r="J127" s="11"/>
      </tp>
    </main>
    <main first="bloomberg.rtd">
      <tp t="s">
        <v>BSABS 2004-SD4 A1</v>
        <stp/>
        <stp>##V3_BDPV12</stp>
        <stp>073879MC9 Mtge</stp>
        <stp>security_Name</stp>
        <stp>[eix.xlsx]EIX!R327C10</stp>
        <tr r="J327" s="11"/>
      </tp>
      <tp t="s">
        <v>BAFC 2006-H 2A2</v>
        <stp/>
        <stp>##V3_BDPV12</stp>
        <stp>05950PAE3 Mtge</stp>
        <stp>security_Name</stp>
        <stp>[eix.xlsx]EIX!R76C10</stp>
        <tr r="J76" s="11"/>
      </tp>
      <tp t="s">
        <v>BSARM 2006-4 2A1</v>
        <stp/>
        <stp>##V3_BDPV12</stp>
        <stp>073882AC6 Mtge</stp>
        <stp>security_Name</stp>
        <stp>[eix.xlsx]EIX!R133C10</stp>
        <tr r="J133" s="11"/>
      </tp>
      <tp t="s">
        <v>RFMSI 2006-S11 A4</v>
        <stp/>
        <stp>##V3_BDPV12</stp>
        <stp>74958FAD5 Mtge</stp>
        <stp>security_Name</stp>
        <stp>[eix.xlsx]EIX!R66C10</stp>
        <tr r="J66" s="11"/>
      </tp>
      <tp t="s">
        <v>VCWHE 2009-1 3QB1</v>
        <stp/>
        <stp>##V3_BDPV12</stp>
        <stp>929091AA4 Mtge</stp>
        <stp>security_Name</stp>
        <stp>[eix.xlsx]EIX!R34C10</stp>
        <tr r="J34" s="11"/>
      </tp>
      <tp t="s">
        <v>RAMP 2007-RS1 A3</v>
        <stp/>
        <stp>##V3_BDPV12</stp>
        <stp>74923RAC3 Mtge</stp>
        <stp>security_Name</stp>
        <stp>[eix.xlsx]EIX!R51C10</stp>
        <tr r="J51" s="11"/>
      </tp>
      <tp t="s">
        <v>BAFC 2007-7 1A1</v>
        <stp/>
        <stp>##V3_BDPV12</stp>
        <stp>059529AB3 Mtge</stp>
        <stp>security_Name</stp>
        <stp>[eix.xlsx]EIX!R49C10</stp>
        <tr r="J49" s="11"/>
      </tp>
      <tp t="s">
        <v>NZES 2020-FHT1 A</v>
        <stp/>
        <stp>##V3_BDPV12</stp>
        <stp>62955MAA4 Mtge</stp>
        <stp>security_Name</stp>
        <stp>[eix.xlsx]EIX!R31C10</stp>
        <tr r="J31" s="11"/>
      </tp>
      <tp t="s">
        <v>WMALT 2005-10 2A9</v>
        <stp/>
        <stp>##V3_BDPV12</stp>
        <stp>93934FGH9 Mtge</stp>
        <stp>security_Name</stp>
        <stp>[eix.xlsx]EIX!R126C10</stp>
        <tr r="J126" s="11"/>
      </tp>
      <tp t="s">
        <v>NHEL 2006-4 A2C</v>
        <stp/>
        <stp>##V3_BDPV12</stp>
        <stp>66988XAC8 Mtge</stp>
        <stp>security_Name</stp>
        <stp>[eix.xlsx]EIX!R111C10</stp>
        <tr r="J111" s="11"/>
      </tp>
      <tp t="s">
        <v>ARMT 2005-12 5A1</v>
        <stp/>
        <stp>##V3_BDPV12</stp>
        <stp>2254W0MM4 Mtge</stp>
        <stp>security_Name</stp>
        <stp>[eix.xlsx]EIX!R23C10</stp>
        <tr r="J23" s="11"/>
      </tp>
      <tp t="s">
        <v>RAMC 2006-2 AF5</v>
        <stp/>
        <stp>##V3_BDPV12</stp>
        <stp>759676AH2 Mtge</stp>
        <stp>security_Name</stp>
        <stp>[eix.xlsx]EIX!R50C10</stp>
        <tr r="J50" s="11"/>
      </tp>
      <tp t="s">
        <v>FHASI 2000-H 2B1</v>
        <stp/>
        <stp>##V3_BDPV12</stp>
        <stp>32051DCN0 Mtge</stp>
        <stp>security_Name</stp>
        <stp>[eix.xlsx]EIX!R317C10</stp>
        <tr r="J317" s="11"/>
      </tp>
      <tp t="s">
        <v>RFMSI 2007-S1 A5</v>
        <stp/>
        <stp>##V3_BDPV12</stp>
        <stp>749581AJ3 Mtge</stp>
        <stp>security_Name</stp>
        <stp>[eix.xlsx]EIX!R74C10</stp>
        <tr r="J74" s="11"/>
      </tp>
      <tp t="s">
        <v>RFMSI 2007-S1 A4</v>
        <stp/>
        <stp>##V3_BDPV12</stp>
        <stp>749581AH7 Mtge</stp>
        <stp>security_Name</stp>
        <stp>[eix.xlsx]EIX!R28C10</stp>
        <tr r="J28" s="11"/>
      </tp>
      <tp t="s">
        <v>NAA 2005-AR6 2A1</v>
        <stp/>
        <stp>##V3_BDPV12</stp>
        <stp>65535VRH3 Mtge</stp>
        <stp>security_Name</stp>
        <stp>[eix.xlsx]EIX!R201C10</stp>
        <tr r="J201" s="11"/>
      </tp>
      <tp t="s">
        <v>WAMU 2007-HY1 5A1</v>
        <stp/>
        <stp>##V3_BDPV12</stp>
        <stp>92925VAP5 Mtge</stp>
        <stp>security_Name</stp>
        <stp>[eix.xlsx]EIX!R93C10</stp>
        <tr r="J93" s="11"/>
      </tp>
    </main>
    <main first="bloomberg.rtd">
      <tp t="s">
        <v>CWALT 2005-69 A1</v>
        <stp/>
        <stp>##V3_BDPV12</stp>
        <stp>12668AN27 Mtge</stp>
        <stp>security_Name</stp>
        <stp>[eix.xlsx]EIX!R32C10</stp>
        <tr r="J32" s="11"/>
      </tp>
      <tp t="s">
        <v>WFMBS 2006-7 2A1</v>
        <stp/>
        <stp>##V3_BDPV12</stp>
        <stp>94982XAD4 Mtge</stp>
        <stp>security_Name</stp>
        <stp>[eix.xlsx]EIX!R163C10</stp>
        <tr r="J163" s="11"/>
      </tp>
      <tp t="s">
        <v>CSFB 2004-AR5 7A3</v>
        <stp/>
        <stp>##V3_BDPV12</stp>
        <stp>22541SLH9 Mtge</stp>
        <stp>security_Name</stp>
        <stp>[eix.xlsx]EIX!R336C10</stp>
        <tr r="J336" s="11"/>
      </tp>
      <tp t="s">
        <v>MSM 2006-8AR 3A</v>
        <stp/>
        <stp>##V3_BDPV12</stp>
        <stp>61749LAH4 Mtge</stp>
        <stp>security_Name</stp>
        <stp>[eix.xlsx]EIX!R102C10</stp>
        <tr r="J102" s="11"/>
      </tp>
      <tp t="s">
        <v>JPMMT 2005-S3 1A1</v>
        <stp/>
        <stp>##V3_BDPV12</stp>
        <stp>466247ZN6 Mtge</stp>
        <stp>security_Name</stp>
        <stp>[eix.xlsx]EIX!R150C10</stp>
        <tr r="J150" s="11"/>
      </tp>
      <tp t="s">
        <v>RAST 2007-A5 2A5</v>
        <stp/>
        <stp>##V3_BDPV12</stp>
        <stp>76114HAM7 Mtge</stp>
        <stp>security_Name</stp>
        <stp>[eix.xlsx]EIX!R203C10</stp>
        <tr r="J203" s="11"/>
      </tp>
      <tp t="s">
        <v>NHEL 2004-1 M4</v>
        <stp/>
        <stp>##V3_BDPV12</stp>
        <stp>66987XED3 Mtge</stp>
        <stp>security_Name</stp>
        <stp>[eix.xlsx]EIX!R119C10</stp>
        <tr r="J119" s="11"/>
      </tp>
      <tp t="s">
        <v>HEAT 2002-1 M2</v>
        <stp/>
        <stp>##V3_BDPV12</stp>
        <stp>22541NAH2 Mtge</stp>
        <stp>security_Name</stp>
        <stp>[eix.xlsx]EIX!R326C10</stp>
        <tr r="J326" s="11"/>
      </tp>
    </main>
    <main first="bloomberg.rtd">
      <tp t="s">
        <v>CSFB 2005-11 8A4</v>
        <stp/>
        <stp>##V3_BDPV12</stp>
        <stp>2254W0PH2 Mtge</stp>
        <stp>security_Name</stp>
        <stp>[eix.xlsx]EIX!R155C10</stp>
        <tr r="J155" s="11"/>
      </tp>
    </main>
    <main first="bloomberg.rtd">
      <tp t="s">
        <v>FNR 2012-111 JS</v>
        <stp/>
        <stp>##V3_BDPV12</stp>
        <stp>3136A9GJ1 Mtge</stp>
        <stp>security_Name</stp>
        <stp>[eix.xlsx]EIX!R391C10</stp>
        <tr r="J391" s="11"/>
      </tp>
      <tp t="s">
        <v>RAMP 2002-RS3 MII1</v>
        <stp/>
        <stp>##V3_BDPV12</stp>
        <stp>760985MD0 Mtge</stp>
        <stp>security_Name</stp>
        <stp>[eix.xlsx]EIX!R240C10</stp>
        <tr r="J240" s="11"/>
      </tp>
      <tp t="s">
        <v>IMM 2004-9 M2</v>
        <stp/>
        <stp>##V3_BDPV12</stp>
        <stp>45254NLC9 Mtge</stp>
        <stp>security_Name</stp>
        <stp>[eix.xlsx]EIX!R48C10</stp>
        <tr r="J48" s="11"/>
      </tp>
      <tp t="s">
        <v>WFMBS 2006-AR14 1A5</v>
        <stp/>
        <stp>##V3_BDPV12</stp>
        <stp>94984MAE4 Mtge</stp>
        <stp>security_Name</stp>
        <stp>[eix.xlsx]EIX!R269C10</stp>
        <tr r="J269" s="11"/>
      </tp>
      <tp t="s">
        <v>GSAA 2006-14 A3B</v>
        <stp/>
        <stp>##V3_BDPV12</stp>
        <stp>36298YAD2 Mtge</stp>
        <stp>security_Name</stp>
        <stp>[eix.xlsx]EIX!R238C10</stp>
        <tr r="J238" s="11"/>
      </tp>
      <tp t="s">
        <v>AMSI 2004-R2 M2</v>
        <stp/>
        <stp>##V3_BDPV12</stp>
        <stp>03072SPJ8 Mtge</stp>
        <stp>security_Name</stp>
        <stp>[eix.xlsx]EIX!R118C10</stp>
        <tr r="J118" s="11"/>
      </tp>
      <tp t="s">
        <v>FHR 3349 SM</v>
        <stp/>
        <stp>##V3_BDPV12</stp>
        <stp>31397JWD2 Mtge</stp>
        <stp>security_Name</stp>
        <stp>[eix.xlsx]EIX!R375C10</stp>
        <tr r="J375" s="11"/>
      </tp>
      <tp t="s">
        <v>IRWHE 2004-1 2B1</v>
        <stp/>
        <stp>##V3_BDPV12</stp>
        <stp>464126CL3 Mtge</stp>
        <stp>security_Name</stp>
        <stp>[eix.xlsx]EIX!R333C10</stp>
        <tr r="J333" s="11"/>
      </tp>
      <tp t="s">
        <v>CWL 2002-5 MV1</v>
        <stp/>
        <stp>##V3_BDPV12</stp>
        <stp>126671TK2 Mtge</stp>
        <stp>security_Name</stp>
        <stp>[eix.xlsx]EIX!R271C10</stp>
        <tr r="J271" s="11"/>
      </tp>
      <tp t="s">
        <v>IMM 2005-4 1M2</v>
        <stp/>
        <stp>##V3_BDPV12</stp>
        <stp>45254NPH4 Mtge</stp>
        <stp>security_Name</stp>
        <stp>[eix.xlsx]EIX!R259C10</stp>
        <tr r="J259" s="11"/>
      </tp>
      <tp t="s">
        <v>INDX 2005-AR3 3A1</v>
        <stp/>
        <stp>##V3_BDPV12</stp>
        <stp>45660LFK0 Mtge</stp>
        <stp>security_Name</stp>
        <stp>[eix.xlsx]EIX!R266C10</stp>
        <tr r="J266" s="11"/>
      </tp>
      <tp t="s">
        <v>BAFC 2007-4 TA1B</v>
        <stp/>
        <stp>##V3_BDPV12</stp>
        <stp>05953YAH4 Mtge</stp>
        <stp>security_Name</stp>
        <stp>[eix.xlsx]EIX!R128C10</stp>
        <tr r="J128" s="11"/>
      </tp>
      <tp t="s">
        <v>IMM 2004-10 1A1</v>
        <stp/>
        <stp>##V3_BDPV12</stp>
        <stp>45254NLJ4 Mtge</stp>
        <stp>security_Name</stp>
        <stp>[eix.xlsx]EIX!R60C10</stp>
        <tr r="J60" s="11"/>
      </tp>
      <tp t="s">
        <v>BAFC 2007-2 2A1</v>
        <stp/>
        <stp>##V3_BDPV12</stp>
        <stp>05951GCH3 Mtge</stp>
        <stp>security_Name</stp>
        <stp>[eix.xlsx]EIX!R245C10</stp>
        <tr r="J245" s="11"/>
      </tp>
      <tp t="s">
        <v>INHEL 2002-B M1</v>
        <stp/>
        <stp>##V3_BDPV12</stp>
        <stp>456606DK5 Mtge</stp>
        <stp>security_Name</stp>
        <stp>[eix.xlsx]EIX!R298C10</stp>
        <tr r="J298" s="11"/>
      </tp>
    </main>
    <main first="bloomberg.rtd">
      <tp t="s">
        <v>FHR 4672 AI</v>
        <stp/>
        <stp>##V3_BDPV12</stp>
        <stp>3137BXJJ2 Mtge</stp>
        <stp>security_Name</stp>
        <stp>[eix.xlsx]EIX!R365C10</stp>
        <tr r="J365" s="11"/>
      </tp>
      <tp t="s">
        <v>CBASS 2002-CB4 B1</v>
        <stp/>
        <stp>##V3_BDPV12</stp>
        <stp>12489WFF6 Mtge</stp>
        <stp>security_Name</stp>
        <stp>[eix.xlsx]EIX!R322C10</stp>
        <tr r="J322" s="11"/>
      </tp>
      <tp t="s">
        <v>LBMLT 2001-4 2M1</v>
        <stp/>
        <stp>##V3_BDPV12</stp>
        <stp>542514BK9 Mtge</stp>
        <stp>security_Name</stp>
        <stp>[eix.xlsx]EIX!R291C10</stp>
        <tr r="J291" s="11"/>
      </tp>
      <tp t="s">
        <v>AFC 1998-2 2A</v>
        <stp/>
        <stp>##V3_BDPV12</stp>
        <stp>00105HDN3 Mtge</stp>
        <stp>security_Name</stp>
        <stp>[eix.xlsx]EIX!R136C10</stp>
        <tr r="J136" s="11"/>
      </tp>
      <tp t="s">
        <v>SARM 2005-7 3A1</v>
        <stp/>
        <stp>##V3_BDPV12</stp>
        <stp>863579PK8 Mtge</stp>
        <stp>security_Name</stp>
        <stp>[eix.xlsx]EIX!R134C10</stp>
        <tr r="J134" s="11"/>
      </tp>
      <tp t="s">
        <v>NHEL 2003-1 M1</v>
        <stp/>
        <stp>##V3_BDPV12</stp>
        <stp>66987XCF0 Mtge</stp>
        <stp>security_Name</stp>
        <stp>[eix.xlsx]EIX!R160C10</stp>
        <tr r="J160" s="11"/>
      </tp>
      <tp t="s">
        <v>RAST 2006-A1 1A1</v>
        <stp/>
        <stp>##V3_BDPV12</stp>
        <stp>45660L6H7 Mtge</stp>
        <stp>security_Name</stp>
        <stp>[eix.xlsx]EIX!R140C10</stp>
        <tr r="J140" s="11"/>
      </tp>
    </main>
    <main first="bloomberg.rtd">
      <tp t="s">
        <v>RAMC 2007-1 AF5</v>
        <stp/>
        <stp>##V3_BDPV12</stp>
        <stp>75970JAH9 Mtge</stp>
        <stp>security_Name</stp>
        <stp>[eix.xlsx]EIX!R226C10</stp>
        <tr r="J226" s="11"/>
      </tp>
      <tp t="s">
        <v>WFALT 2007-PA2 2A1</v>
        <stp/>
        <stp>##V3_BDPV12</stp>
        <stp>94985FAG3 Mtge</stp>
        <stp>security_Name</stp>
        <stp>[eix.xlsx]EIX!R309C10</stp>
        <tr r="J309" s="11"/>
      </tp>
      <tp t="s">
        <v>FIAOT 2017-2A D</v>
        <stp/>
        <stp>##V3_BDPV12</stp>
        <stp>32059BAJ7 Mtge</stp>
        <stp>security_Name</stp>
        <stp>[eix.xlsx]EIX!R288C10</stp>
        <tr r="J288" s="11"/>
      </tp>
      <tp t="s">
        <v>NHEL 2004-1 M3</v>
        <stp/>
        <stp>##V3_BDPV12</stp>
        <stp>66987XEC5 Mtge</stp>
        <stp>security_Name</stp>
        <stp>[eix.xlsx]EIX!R47C10</stp>
        <tr r="J47" s="11"/>
      </tp>
      <tp t="s">
        <v>CSFB 2005-5 6A3</v>
        <stp/>
        <stp>##V3_BDPV12</stp>
        <stp>225458UK2 Mtge</stp>
        <stp>security_Name</stp>
        <stp>[eix.xlsx]EIX!R166C10</stp>
        <tr r="J166" s="11"/>
      </tp>
      <tp t="s">
        <v>SAIL 2004-5 M5</v>
        <stp/>
        <stp>##V3_BDPV12</stp>
        <stp>86358EJJ6 Mtge</stp>
        <stp>security_Name</stp>
        <stp>[eix.xlsx]EIX!R209C10</stp>
        <tr r="J209" s="11"/>
      </tp>
      <tp t="s">
        <v>MASTR 2004-11 5A4</v>
        <stp/>
        <stp>##V3_BDPV12</stp>
        <stp>57643MJL9 Mtge</stp>
        <stp>security_Name</stp>
        <stp>[eix.xlsx]EIX!R56C10</stp>
        <tr r="J56" s="11"/>
      </tp>
      <tp t="s">
        <v>JPMMT 2005-A6 1A2</v>
        <stp/>
        <stp>##V3_BDPV12</stp>
        <stp>466247TM5 Mtge</stp>
        <stp>security_Name</stp>
        <stp>[eix.xlsx]EIX!R301C10</stp>
        <tr r="J301" s="11"/>
      </tp>
      <tp t="s">
        <v>FFML 2005-FF1 M2</v>
        <stp/>
        <stp>##V3_BDPV12</stp>
        <stp>32027NQM6 Mtge</stp>
        <stp>security_Name</stp>
        <stp>[eix.xlsx]EIX!R200C10</stp>
        <tr r="J200" s="11"/>
      </tp>
      <tp t="s">
        <v>CXHE 2002-A AF6</v>
        <stp/>
        <stp>##V3_BDPV12</stp>
        <stp>152314EL0 Mtge</stp>
        <stp>security_Name</stp>
        <stp>[eix.xlsx]EIX!R339C10</stp>
        <tr r="J339" s="11"/>
      </tp>
      <tp t="s">
        <v>BAFC 2009-R9 3A3</v>
        <stp/>
        <stp>##V3_BDPV12</stp>
        <stp>05954UAJ7 Mtge</stp>
        <stp>security_Name</stp>
        <stp>[eix.xlsx]EIX!R114C10</stp>
        <tr r="J114" s="11"/>
      </tp>
      <tp t="s">
        <v>JPMMT 2006-A2 2A1</v>
        <stp/>
        <stp>##V3_BDPV12</stp>
        <stp>466247J46 Mtge</stp>
        <stp>security_Name</stp>
        <stp>[eix.xlsx]EIX!R54C10</stp>
        <tr r="J54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" name="Picture 0" descr="d8c900f3fd164be19d461e31d6cc129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" name="Picture 0" descr="39e0dc3cdd3642548549b766606f9dfb">
          <a:extLst>
            <a:ext uri="{FF2B5EF4-FFF2-40B4-BE49-F238E27FC236}">
              <a16:creationId xmlns:a16="http://schemas.microsoft.com/office/drawing/2014/main" id="{99A07CAD-F114-4160-87CE-EDC35D12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" name="Picture 0" descr="f1146ac7b28f42629e671b8adf4c710c">
          <a:extLst>
            <a:ext uri="{FF2B5EF4-FFF2-40B4-BE49-F238E27FC236}">
              <a16:creationId xmlns:a16="http://schemas.microsoft.com/office/drawing/2014/main" id="{92F6CBD8-302E-4859-B4C8-A224B3DE0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5" name="Picture 0" descr="2e5ac6b6a763499ea0f92b613365a402">
          <a:extLst>
            <a:ext uri="{FF2B5EF4-FFF2-40B4-BE49-F238E27FC236}">
              <a16:creationId xmlns:a16="http://schemas.microsoft.com/office/drawing/2014/main" id="{8AFEE5C9-BDED-4F96-B962-2FBDEE2A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6" name="Picture 0" descr="917154e375e546278a759ccc2084e8c3">
          <a:extLst>
            <a:ext uri="{FF2B5EF4-FFF2-40B4-BE49-F238E27FC236}">
              <a16:creationId xmlns:a16="http://schemas.microsoft.com/office/drawing/2014/main" id="{CAE51D3C-1CA4-4BDA-8FFB-A037407B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0"/>
          <a:ext cx="17653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7" name="Picture 0" descr="509e5f0711e5410e9913082d8651c427">
          <a:extLst>
            <a:ext uri="{FF2B5EF4-FFF2-40B4-BE49-F238E27FC236}">
              <a16:creationId xmlns:a16="http://schemas.microsoft.com/office/drawing/2014/main" id="{0E06426D-32BA-4BB8-8420-921DCA7A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8" name="Picture 0" descr="9c8dc854a91a462d9958c0adcef7311f">
          <a:extLst>
            <a:ext uri="{FF2B5EF4-FFF2-40B4-BE49-F238E27FC236}">
              <a16:creationId xmlns:a16="http://schemas.microsoft.com/office/drawing/2014/main" id="{F86D05B6-96CA-4F77-9118-4A5499D1C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9" name="Picture 0" descr="d8c900f3fd164be19d461e31d6cc1297">
          <a:extLst>
            <a:ext uri="{FF2B5EF4-FFF2-40B4-BE49-F238E27FC236}">
              <a16:creationId xmlns:a16="http://schemas.microsoft.com/office/drawing/2014/main" id="{1E72A7CB-E55B-4455-8F0C-96AE6181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0" name="Picture 0" descr="39e0dc3cdd3642548549b766606f9dfb">
          <a:extLst>
            <a:ext uri="{FF2B5EF4-FFF2-40B4-BE49-F238E27FC236}">
              <a16:creationId xmlns:a16="http://schemas.microsoft.com/office/drawing/2014/main" id="{7B29D115-3821-429B-A956-075599DC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1" name="Picture 0" descr="f1146ac7b28f42629e671b8adf4c710c">
          <a:extLst>
            <a:ext uri="{FF2B5EF4-FFF2-40B4-BE49-F238E27FC236}">
              <a16:creationId xmlns:a16="http://schemas.microsoft.com/office/drawing/2014/main" id="{3B60064E-202B-41DD-9845-2D533E308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4785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2" name="Picture 0" descr="2e5ac6b6a763499ea0f92b613365a402">
          <a:extLst>
            <a:ext uri="{FF2B5EF4-FFF2-40B4-BE49-F238E27FC236}">
              <a16:creationId xmlns:a16="http://schemas.microsoft.com/office/drawing/2014/main" id="{42FBAB70-D217-402A-8528-C5AFE60A8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4785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3" name="Picture 0" descr="917154e375e546278a759ccc2084e8c3">
          <a:extLst>
            <a:ext uri="{FF2B5EF4-FFF2-40B4-BE49-F238E27FC236}">
              <a16:creationId xmlns:a16="http://schemas.microsoft.com/office/drawing/2014/main" id="{B82DD20A-3C99-48F7-B1B1-0570F4CEC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4785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4" name="Picture 0" descr="509e5f0711e5410e9913082d8651c427">
          <a:extLst>
            <a:ext uri="{FF2B5EF4-FFF2-40B4-BE49-F238E27FC236}">
              <a16:creationId xmlns:a16="http://schemas.microsoft.com/office/drawing/2014/main" id="{FFF365DA-3A42-4B8E-B96E-B0A325A95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0"/>
          <a:ext cx="6096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5" name="Picture 0" descr="9c8dc854a91a462d9958c0adcef7311f">
          <a:extLst>
            <a:ext uri="{FF2B5EF4-FFF2-40B4-BE49-F238E27FC236}">
              <a16:creationId xmlns:a16="http://schemas.microsoft.com/office/drawing/2014/main" id="{83C4093D-8E0E-4259-A171-DDC6994DC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0"/>
          <a:ext cx="6096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6" name="Picture 0" descr="d8c900f3fd164be19d461e31d6cc1297">
          <a:extLst>
            <a:ext uri="{FF2B5EF4-FFF2-40B4-BE49-F238E27FC236}">
              <a16:creationId xmlns:a16="http://schemas.microsoft.com/office/drawing/2014/main" id="{A6A5ECF9-3E23-44FC-B326-4D5D4E2A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7" name="Picture 0" descr="39e0dc3cdd3642548549b766606f9dfb">
          <a:extLst>
            <a:ext uri="{FF2B5EF4-FFF2-40B4-BE49-F238E27FC236}">
              <a16:creationId xmlns:a16="http://schemas.microsoft.com/office/drawing/2014/main" id="{F2A41271-8073-4F13-813D-B9924D17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8" name="Picture 0" descr="f1146ac7b28f42629e671b8adf4c710c">
          <a:extLst>
            <a:ext uri="{FF2B5EF4-FFF2-40B4-BE49-F238E27FC236}">
              <a16:creationId xmlns:a16="http://schemas.microsoft.com/office/drawing/2014/main" id="{C5321BF8-1578-402E-BAB4-FD2E8D28B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9" name="Picture 0" descr="2e5ac6b6a763499ea0f92b613365a402">
          <a:extLst>
            <a:ext uri="{FF2B5EF4-FFF2-40B4-BE49-F238E27FC236}">
              <a16:creationId xmlns:a16="http://schemas.microsoft.com/office/drawing/2014/main" id="{BC797854-7C3D-4275-B35D-3B193AEE5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0" name="Picture 0" descr="917154e375e546278a759ccc2084e8c3">
          <a:extLst>
            <a:ext uri="{FF2B5EF4-FFF2-40B4-BE49-F238E27FC236}">
              <a16:creationId xmlns:a16="http://schemas.microsoft.com/office/drawing/2014/main" id="{0AA9E3ED-A56A-4C97-A619-BBE38A5CF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1" name="Picture 0" descr="509e5f0711e5410e9913082d8651c427">
          <a:extLst>
            <a:ext uri="{FF2B5EF4-FFF2-40B4-BE49-F238E27FC236}">
              <a16:creationId xmlns:a16="http://schemas.microsoft.com/office/drawing/2014/main" id="{CC07A0A3-70C2-4101-BBEA-C19CDB45D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2" name="Picture 0" descr="9c8dc854a91a462d9958c0adcef7311f">
          <a:extLst>
            <a:ext uri="{FF2B5EF4-FFF2-40B4-BE49-F238E27FC236}">
              <a16:creationId xmlns:a16="http://schemas.microsoft.com/office/drawing/2014/main" id="{8BEC8DE3-7FF2-4EF6-88D6-D51F41079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3" name="Picture 0" descr="d8c900f3fd164be19d461e31d6cc1297">
          <a:extLst>
            <a:ext uri="{FF2B5EF4-FFF2-40B4-BE49-F238E27FC236}">
              <a16:creationId xmlns:a16="http://schemas.microsoft.com/office/drawing/2014/main" id="{AAF6BFBC-C573-46E8-AC93-900165793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4" name="Picture 0" descr="39e0dc3cdd3642548549b766606f9dfb">
          <a:extLst>
            <a:ext uri="{FF2B5EF4-FFF2-40B4-BE49-F238E27FC236}">
              <a16:creationId xmlns:a16="http://schemas.microsoft.com/office/drawing/2014/main" id="{2872E4F1-6669-416A-9D1D-0550FA88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5" name="Picture 0" descr="f1146ac7b28f42629e671b8adf4c710c">
          <a:extLst>
            <a:ext uri="{FF2B5EF4-FFF2-40B4-BE49-F238E27FC236}">
              <a16:creationId xmlns:a16="http://schemas.microsoft.com/office/drawing/2014/main" id="{D9C79F93-4FC6-4705-8CDB-A1B537F8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6" name="Picture 0" descr="2e5ac6b6a763499ea0f92b613365a402">
          <a:extLst>
            <a:ext uri="{FF2B5EF4-FFF2-40B4-BE49-F238E27FC236}">
              <a16:creationId xmlns:a16="http://schemas.microsoft.com/office/drawing/2014/main" id="{4EC839D8-0F64-41AE-B041-50241EF4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7" name="Picture 0" descr="917154e375e546278a759ccc2084e8c3">
          <a:extLst>
            <a:ext uri="{FF2B5EF4-FFF2-40B4-BE49-F238E27FC236}">
              <a16:creationId xmlns:a16="http://schemas.microsoft.com/office/drawing/2014/main" id="{BA3085F6-5036-4658-9B9E-A51DE8F06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8" name="Picture 0" descr="509e5f0711e5410e9913082d8651c427">
          <a:extLst>
            <a:ext uri="{FF2B5EF4-FFF2-40B4-BE49-F238E27FC236}">
              <a16:creationId xmlns:a16="http://schemas.microsoft.com/office/drawing/2014/main" id="{BA702AD5-A3D5-46E5-B181-13BA443B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9" name="Picture 0" descr="9c8dc854a91a462d9958c0adcef7311f">
          <a:extLst>
            <a:ext uri="{FF2B5EF4-FFF2-40B4-BE49-F238E27FC236}">
              <a16:creationId xmlns:a16="http://schemas.microsoft.com/office/drawing/2014/main" id="{609325EB-3257-4C72-B3DC-63A471EF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0" name="Picture 0" descr="d8c900f3fd164be19d461e31d6cc1297">
          <a:extLst>
            <a:ext uri="{FF2B5EF4-FFF2-40B4-BE49-F238E27FC236}">
              <a16:creationId xmlns:a16="http://schemas.microsoft.com/office/drawing/2014/main" id="{19EAA422-9953-4589-919B-86D5683E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536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1" name="Picture 0" descr="39e0dc3cdd3642548549b766606f9dfb">
          <a:extLst>
            <a:ext uri="{FF2B5EF4-FFF2-40B4-BE49-F238E27FC236}">
              <a16:creationId xmlns:a16="http://schemas.microsoft.com/office/drawing/2014/main" id="{53710092-E67D-481B-B6A7-94CBA4B1A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536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2" name="Picture 0" descr="f1146ac7b28f42629e671b8adf4c710c">
          <a:extLst>
            <a:ext uri="{FF2B5EF4-FFF2-40B4-BE49-F238E27FC236}">
              <a16:creationId xmlns:a16="http://schemas.microsoft.com/office/drawing/2014/main" id="{31266D76-396F-4AED-BCB5-143117BC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80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3" name="Picture 0" descr="2e5ac6b6a763499ea0f92b613365a402">
          <a:extLst>
            <a:ext uri="{FF2B5EF4-FFF2-40B4-BE49-F238E27FC236}">
              <a16:creationId xmlns:a16="http://schemas.microsoft.com/office/drawing/2014/main" id="{1A18E37A-BB8E-461B-8A4B-DBBD1DFFA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80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4" name="Picture 0" descr="917154e375e546278a759ccc2084e8c3">
          <a:extLst>
            <a:ext uri="{FF2B5EF4-FFF2-40B4-BE49-F238E27FC236}">
              <a16:creationId xmlns:a16="http://schemas.microsoft.com/office/drawing/2014/main" id="{30AC1D75-961C-4903-81C9-25E684AA0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80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5" name="Picture 0" descr="509e5f0711e5410e9913082d8651c427">
          <a:extLst>
            <a:ext uri="{FF2B5EF4-FFF2-40B4-BE49-F238E27FC236}">
              <a16:creationId xmlns:a16="http://schemas.microsoft.com/office/drawing/2014/main" id="{117E764D-883E-48A7-A46F-B49FFCC93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6" name="Picture 0" descr="9c8dc854a91a462d9958c0adcef7311f">
          <a:extLst>
            <a:ext uri="{FF2B5EF4-FFF2-40B4-BE49-F238E27FC236}">
              <a16:creationId xmlns:a16="http://schemas.microsoft.com/office/drawing/2014/main" id="{3DC1FA9D-A241-462B-B706-3F70149AB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7" name="Picture 0">
          <a:extLst>
            <a:ext uri="{FF2B5EF4-FFF2-40B4-BE49-F238E27FC236}">
              <a16:creationId xmlns:a16="http://schemas.microsoft.com/office/drawing/2014/main" id="{63E5183B-CC4A-48D7-8B20-713FDC58D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8" name="Picture 0">
          <a:extLst>
            <a:ext uri="{FF2B5EF4-FFF2-40B4-BE49-F238E27FC236}">
              <a16:creationId xmlns:a16="http://schemas.microsoft.com/office/drawing/2014/main" id="{3DD02BC8-58B6-442B-AC57-213623558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8"/>
  <sheetViews>
    <sheetView zoomScale="130" zoomScaleNormal="130" workbookViewId="0"/>
  </sheetViews>
  <sheetFormatPr defaultColWidth="9.109375" defaultRowHeight="14.4" outlineLevelRow="1" x14ac:dyDescent="0.3"/>
  <cols>
    <col min="1" max="1" width="10.33203125" style="7" bestFit="1" customWidth="1"/>
    <col min="2" max="2" width="10.5546875" style="48" bestFit="1" customWidth="1"/>
    <col min="3" max="3" width="8.109375" style="107" bestFit="1" customWidth="1"/>
    <col min="4" max="4" width="11.6640625" style="51" customWidth="1"/>
    <col min="5" max="5" width="9.88671875" style="107" bestFit="1" customWidth="1"/>
    <col min="6" max="6" width="9.109375" style="6"/>
    <col min="7" max="7" width="19" style="6" bestFit="1" customWidth="1"/>
    <col min="8" max="8" width="11.6640625" style="6" customWidth="1"/>
    <col min="9" max="10" width="12.44140625" style="107" customWidth="1"/>
    <col min="11" max="11" width="13" style="107" bestFit="1" customWidth="1"/>
    <col min="12" max="12" width="4.33203125" style="6" customWidth="1"/>
    <col min="13" max="13" width="9.33203125" style="6" bestFit="1" customWidth="1"/>
    <col min="14" max="14" width="10.44140625" style="6" bestFit="1" customWidth="1"/>
    <col min="15" max="15" width="14" style="6" bestFit="1" customWidth="1"/>
    <col min="16" max="16" width="19.6640625" style="107" bestFit="1" customWidth="1"/>
    <col min="17" max="16384" width="9.109375" style="6"/>
  </cols>
  <sheetData>
    <row r="1" spans="1:16" ht="32.25" customHeight="1" x14ac:dyDescent="0.3">
      <c r="A1" s="5" t="s">
        <v>0</v>
      </c>
      <c r="B1" s="47" t="s">
        <v>44</v>
      </c>
      <c r="C1" s="15" t="s">
        <v>1</v>
      </c>
      <c r="D1" s="49" t="s">
        <v>43</v>
      </c>
      <c r="E1" s="16" t="s">
        <v>1</v>
      </c>
      <c r="G1" s="4" t="s">
        <v>2</v>
      </c>
      <c r="H1" s="3">
        <v>44196</v>
      </c>
      <c r="M1" s="122" t="s">
        <v>15</v>
      </c>
      <c r="N1" s="123"/>
      <c r="O1" s="124"/>
    </row>
    <row r="2" spans="1:16" x14ac:dyDescent="0.3">
      <c r="A2" s="7">
        <v>43465</v>
      </c>
      <c r="B2" s="56">
        <v>10000</v>
      </c>
      <c r="C2" s="8"/>
      <c r="D2" s="50">
        <v>10000</v>
      </c>
      <c r="E2" s="8"/>
      <c r="G2" s="9" t="s">
        <v>3</v>
      </c>
      <c r="H2" s="106">
        <v>7.2300000000000001E-4</v>
      </c>
      <c r="I2" s="116"/>
      <c r="J2" s="117"/>
      <c r="K2" s="117"/>
      <c r="M2" s="125" t="s">
        <v>19</v>
      </c>
      <c r="N2" s="126"/>
      <c r="O2" s="127"/>
    </row>
    <row r="3" spans="1:16" x14ac:dyDescent="0.3">
      <c r="A3" s="7">
        <f>EOMONTH(A2,1)</f>
        <v>43496</v>
      </c>
      <c r="B3" s="56">
        <v>10796.3</v>
      </c>
      <c r="C3" s="8">
        <f t="shared" ref="C3:C26" si="0">(B3-B2)/B2</f>
        <v>7.9629999999999923E-2</v>
      </c>
      <c r="D3" s="50">
        <f>D2*(1+E3)</f>
        <v>10106.224958467705</v>
      </c>
      <c r="E3" s="60">
        <v>1.0622495846770441E-2</v>
      </c>
      <c r="G3" s="10" t="s">
        <v>4</v>
      </c>
      <c r="H3" s="11">
        <f>(COUNTA(C3:C301))+I3</f>
        <v>24</v>
      </c>
      <c r="I3" s="24">
        <v>0</v>
      </c>
      <c r="J3" s="12" t="s">
        <v>14</v>
      </c>
      <c r="M3" s="128" t="s">
        <v>16</v>
      </c>
      <c r="N3" s="129"/>
      <c r="O3" s="130"/>
    </row>
    <row r="4" spans="1:16" ht="15" thickBot="1" x14ac:dyDescent="0.35">
      <c r="A4" s="7">
        <f t="shared" ref="A4:A26" si="1">EOMONTH(A3,1)</f>
        <v>43524</v>
      </c>
      <c r="B4" s="56">
        <v>11051.82</v>
      </c>
      <c r="C4" s="8">
        <f t="shared" si="0"/>
        <v>2.3667367524059211E-2</v>
      </c>
      <c r="D4" s="50">
        <f t="shared" ref="D4:D26" si="2">D3*(1+E4)</f>
        <v>10100.361575295612</v>
      </c>
      <c r="E4" s="60">
        <v>-5.8017540636468024E-4</v>
      </c>
      <c r="M4" s="131" t="s">
        <v>17</v>
      </c>
      <c r="N4" s="132"/>
      <c r="O4" s="133"/>
    </row>
    <row r="5" spans="1:16" x14ac:dyDescent="0.3">
      <c r="A5" s="7">
        <f t="shared" si="1"/>
        <v>43555</v>
      </c>
      <c r="B5" s="56">
        <v>11146.12</v>
      </c>
      <c r="C5" s="8">
        <f t="shared" si="0"/>
        <v>8.5325312934884118E-3</v>
      </c>
      <c r="D5" s="50">
        <f t="shared" si="2"/>
        <v>10294.2929737125</v>
      </c>
      <c r="E5" s="60">
        <v>1.9200441189276107E-2</v>
      </c>
      <c r="G5" s="10"/>
      <c r="H5" s="35" t="str">
        <f>B1</f>
        <v>EIXIX</v>
      </c>
      <c r="I5" s="36"/>
      <c r="K5" s="6"/>
    </row>
    <row r="6" spans="1:16" x14ac:dyDescent="0.3">
      <c r="A6" s="7">
        <f t="shared" si="1"/>
        <v>43585</v>
      </c>
      <c r="B6" s="56">
        <v>11338.72</v>
      </c>
      <c r="C6" s="8">
        <f t="shared" si="0"/>
        <v>1.7279555576290094E-2</v>
      </c>
      <c r="D6" s="50">
        <f t="shared" si="2"/>
        <v>10296.931496139941</v>
      </c>
      <c r="E6" s="60">
        <v>2.5630924184683046E-4</v>
      </c>
      <c r="G6" s="38" t="s">
        <v>20</v>
      </c>
      <c r="H6" s="42">
        <f>((O31-H2)-H7*(P31-H2))</f>
        <v>6.3201099595232249E-2</v>
      </c>
      <c r="I6" s="41"/>
      <c r="K6" s="6"/>
    </row>
    <row r="7" spans="1:16" x14ac:dyDescent="0.3">
      <c r="A7" s="7">
        <f t="shared" si="1"/>
        <v>43616</v>
      </c>
      <c r="B7" s="56">
        <v>11277.94</v>
      </c>
      <c r="C7" s="8">
        <f t="shared" si="0"/>
        <v>-5.3603934130130064E-3</v>
      </c>
      <c r="D7" s="50">
        <f t="shared" si="2"/>
        <v>10479.722466529858</v>
      </c>
      <c r="E7" s="60">
        <v>1.7751984701310342E-2</v>
      </c>
      <c r="G7" s="38" t="s">
        <v>21</v>
      </c>
      <c r="H7" s="43">
        <f>COVAR(C3:C95,E3:E95)/VAR(E3:E95)</f>
        <v>0.62917528662041533</v>
      </c>
      <c r="I7" s="41"/>
      <c r="K7" s="6"/>
    </row>
    <row r="8" spans="1:16" x14ac:dyDescent="0.3">
      <c r="A8" s="7">
        <f t="shared" si="1"/>
        <v>43646</v>
      </c>
      <c r="B8" s="56">
        <v>11332.2</v>
      </c>
      <c r="C8" s="8">
        <f t="shared" si="0"/>
        <v>4.8111623221971577E-3</v>
      </c>
      <c r="D8" s="50">
        <f t="shared" si="2"/>
        <v>10611.306557216851</v>
      </c>
      <c r="E8" s="60">
        <v>1.2556066356456119E-2</v>
      </c>
      <c r="G8" s="38" t="s">
        <v>257</v>
      </c>
      <c r="H8" s="43">
        <f>RSQ(C3:C95,E3:E95)</f>
        <v>5.9600049714428567E-2</v>
      </c>
      <c r="I8" s="41"/>
      <c r="K8" s="6"/>
    </row>
    <row r="9" spans="1:16" ht="15" thickBot="1" x14ac:dyDescent="0.35">
      <c r="A9" s="7">
        <f t="shared" si="1"/>
        <v>43677</v>
      </c>
      <c r="B9" s="56">
        <v>11413.88</v>
      </c>
      <c r="C9" s="8">
        <f t="shared" si="0"/>
        <v>7.2077796014894252E-3</v>
      </c>
      <c r="D9" s="50">
        <f t="shared" si="2"/>
        <v>10634.662366852343</v>
      </c>
      <c r="E9" s="60">
        <v>2.2010305243331807E-3</v>
      </c>
      <c r="I9" s="41"/>
    </row>
    <row r="10" spans="1:16" x14ac:dyDescent="0.3">
      <c r="A10" s="7">
        <f t="shared" si="1"/>
        <v>43708</v>
      </c>
      <c r="B10" s="56">
        <v>11431.49</v>
      </c>
      <c r="C10" s="8">
        <f t="shared" si="0"/>
        <v>1.5428583444017795E-3</v>
      </c>
      <c r="D10" s="50">
        <f t="shared" si="2"/>
        <v>10910.241375940588</v>
      </c>
      <c r="E10" s="60">
        <v>2.5913282395048975E-2</v>
      </c>
      <c r="G10" s="1" t="s">
        <v>8</v>
      </c>
      <c r="H10" s="13" t="str">
        <f>M11</f>
        <v>QTD</v>
      </c>
      <c r="I10" s="13" t="str">
        <f>M12</f>
        <v>YTD</v>
      </c>
      <c r="J10" s="13" t="str">
        <f>M13</f>
        <v>1YR</v>
      </c>
      <c r="K10" s="64" t="s">
        <v>113</v>
      </c>
      <c r="M10" s="17"/>
      <c r="N10" s="18"/>
      <c r="O10" s="37" t="str">
        <f>B1</f>
        <v>EIXIX</v>
      </c>
      <c r="P10" s="39" t="str">
        <f>D1</f>
        <v>Barclays Agg</v>
      </c>
    </row>
    <row r="11" spans="1:16" x14ac:dyDescent="0.3">
      <c r="A11" s="7">
        <f t="shared" si="1"/>
        <v>43738</v>
      </c>
      <c r="B11" s="56">
        <v>11512.48</v>
      </c>
      <c r="C11" s="8">
        <f t="shared" si="0"/>
        <v>7.0848157151867149E-3</v>
      </c>
      <c r="D11" s="50">
        <f t="shared" si="2"/>
        <v>10852.145021010461</v>
      </c>
      <c r="E11" s="60">
        <v>-5.3249376368741386E-3</v>
      </c>
      <c r="G11" s="2" t="s">
        <v>35</v>
      </c>
      <c r="H11" s="26">
        <f>H18*100</f>
        <v>1.2471470492337788</v>
      </c>
      <c r="I11" s="26">
        <f t="shared" ref="I11:K11" si="3">I18*100</f>
        <v>6.16</v>
      </c>
      <c r="J11" s="26">
        <f>IFERROR(J18*100,"n/a")</f>
        <v>6.16</v>
      </c>
      <c r="K11" s="26">
        <f t="shared" si="3"/>
        <v>11.450000000000001</v>
      </c>
      <c r="M11" s="19" t="s">
        <v>45</v>
      </c>
      <c r="N11" s="14">
        <f>EOMONTH($H$1,-3)</f>
        <v>44104</v>
      </c>
      <c r="O11" s="51">
        <f t="shared" ref="O11:O18" si="4">SUMIF($A$2:$A$308,$N11,$B$2:$B$308)</f>
        <v>12268</v>
      </c>
      <c r="P11" s="52">
        <f t="shared" ref="P11:P18" si="5">SUMIF($A$2:$A$308,$N11,$D$2:$D$308)</f>
        <v>11610.133880582434</v>
      </c>
    </row>
    <row r="12" spans="1:16" x14ac:dyDescent="0.3">
      <c r="A12" s="7">
        <f t="shared" si="1"/>
        <v>43769</v>
      </c>
      <c r="B12" s="56">
        <v>11586</v>
      </c>
      <c r="C12" s="8">
        <f t="shared" si="0"/>
        <v>6.3861131571998769E-3</v>
      </c>
      <c r="D12" s="50">
        <f t="shared" si="2"/>
        <v>10884.833382194865</v>
      </c>
      <c r="E12" s="60">
        <v>3.0121566861773807E-3</v>
      </c>
      <c r="G12" s="2" t="s">
        <v>9</v>
      </c>
      <c r="H12" s="26">
        <f t="shared" ref="H12:K15" si="6">H19*100</f>
        <v>1.1900000000000002</v>
      </c>
      <c r="I12" s="26">
        <f t="shared" si="6"/>
        <v>5.91</v>
      </c>
      <c r="J12" s="26">
        <f t="shared" ref="J12:J15" si="7">IFERROR(J19*100,"n/a")</f>
        <v>5.91</v>
      </c>
      <c r="K12" s="26">
        <f t="shared" si="6"/>
        <v>11.19</v>
      </c>
      <c r="M12" s="19" t="s">
        <v>46</v>
      </c>
      <c r="N12" s="61">
        <v>43830</v>
      </c>
      <c r="O12" s="51">
        <f t="shared" si="4"/>
        <v>11700</v>
      </c>
      <c r="P12" s="52">
        <f t="shared" si="5"/>
        <v>10871.689631584095</v>
      </c>
    </row>
    <row r="13" spans="1:16" x14ac:dyDescent="0.3">
      <c r="A13" s="7">
        <f t="shared" si="1"/>
        <v>43799</v>
      </c>
      <c r="B13" s="56">
        <v>11641</v>
      </c>
      <c r="C13" s="8">
        <f t="shared" si="0"/>
        <v>4.7471085793198689E-3</v>
      </c>
      <c r="D13" s="50">
        <f t="shared" si="2"/>
        <v>10879.26316818138</v>
      </c>
      <c r="E13" s="60">
        <v>-5.1174086160998833E-4</v>
      </c>
      <c r="G13" s="2" t="s">
        <v>10</v>
      </c>
      <c r="H13" s="26">
        <f t="shared" si="6"/>
        <v>0.92999999999999994</v>
      </c>
      <c r="I13" s="26">
        <f t="shared" si="6"/>
        <v>5.12</v>
      </c>
      <c r="J13" s="26">
        <f t="shared" si="7"/>
        <v>5.12</v>
      </c>
      <c r="K13" s="26">
        <f t="shared" si="6"/>
        <v>10.34</v>
      </c>
      <c r="M13" s="19" t="s">
        <v>12</v>
      </c>
      <c r="N13" s="14">
        <f>EOMONTH($H$1,-12)</f>
        <v>43830</v>
      </c>
      <c r="O13" s="51">
        <f t="shared" si="4"/>
        <v>11700</v>
      </c>
      <c r="P13" s="52">
        <f t="shared" si="5"/>
        <v>10871.689631584095</v>
      </c>
    </row>
    <row r="14" spans="1:16" x14ac:dyDescent="0.3">
      <c r="A14" s="7">
        <f t="shared" si="1"/>
        <v>43830</v>
      </c>
      <c r="B14" s="56">
        <v>11700</v>
      </c>
      <c r="C14" s="8">
        <f t="shared" si="0"/>
        <v>5.0682931019671853E-3</v>
      </c>
      <c r="D14" s="50">
        <f t="shared" si="2"/>
        <v>10871.689631584095</v>
      </c>
      <c r="E14" s="60">
        <v>-6.9614425905561994E-4</v>
      </c>
      <c r="G14" s="2" t="s">
        <v>11</v>
      </c>
      <c r="H14" s="26">
        <f t="shared" si="6"/>
        <v>-4.6399999999999997</v>
      </c>
      <c r="I14" s="26">
        <f t="shared" si="6"/>
        <v>-0.21</v>
      </c>
      <c r="J14" s="26">
        <f t="shared" si="7"/>
        <v>7.95</v>
      </c>
      <c r="K14" s="26">
        <f t="shared" si="6"/>
        <v>7.95</v>
      </c>
      <c r="M14" s="19" t="s">
        <v>22</v>
      </c>
      <c r="N14" s="14">
        <f>EOMONTH($H$1,-24)</f>
        <v>43465</v>
      </c>
      <c r="O14" s="51">
        <f t="shared" si="4"/>
        <v>10000</v>
      </c>
      <c r="P14" s="52">
        <f t="shared" si="5"/>
        <v>10000</v>
      </c>
    </row>
    <row r="15" spans="1:16" x14ac:dyDescent="0.3">
      <c r="A15" s="7">
        <f t="shared" si="1"/>
        <v>43861</v>
      </c>
      <c r="B15" s="56">
        <v>11833</v>
      </c>
      <c r="C15" s="8">
        <f t="shared" si="0"/>
        <v>1.1367521367521368E-2</v>
      </c>
      <c r="D15" s="50">
        <f t="shared" si="2"/>
        <v>11080.914687774852</v>
      </c>
      <c r="E15" s="60">
        <v>1.9244943820224902E-2</v>
      </c>
      <c r="G15" s="33" t="str">
        <f>P10</f>
        <v>Barclays Agg</v>
      </c>
      <c r="H15" s="27">
        <f>H22*100</f>
        <v>0.66873445476466442</v>
      </c>
      <c r="I15" s="27">
        <f t="shared" si="6"/>
        <v>7.5065168539325713</v>
      </c>
      <c r="J15" s="26">
        <f t="shared" si="7"/>
        <v>7.5065168539325713</v>
      </c>
      <c r="K15" s="27">
        <f t="shared" si="6"/>
        <v>8.1100000000000012</v>
      </c>
      <c r="M15" s="19" t="s">
        <v>33</v>
      </c>
      <c r="N15" s="14">
        <f>EOMONTH($H$1,-36)</f>
        <v>43100</v>
      </c>
      <c r="O15" s="51">
        <f t="shared" si="4"/>
        <v>0</v>
      </c>
      <c r="P15" s="52">
        <f t="shared" si="5"/>
        <v>0</v>
      </c>
    </row>
    <row r="16" spans="1:16" x14ac:dyDescent="0.3">
      <c r="A16" s="7">
        <f t="shared" si="1"/>
        <v>43890</v>
      </c>
      <c r="B16" s="56">
        <v>11892</v>
      </c>
      <c r="C16" s="8">
        <f t="shared" si="0"/>
        <v>4.9860559452378937E-3</v>
      </c>
      <c r="D16" s="50">
        <f t="shared" si="2"/>
        <v>11280.367438678788</v>
      </c>
      <c r="E16" s="60">
        <v>1.7999664876400923E-2</v>
      </c>
      <c r="M16" s="19" t="s">
        <v>39</v>
      </c>
      <c r="N16" s="14">
        <f>EOMONTH($H$1,-60)</f>
        <v>42369</v>
      </c>
      <c r="O16" s="51">
        <f t="shared" si="4"/>
        <v>0</v>
      </c>
      <c r="P16" s="52">
        <f t="shared" si="5"/>
        <v>0</v>
      </c>
    </row>
    <row r="17" spans="1:16" x14ac:dyDescent="0.3">
      <c r="A17" s="7">
        <f t="shared" si="1"/>
        <v>43921</v>
      </c>
      <c r="B17" s="56">
        <v>10906</v>
      </c>
      <c r="C17" s="8">
        <f t="shared" si="0"/>
        <v>-8.2912882610158084E-2</v>
      </c>
      <c r="D17" s="50">
        <f t="shared" si="2"/>
        <v>11213.964624254866</v>
      </c>
      <c r="E17" s="60">
        <v>-5.8865825767550062E-3</v>
      </c>
      <c r="G17" s="28"/>
      <c r="H17" s="29" t="str">
        <f>H10</f>
        <v>QTD</v>
      </c>
      <c r="I17" s="29" t="str">
        <f>I10</f>
        <v>YTD</v>
      </c>
      <c r="J17" s="29" t="str">
        <f>J10</f>
        <v>1YR</v>
      </c>
      <c r="K17" s="29" t="str">
        <f>K10</f>
        <v>Since Inception</v>
      </c>
      <c r="M17" s="19" t="s">
        <v>5</v>
      </c>
      <c r="N17" s="14">
        <f>A2</f>
        <v>43465</v>
      </c>
      <c r="O17" s="51">
        <f t="shared" si="4"/>
        <v>10000</v>
      </c>
      <c r="P17" s="52">
        <f t="shared" si="5"/>
        <v>10000</v>
      </c>
    </row>
    <row r="18" spans="1:16" ht="15" thickBot="1" x14ac:dyDescent="0.35">
      <c r="A18" s="7">
        <f t="shared" si="1"/>
        <v>43951</v>
      </c>
      <c r="B18" s="99">
        <v>11284</v>
      </c>
      <c r="C18" s="8">
        <f t="shared" si="0"/>
        <v>3.4659820282413351E-2</v>
      </c>
      <c r="D18" s="50">
        <f t="shared" si="2"/>
        <v>11413.319652105934</v>
      </c>
      <c r="E18" s="60">
        <v>1.7777390470795629E-2</v>
      </c>
      <c r="G18" s="2" t="s">
        <v>35</v>
      </c>
      <c r="H18" s="34">
        <f>O21</f>
        <v>1.2471470492337789E-2</v>
      </c>
      <c r="I18" s="89">
        <v>6.1600000000000002E-2</v>
      </c>
      <c r="J18" s="89">
        <v>6.1600000000000002E-2</v>
      </c>
      <c r="K18" s="89">
        <v>0.1145</v>
      </c>
      <c r="M18" s="20" t="s">
        <v>6</v>
      </c>
      <c r="N18" s="21">
        <f>H1</f>
        <v>44196</v>
      </c>
      <c r="O18" s="53">
        <f t="shared" si="4"/>
        <v>12421</v>
      </c>
      <c r="P18" s="54">
        <f t="shared" si="5"/>
        <v>11687.774846086195</v>
      </c>
    </row>
    <row r="19" spans="1:16" ht="15" thickBot="1" x14ac:dyDescent="0.35">
      <c r="A19" s="7">
        <f t="shared" si="1"/>
        <v>43982</v>
      </c>
      <c r="B19" s="99">
        <v>11656</v>
      </c>
      <c r="C19" s="8">
        <f t="shared" si="0"/>
        <v>3.2967032967032968E-2</v>
      </c>
      <c r="D19" s="50">
        <f t="shared" si="2"/>
        <v>11466.432131339785</v>
      </c>
      <c r="E19" s="60">
        <v>4.6535522400839024E-3</v>
      </c>
      <c r="G19" s="2" t="s">
        <v>9</v>
      </c>
      <c r="H19" s="89">
        <v>1.1900000000000001E-2</v>
      </c>
      <c r="I19" s="89">
        <v>5.91E-2</v>
      </c>
      <c r="J19" s="89">
        <v>5.91E-2</v>
      </c>
      <c r="K19" s="89">
        <v>0.1119</v>
      </c>
    </row>
    <row r="20" spans="1:16" x14ac:dyDescent="0.3">
      <c r="A20" s="7">
        <f t="shared" si="1"/>
        <v>44012</v>
      </c>
      <c r="B20" s="99">
        <v>11891</v>
      </c>
      <c r="C20" s="8">
        <f t="shared" si="0"/>
        <v>2.0161290322580645E-2</v>
      </c>
      <c r="D20" s="50">
        <f t="shared" si="2"/>
        <v>11538.698328935801</v>
      </c>
      <c r="E20" s="60">
        <v>6.302413581509736E-3</v>
      </c>
      <c r="G20" s="2" t="s">
        <v>10</v>
      </c>
      <c r="H20" s="89">
        <v>9.2999999999999992E-3</v>
      </c>
      <c r="I20" s="89">
        <v>5.1200000000000002E-2</v>
      </c>
      <c r="J20" s="89">
        <v>5.1200000000000002E-2</v>
      </c>
      <c r="K20" s="89">
        <v>0.10340000000000001</v>
      </c>
      <c r="M20" s="118"/>
      <c r="N20" s="119"/>
      <c r="O20" s="100" t="str">
        <f>O10</f>
        <v>EIXIX</v>
      </c>
      <c r="P20" s="101" t="str">
        <f>P10</f>
        <v>Barclays Agg</v>
      </c>
    </row>
    <row r="21" spans="1:16" x14ac:dyDescent="0.3">
      <c r="A21" s="7">
        <f t="shared" si="1"/>
        <v>44043</v>
      </c>
      <c r="B21" s="99">
        <v>12054</v>
      </c>
      <c r="C21" s="8">
        <f t="shared" si="0"/>
        <v>1.3707846270288454E-2</v>
      </c>
      <c r="D21" s="50">
        <f t="shared" si="2"/>
        <v>11711.032932668822</v>
      </c>
      <c r="E21" s="60">
        <v>1.4935359155794359E-2</v>
      </c>
      <c r="G21" s="2" t="s">
        <v>11</v>
      </c>
      <c r="H21" s="89">
        <v>-4.6399999999999997E-2</v>
      </c>
      <c r="I21" s="89">
        <v>-2.0999999999999999E-3</v>
      </c>
      <c r="J21" s="89">
        <v>7.9500000000000001E-2</v>
      </c>
      <c r="K21" s="89">
        <v>7.9500000000000001E-2</v>
      </c>
      <c r="M21" s="120" t="s">
        <v>45</v>
      </c>
      <c r="N21" s="121"/>
      <c r="O21" s="102">
        <f>($O$18-O11)/O11</f>
        <v>1.2471470492337789E-2</v>
      </c>
      <c r="P21" s="103">
        <f>($P$18-P11)/P11</f>
        <v>6.6873445476466446E-3</v>
      </c>
    </row>
    <row r="22" spans="1:16" x14ac:dyDescent="0.3">
      <c r="A22" s="7">
        <f t="shared" si="1"/>
        <v>44074</v>
      </c>
      <c r="B22" s="99">
        <v>12150</v>
      </c>
      <c r="C22" s="8">
        <f t="shared" si="0"/>
        <v>7.9641612742658036E-3</v>
      </c>
      <c r="D22" s="50">
        <f t="shared" si="2"/>
        <v>11616.485879018865</v>
      </c>
      <c r="E22" s="60">
        <v>-8.0733317200578636E-3</v>
      </c>
      <c r="G22" s="33" t="str">
        <f>P20</f>
        <v>Barclays Agg</v>
      </c>
      <c r="H22" s="34">
        <f>P21</f>
        <v>6.6873445476466446E-3</v>
      </c>
      <c r="I22" s="34">
        <f>P22</f>
        <v>7.5065168539325711E-2</v>
      </c>
      <c r="J22" s="34">
        <f>P23</f>
        <v>7.5065168539325711E-2</v>
      </c>
      <c r="K22" s="89">
        <v>8.1100000000000005E-2</v>
      </c>
      <c r="M22" s="120" t="s">
        <v>46</v>
      </c>
      <c r="N22" s="121"/>
      <c r="O22" s="102">
        <f>($O$18-O12)/O12</f>
        <v>6.1623931623931621E-2</v>
      </c>
      <c r="P22" s="103">
        <f>($P$18-P12)/P12</f>
        <v>7.5065168539325711E-2</v>
      </c>
    </row>
    <row r="23" spans="1:16" x14ac:dyDescent="0.3">
      <c r="A23" s="7">
        <f t="shared" si="1"/>
        <v>44104</v>
      </c>
      <c r="B23" s="99">
        <v>12268</v>
      </c>
      <c r="C23" s="8">
        <f t="shared" si="0"/>
        <v>9.7119341563786012E-3</v>
      </c>
      <c r="D23" s="50">
        <f t="shared" si="2"/>
        <v>11610.133880582434</v>
      </c>
      <c r="E23" s="60">
        <v>-5.4680894915926093E-4</v>
      </c>
      <c r="K23" s="6"/>
      <c r="M23" s="120" t="s">
        <v>12</v>
      </c>
      <c r="N23" s="121"/>
      <c r="O23" s="102">
        <f>($O$18-O13)/O13</f>
        <v>6.1623931623931621E-2</v>
      </c>
      <c r="P23" s="103">
        <f>($P$18-P13)/P13</f>
        <v>7.5065168539325711E-2</v>
      </c>
    </row>
    <row r="24" spans="1:16" x14ac:dyDescent="0.3">
      <c r="A24" s="7">
        <f t="shared" si="1"/>
        <v>44135</v>
      </c>
      <c r="B24" s="99">
        <v>12302</v>
      </c>
      <c r="C24" s="8">
        <f t="shared" si="0"/>
        <v>2.7714378871861755E-3</v>
      </c>
      <c r="D24" s="50">
        <f t="shared" si="2"/>
        <v>11558.291801035868</v>
      </c>
      <c r="E24" s="60">
        <v>-4.465243905005245E-3</v>
      </c>
      <c r="G24" s="13" t="s">
        <v>36</v>
      </c>
      <c r="H24" s="57" t="s">
        <v>41</v>
      </c>
      <c r="I24" s="57" t="s">
        <v>42</v>
      </c>
      <c r="K24" s="6"/>
      <c r="M24" s="120" t="str">
        <f>M14</f>
        <v>2YR</v>
      </c>
      <c r="N24" s="121"/>
      <c r="O24" s="102">
        <f>O18/O14-1</f>
        <v>0.24209999999999998</v>
      </c>
      <c r="P24" s="103">
        <f>P18/P14-1</f>
        <v>0.16877748460861941</v>
      </c>
    </row>
    <row r="25" spans="1:16" x14ac:dyDescent="0.3">
      <c r="A25" s="7">
        <f t="shared" si="1"/>
        <v>44165</v>
      </c>
      <c r="B25" s="99">
        <v>12397</v>
      </c>
      <c r="C25" s="8">
        <f t="shared" si="0"/>
        <v>7.722321573727849E-3</v>
      </c>
      <c r="D25" s="50">
        <f t="shared" si="2"/>
        <v>11671.699403889381</v>
      </c>
      <c r="E25" s="60">
        <v>9.8117961378469953E-3</v>
      </c>
      <c r="G25" s="2" t="s">
        <v>35</v>
      </c>
      <c r="H25" s="108">
        <v>4.4499999999999998E-2</v>
      </c>
      <c r="I25" s="108">
        <v>4.1300000000000003E-2</v>
      </c>
      <c r="K25" s="6"/>
      <c r="M25" s="120" t="s">
        <v>23</v>
      </c>
      <c r="N25" s="121"/>
      <c r="O25" s="102">
        <f>(1+O24)^(12/24)-1</f>
        <v>0.1144954015158608</v>
      </c>
      <c r="P25" s="103">
        <f>(1+P24)^(12/24)-1</f>
        <v>8.1100127004256395E-2</v>
      </c>
    </row>
    <row r="26" spans="1:16" x14ac:dyDescent="0.3">
      <c r="A26" s="7">
        <f t="shared" si="1"/>
        <v>44196</v>
      </c>
      <c r="B26" s="99">
        <v>12421</v>
      </c>
      <c r="C26" s="8">
        <f t="shared" si="0"/>
        <v>1.9359522465112527E-3</v>
      </c>
      <c r="D26" s="50">
        <f t="shared" si="2"/>
        <v>11687.774846086195</v>
      </c>
      <c r="E26" s="60">
        <v>1.3773009088511312E-3</v>
      </c>
      <c r="G26" s="2" t="s">
        <v>9</v>
      </c>
      <c r="H26" s="108">
        <v>3.9899999999999998E-2</v>
      </c>
      <c r="I26" s="108">
        <v>3.6999999999999998E-2</v>
      </c>
      <c r="K26" s="6"/>
      <c r="M26" s="120" t="str">
        <f>M15</f>
        <v>3YR</v>
      </c>
      <c r="N26" s="121"/>
      <c r="O26" s="102" t="e">
        <f>O18/O15-1</f>
        <v>#DIV/0!</v>
      </c>
      <c r="P26" s="103" t="e">
        <f>P18/P15-1</f>
        <v>#DIV/0!</v>
      </c>
    </row>
    <row r="27" spans="1:16" x14ac:dyDescent="0.3">
      <c r="B27" s="55"/>
      <c r="C27" s="8"/>
      <c r="D27" s="50"/>
      <c r="E27" s="8"/>
      <c r="G27" s="2" t="s">
        <v>10</v>
      </c>
      <c r="H27" s="108">
        <v>3.44E-2</v>
      </c>
      <c r="I27" s="108">
        <v>3.1300000000000001E-2</v>
      </c>
      <c r="J27" s="8"/>
      <c r="K27" s="25"/>
      <c r="M27" s="120" t="s">
        <v>34</v>
      </c>
      <c r="N27" s="121"/>
      <c r="O27" s="102" t="e">
        <f>(1+O26)^(12/36)-1</f>
        <v>#DIV/0!</v>
      </c>
      <c r="P27" s="103" t="e">
        <f>(1+P26)^(12/36)-1</f>
        <v>#DIV/0!</v>
      </c>
    </row>
    <row r="28" spans="1:16" outlineLevel="1" x14ac:dyDescent="0.3">
      <c r="B28" s="55"/>
      <c r="C28" s="8"/>
      <c r="D28" s="50"/>
      <c r="E28" s="8"/>
      <c r="I28" s="8"/>
      <c r="J28" s="8"/>
      <c r="K28" s="25"/>
      <c r="M28" s="120" t="str">
        <f>M16</f>
        <v>5YR</v>
      </c>
      <c r="N28" s="121"/>
      <c r="O28" s="102" t="e">
        <f>O18/O16-1</f>
        <v>#DIV/0!</v>
      </c>
      <c r="P28" s="103" t="e">
        <f>P18/P16-1</f>
        <v>#DIV/0!</v>
      </c>
    </row>
    <row r="29" spans="1:16" outlineLevel="1" x14ac:dyDescent="0.3">
      <c r="B29" s="55"/>
      <c r="C29" s="8"/>
      <c r="D29" s="50"/>
      <c r="E29" s="8"/>
      <c r="G29" s="10"/>
      <c r="H29" s="35" t="str">
        <f>B1</f>
        <v>EIXIX</v>
      </c>
      <c r="I29" s="65" t="str">
        <f>D1</f>
        <v>Barclays Agg</v>
      </c>
      <c r="K29" s="6"/>
      <c r="M29" s="120" t="s">
        <v>40</v>
      </c>
      <c r="N29" s="121"/>
      <c r="O29" s="102" t="e">
        <f>(1+O28)^(1/5)-1</f>
        <v>#DIV/0!</v>
      </c>
      <c r="P29" s="103" t="e">
        <f>(1+P28)^(1/5)-1</f>
        <v>#DIV/0!</v>
      </c>
    </row>
    <row r="30" spans="1:16" outlineLevel="1" x14ac:dyDescent="0.3">
      <c r="B30" s="55"/>
      <c r="C30" s="8"/>
      <c r="D30" s="50"/>
      <c r="E30" s="8"/>
      <c r="G30" s="38" t="s">
        <v>114</v>
      </c>
      <c r="H30" s="42">
        <f>K18</f>
        <v>0.1145</v>
      </c>
      <c r="I30" s="66">
        <f>K22</f>
        <v>8.1100000000000005E-2</v>
      </c>
      <c r="J30" s="6"/>
      <c r="K30" s="6"/>
      <c r="M30" s="120" t="s">
        <v>13</v>
      </c>
      <c r="N30" s="121"/>
      <c r="O30" s="102">
        <f>($O$18-O17)/O17</f>
        <v>0.24210000000000001</v>
      </c>
      <c r="P30" s="103">
        <f>($P$18-P17)/P17</f>
        <v>0.16877748460861949</v>
      </c>
    </row>
    <row r="31" spans="1:16" ht="15" outlineLevel="1" thickBot="1" x14ac:dyDescent="0.35">
      <c r="B31" s="55"/>
      <c r="C31" s="8"/>
      <c r="D31" s="50"/>
      <c r="E31" s="8"/>
      <c r="G31" s="38" t="s">
        <v>115</v>
      </c>
      <c r="H31" s="42">
        <f>IF($H$3&gt;12,O31,"n/a")</f>
        <v>0.1144954015158608</v>
      </c>
      <c r="I31" s="66">
        <f>IF($H$3&gt;12,P31,"n/a")</f>
        <v>8.1100127004256395E-2</v>
      </c>
      <c r="J31" s="44"/>
      <c r="K31" s="44"/>
      <c r="M31" s="134" t="s">
        <v>7</v>
      </c>
      <c r="N31" s="135"/>
      <c r="O31" s="104">
        <f>(O18/O17)^(12/$H$3)-1</f>
        <v>0.1144954015158608</v>
      </c>
      <c r="P31" s="105">
        <f>(P18/P17)^(12/$H$3)-1</f>
        <v>8.1100127004256395E-2</v>
      </c>
    </row>
    <row r="32" spans="1:16" outlineLevel="1" x14ac:dyDescent="0.3">
      <c r="B32" s="55"/>
      <c r="C32" s="8"/>
      <c r="D32" s="50"/>
      <c r="E32" s="8"/>
      <c r="G32" s="38" t="s">
        <v>116</v>
      </c>
      <c r="H32" s="71">
        <f>STDEV(C3:C8)*SQRT(12)</f>
        <v>0.104725098208821</v>
      </c>
      <c r="I32" s="72">
        <f>STDEV(E3:E8)*SQRT(12)</f>
        <v>2.933403956141608E-2</v>
      </c>
      <c r="J32" s="95" t="s">
        <v>258</v>
      </c>
      <c r="K32" s="22"/>
      <c r="P32" s="40"/>
    </row>
    <row r="33" spans="2:11" outlineLevel="1" x14ac:dyDescent="0.3">
      <c r="B33" s="55"/>
      <c r="C33" s="8"/>
      <c r="D33" s="50"/>
      <c r="E33" s="8"/>
      <c r="G33" s="38" t="s">
        <v>117</v>
      </c>
      <c r="H33" s="73">
        <f>H30/H32</f>
        <v>1.0933386739030593</v>
      </c>
      <c r="I33" s="74">
        <f>I30/I32</f>
        <v>2.7647061643249846</v>
      </c>
      <c r="J33" s="22"/>
      <c r="K33" s="22"/>
    </row>
    <row r="34" spans="2:11" outlineLevel="1" x14ac:dyDescent="0.3">
      <c r="B34" s="55"/>
      <c r="C34" s="8"/>
      <c r="D34" s="50"/>
      <c r="E34" s="8"/>
      <c r="G34" s="38" t="s">
        <v>21</v>
      </c>
      <c r="H34" s="42" t="str">
        <f>IF($H$3&gt;36,H7,"n/a")</f>
        <v>n/a</v>
      </c>
      <c r="I34" s="66" t="s">
        <v>119</v>
      </c>
      <c r="J34" s="22"/>
      <c r="K34" s="22"/>
    </row>
    <row r="35" spans="2:11" outlineLevel="1" x14ac:dyDescent="0.3">
      <c r="B35" s="55"/>
      <c r="C35" s="8"/>
      <c r="D35" s="50"/>
      <c r="E35" s="8"/>
      <c r="G35" s="38" t="s">
        <v>118</v>
      </c>
      <c r="H35" s="42" t="str">
        <f>IF($H$3&gt;36,H8,"n/a")</f>
        <v>n/a</v>
      </c>
      <c r="I35" s="66" t="s">
        <v>119</v>
      </c>
      <c r="J35" s="22"/>
      <c r="K35" s="22"/>
    </row>
    <row r="36" spans="2:11" outlineLevel="1" x14ac:dyDescent="0.3">
      <c r="B36" s="55"/>
      <c r="C36" s="8"/>
      <c r="D36" s="50"/>
      <c r="E36" s="8"/>
      <c r="H36" s="22"/>
      <c r="I36" s="22"/>
      <c r="J36" s="22"/>
      <c r="K36" s="22"/>
    </row>
    <row r="37" spans="2:11" outlineLevel="1" x14ac:dyDescent="0.3">
      <c r="B37" s="55"/>
      <c r="C37" s="8"/>
      <c r="D37" s="50"/>
      <c r="E37" s="8"/>
      <c r="H37" s="22"/>
      <c r="I37" s="22"/>
      <c r="J37" s="22"/>
      <c r="K37" s="22"/>
    </row>
    <row r="38" spans="2:11" outlineLevel="1" x14ac:dyDescent="0.3">
      <c r="B38" s="55"/>
      <c r="C38" s="8"/>
      <c r="D38" s="50"/>
      <c r="E38" s="8"/>
      <c r="H38" s="22"/>
      <c r="I38" s="22"/>
      <c r="J38" s="22"/>
      <c r="K38" s="22"/>
    </row>
    <row r="39" spans="2:11" outlineLevel="1" x14ac:dyDescent="0.3">
      <c r="B39" s="55"/>
      <c r="C39" s="8"/>
      <c r="D39" s="50"/>
      <c r="E39" s="8"/>
      <c r="H39" s="22"/>
      <c r="I39" s="22"/>
      <c r="J39" s="22"/>
      <c r="K39" s="22"/>
    </row>
    <row r="40" spans="2:11" outlineLevel="1" x14ac:dyDescent="0.3">
      <c r="B40" s="55"/>
      <c r="C40" s="8"/>
      <c r="D40" s="50"/>
      <c r="E40" s="8"/>
      <c r="H40" s="22"/>
      <c r="I40" s="22"/>
      <c r="J40" s="22"/>
      <c r="K40" s="22"/>
    </row>
    <row r="41" spans="2:11" outlineLevel="1" x14ac:dyDescent="0.3">
      <c r="B41" s="55"/>
      <c r="C41" s="8"/>
      <c r="D41" s="50"/>
      <c r="E41" s="8"/>
      <c r="H41" s="22"/>
      <c r="I41" s="22"/>
      <c r="J41" s="22"/>
      <c r="K41" s="22"/>
    </row>
    <row r="42" spans="2:11" outlineLevel="1" x14ac:dyDescent="0.3">
      <c r="B42" s="55"/>
      <c r="C42" s="8"/>
      <c r="D42" s="50"/>
      <c r="E42" s="8"/>
      <c r="H42" s="22"/>
      <c r="I42" s="23"/>
      <c r="J42" s="23"/>
      <c r="K42" s="23"/>
    </row>
    <row r="43" spans="2:11" outlineLevel="1" x14ac:dyDescent="0.3">
      <c r="B43" s="55"/>
      <c r="C43" s="8"/>
      <c r="D43" s="50"/>
      <c r="E43" s="8"/>
      <c r="H43" s="22"/>
      <c r="I43" s="23"/>
      <c r="J43" s="23"/>
      <c r="K43" s="23"/>
    </row>
    <row r="44" spans="2:11" outlineLevel="1" x14ac:dyDescent="0.3">
      <c r="B44" s="55"/>
      <c r="C44" s="8"/>
      <c r="D44" s="50"/>
      <c r="E44" s="8"/>
      <c r="H44" s="22"/>
      <c r="I44" s="23"/>
      <c r="J44" s="23"/>
      <c r="K44" s="23"/>
    </row>
    <row r="45" spans="2:11" outlineLevel="1" x14ac:dyDescent="0.3">
      <c r="B45" s="55"/>
      <c r="C45" s="8"/>
      <c r="D45" s="50"/>
      <c r="E45" s="8"/>
      <c r="H45" s="22"/>
      <c r="I45" s="23"/>
      <c r="J45" s="23"/>
      <c r="K45" s="23"/>
    </row>
    <row r="46" spans="2:11" outlineLevel="1" x14ac:dyDescent="0.3">
      <c r="B46" s="55"/>
      <c r="C46" s="8"/>
      <c r="D46" s="50"/>
      <c r="E46" s="8"/>
      <c r="H46" s="22"/>
      <c r="I46" s="23"/>
      <c r="J46" s="23"/>
      <c r="K46" s="23"/>
    </row>
    <row r="47" spans="2:11" outlineLevel="1" x14ac:dyDescent="0.3">
      <c r="B47" s="55"/>
      <c r="C47" s="8"/>
      <c r="D47" s="50"/>
      <c r="E47" s="8"/>
      <c r="H47" s="22"/>
      <c r="I47" s="23"/>
      <c r="J47" s="23"/>
      <c r="K47" s="23"/>
    </row>
    <row r="48" spans="2:11" outlineLevel="1" x14ac:dyDescent="0.3">
      <c r="B48" s="55"/>
      <c r="C48" s="8"/>
      <c r="D48" s="50"/>
      <c r="E48" s="8"/>
      <c r="H48" s="22"/>
      <c r="I48" s="23"/>
      <c r="J48" s="23"/>
      <c r="K48" s="23"/>
    </row>
    <row r="49" spans="2:11" outlineLevel="1" x14ac:dyDescent="0.3">
      <c r="B49" s="55"/>
      <c r="C49" s="8"/>
      <c r="D49" s="50"/>
      <c r="E49" s="8"/>
      <c r="H49" s="22"/>
      <c r="I49" s="23"/>
      <c r="J49" s="23"/>
      <c r="K49" s="23"/>
    </row>
    <row r="50" spans="2:11" outlineLevel="1" x14ac:dyDescent="0.3">
      <c r="B50" s="55"/>
      <c r="C50" s="8"/>
      <c r="D50" s="50"/>
      <c r="E50" s="8"/>
      <c r="H50" s="22"/>
      <c r="I50" s="23"/>
      <c r="J50" s="23"/>
      <c r="K50" s="23"/>
    </row>
    <row r="51" spans="2:11" x14ac:dyDescent="0.3">
      <c r="B51" s="55"/>
      <c r="C51" s="8"/>
      <c r="D51" s="50"/>
      <c r="E51" s="8"/>
      <c r="H51" s="22"/>
      <c r="I51" s="23"/>
      <c r="J51" s="23"/>
      <c r="K51" s="23"/>
    </row>
    <row r="52" spans="2:11" x14ac:dyDescent="0.3">
      <c r="B52" s="55"/>
      <c r="C52" s="8"/>
      <c r="D52" s="50"/>
      <c r="E52" s="8"/>
      <c r="H52" s="22"/>
      <c r="I52" s="23"/>
      <c r="J52" s="23"/>
      <c r="K52" s="23"/>
    </row>
    <row r="53" spans="2:11" x14ac:dyDescent="0.3">
      <c r="B53" s="55"/>
      <c r="C53" s="8"/>
      <c r="D53" s="50"/>
      <c r="E53" s="8"/>
      <c r="H53" s="22"/>
      <c r="I53" s="23"/>
      <c r="J53" s="23"/>
      <c r="K53" s="23"/>
    </row>
    <row r="54" spans="2:11" x14ac:dyDescent="0.3">
      <c r="B54" s="55"/>
      <c r="C54" s="8"/>
      <c r="D54" s="50"/>
      <c r="E54" s="8"/>
      <c r="H54" s="22"/>
      <c r="I54" s="23"/>
      <c r="J54" s="23"/>
      <c r="K54" s="23"/>
    </row>
    <row r="55" spans="2:11" x14ac:dyDescent="0.3">
      <c r="B55" s="55"/>
      <c r="C55" s="8"/>
      <c r="D55" s="50"/>
      <c r="E55" s="8"/>
      <c r="H55" s="22"/>
      <c r="I55" s="23"/>
      <c r="J55" s="23"/>
      <c r="K55" s="23"/>
    </row>
    <row r="56" spans="2:11" x14ac:dyDescent="0.3">
      <c r="B56" s="55"/>
      <c r="C56" s="8"/>
      <c r="D56" s="50"/>
      <c r="E56" s="8"/>
      <c r="H56" s="22"/>
      <c r="I56" s="23"/>
      <c r="J56" s="23"/>
      <c r="K56" s="23"/>
    </row>
    <row r="57" spans="2:11" x14ac:dyDescent="0.3">
      <c r="B57" s="55"/>
      <c r="C57" s="8"/>
      <c r="D57" s="50"/>
      <c r="E57" s="8"/>
      <c r="H57" s="22"/>
      <c r="I57" s="23"/>
      <c r="J57" s="23"/>
      <c r="K57" s="23"/>
    </row>
    <row r="58" spans="2:11" x14ac:dyDescent="0.3">
      <c r="B58" s="55"/>
      <c r="C58" s="8"/>
      <c r="D58" s="50"/>
      <c r="E58" s="8"/>
      <c r="H58" s="22"/>
      <c r="I58" s="23"/>
      <c r="J58" s="23"/>
      <c r="K58" s="23"/>
    </row>
    <row r="59" spans="2:11" x14ac:dyDescent="0.3">
      <c r="B59" s="55"/>
      <c r="C59" s="8"/>
      <c r="D59" s="50"/>
      <c r="E59" s="8"/>
      <c r="H59" s="22"/>
      <c r="I59" s="23"/>
      <c r="J59" s="23"/>
      <c r="K59" s="23"/>
    </row>
    <row r="60" spans="2:11" x14ac:dyDescent="0.3">
      <c r="B60" s="55"/>
      <c r="C60" s="8"/>
      <c r="D60" s="50"/>
      <c r="E60" s="8"/>
      <c r="H60" s="22"/>
      <c r="I60" s="23"/>
      <c r="J60" s="23"/>
      <c r="K60" s="23"/>
    </row>
    <row r="61" spans="2:11" x14ac:dyDescent="0.3">
      <c r="B61" s="55"/>
      <c r="C61" s="8"/>
      <c r="D61" s="50"/>
      <c r="E61" s="8"/>
      <c r="H61" s="22"/>
      <c r="I61" s="23"/>
      <c r="J61" s="23"/>
      <c r="K61" s="23"/>
    </row>
    <row r="62" spans="2:11" x14ac:dyDescent="0.3">
      <c r="B62" s="55"/>
      <c r="C62" s="8"/>
      <c r="D62" s="50"/>
      <c r="E62" s="8"/>
      <c r="H62" s="22"/>
      <c r="I62" s="23"/>
      <c r="J62" s="23"/>
      <c r="K62" s="23"/>
    </row>
    <row r="63" spans="2:11" x14ac:dyDescent="0.3">
      <c r="B63" s="55"/>
      <c r="C63" s="8"/>
      <c r="D63" s="50"/>
      <c r="E63" s="8"/>
      <c r="H63" s="22"/>
      <c r="I63" s="23"/>
      <c r="J63" s="23"/>
      <c r="K63" s="23"/>
    </row>
    <row r="64" spans="2:11" x14ac:dyDescent="0.3">
      <c r="B64" s="55"/>
      <c r="C64" s="8"/>
      <c r="D64" s="50"/>
      <c r="E64" s="8"/>
      <c r="H64" s="22"/>
      <c r="I64" s="23"/>
      <c r="J64" s="23"/>
      <c r="K64" s="23"/>
    </row>
    <row r="65" spans="2:16" x14ac:dyDescent="0.3">
      <c r="B65" s="55"/>
      <c r="C65" s="8"/>
      <c r="D65" s="50"/>
      <c r="E65" s="8"/>
      <c r="H65" s="22"/>
      <c r="I65" s="23"/>
      <c r="J65" s="23"/>
      <c r="K65" s="23"/>
      <c r="P65" s="6"/>
    </row>
    <row r="66" spans="2:16" x14ac:dyDescent="0.3">
      <c r="B66" s="55"/>
      <c r="C66" s="8"/>
      <c r="D66" s="50"/>
      <c r="E66" s="8"/>
      <c r="H66" s="22"/>
      <c r="I66" s="23"/>
      <c r="J66" s="23"/>
      <c r="K66" s="23"/>
      <c r="P66" s="6"/>
    </row>
    <row r="67" spans="2:16" x14ac:dyDescent="0.3">
      <c r="B67" s="55"/>
      <c r="C67" s="8"/>
      <c r="D67" s="50"/>
      <c r="E67" s="8"/>
      <c r="H67" s="22"/>
      <c r="I67" s="23"/>
      <c r="J67" s="23"/>
      <c r="K67" s="23"/>
      <c r="P67" s="6"/>
    </row>
    <row r="68" spans="2:16" x14ac:dyDescent="0.3">
      <c r="B68" s="55"/>
      <c r="C68" s="8"/>
      <c r="D68" s="50"/>
      <c r="E68" s="8"/>
      <c r="H68" s="22"/>
      <c r="I68" s="23"/>
      <c r="J68" s="23"/>
      <c r="K68" s="23"/>
      <c r="P68" s="6"/>
    </row>
    <row r="69" spans="2:16" x14ac:dyDescent="0.3">
      <c r="B69" s="55"/>
      <c r="C69" s="8"/>
      <c r="D69" s="50"/>
      <c r="E69" s="8"/>
      <c r="H69" s="22"/>
      <c r="I69" s="23"/>
      <c r="J69" s="23"/>
      <c r="K69" s="23"/>
      <c r="P69" s="6"/>
    </row>
    <row r="70" spans="2:16" x14ac:dyDescent="0.3">
      <c r="B70" s="55"/>
      <c r="C70" s="8"/>
      <c r="D70" s="50"/>
      <c r="E70" s="8"/>
      <c r="H70" s="22"/>
      <c r="I70" s="23"/>
      <c r="J70" s="23"/>
      <c r="K70" s="23"/>
      <c r="P70" s="6"/>
    </row>
    <row r="71" spans="2:16" x14ac:dyDescent="0.3">
      <c r="B71" s="55"/>
      <c r="C71" s="8"/>
      <c r="D71" s="50"/>
      <c r="E71" s="8"/>
      <c r="H71" s="22"/>
      <c r="I71" s="23"/>
      <c r="J71" s="23"/>
      <c r="K71" s="23"/>
      <c r="P71" s="6"/>
    </row>
    <row r="72" spans="2:16" x14ac:dyDescent="0.3">
      <c r="B72" s="55"/>
      <c r="C72" s="8"/>
      <c r="D72" s="50"/>
      <c r="E72" s="8"/>
      <c r="H72" s="22"/>
      <c r="I72" s="23"/>
      <c r="J72" s="23"/>
      <c r="K72" s="23"/>
      <c r="P72" s="6"/>
    </row>
    <row r="73" spans="2:16" x14ac:dyDescent="0.3">
      <c r="B73" s="55"/>
      <c r="C73" s="8"/>
      <c r="D73" s="50"/>
      <c r="E73" s="8"/>
      <c r="H73" s="22"/>
      <c r="I73" s="23"/>
      <c r="J73" s="23"/>
      <c r="K73" s="23"/>
      <c r="P73" s="6"/>
    </row>
    <row r="74" spans="2:16" x14ac:dyDescent="0.3">
      <c r="B74" s="55"/>
      <c r="C74" s="8"/>
      <c r="D74" s="50"/>
      <c r="E74" s="8"/>
      <c r="H74" s="22"/>
      <c r="I74" s="23"/>
      <c r="J74" s="23"/>
      <c r="K74" s="23"/>
      <c r="P74" s="6"/>
    </row>
    <row r="75" spans="2:16" x14ac:dyDescent="0.3">
      <c r="B75" s="55"/>
      <c r="C75" s="8"/>
      <c r="D75" s="50"/>
      <c r="E75" s="8"/>
      <c r="H75" s="22"/>
      <c r="I75" s="23"/>
      <c r="J75" s="23"/>
      <c r="K75" s="23"/>
      <c r="P75" s="6"/>
    </row>
    <row r="76" spans="2:16" x14ac:dyDescent="0.3">
      <c r="B76" s="55"/>
      <c r="C76" s="8"/>
      <c r="D76" s="50"/>
      <c r="E76" s="8"/>
      <c r="H76" s="22"/>
      <c r="I76" s="23"/>
      <c r="J76" s="23"/>
      <c r="K76" s="23"/>
      <c r="P76" s="6"/>
    </row>
    <row r="77" spans="2:16" x14ac:dyDescent="0.3">
      <c r="B77" s="55"/>
      <c r="C77" s="8"/>
      <c r="D77" s="50"/>
      <c r="E77" s="8"/>
      <c r="H77" s="44"/>
      <c r="I77" s="45"/>
      <c r="J77" s="45"/>
      <c r="K77" s="45"/>
      <c r="P77" s="6"/>
    </row>
    <row r="78" spans="2:16" x14ac:dyDescent="0.3">
      <c r="B78" s="55"/>
      <c r="C78" s="8"/>
      <c r="D78" s="50"/>
      <c r="E78" s="8"/>
      <c r="H78" s="44"/>
      <c r="I78" s="45"/>
      <c r="J78" s="45"/>
      <c r="K78" s="45"/>
      <c r="P78" s="6"/>
    </row>
    <row r="79" spans="2:16" x14ac:dyDescent="0.3">
      <c r="B79" s="55"/>
      <c r="C79" s="8"/>
      <c r="D79" s="50"/>
      <c r="E79" s="8"/>
      <c r="H79" s="44"/>
      <c r="I79" s="45"/>
      <c r="J79" s="45"/>
      <c r="K79" s="45"/>
      <c r="P79" s="6"/>
    </row>
    <row r="80" spans="2:16" x14ac:dyDescent="0.3">
      <c r="B80" s="55"/>
      <c r="C80" s="8"/>
      <c r="D80" s="50"/>
      <c r="E80" s="8"/>
      <c r="H80" s="44"/>
      <c r="I80" s="45"/>
      <c r="J80" s="45"/>
      <c r="K80" s="45"/>
      <c r="P80" s="6"/>
    </row>
    <row r="81" spans="2:16" x14ac:dyDescent="0.3">
      <c r="B81" s="55"/>
      <c r="C81" s="8"/>
      <c r="D81" s="50"/>
      <c r="E81" s="8"/>
      <c r="H81" s="44"/>
      <c r="I81" s="45"/>
      <c r="J81" s="45"/>
      <c r="K81" s="45"/>
      <c r="P81" s="6"/>
    </row>
    <row r="82" spans="2:16" x14ac:dyDescent="0.3">
      <c r="B82" s="55"/>
      <c r="C82" s="8"/>
      <c r="D82" s="50"/>
      <c r="E82" s="8"/>
      <c r="H82" s="44"/>
      <c r="I82" s="45"/>
      <c r="J82" s="45"/>
      <c r="K82" s="45"/>
      <c r="P82" s="6"/>
    </row>
    <row r="83" spans="2:16" x14ac:dyDescent="0.3">
      <c r="B83" s="55"/>
      <c r="C83" s="8"/>
      <c r="D83" s="50"/>
      <c r="E83" s="8"/>
      <c r="H83" s="44"/>
      <c r="I83" s="45"/>
      <c r="J83" s="45"/>
      <c r="K83" s="45"/>
      <c r="P83" s="6"/>
    </row>
    <row r="84" spans="2:16" x14ac:dyDescent="0.3">
      <c r="B84" s="55"/>
      <c r="C84" s="8"/>
      <c r="D84" s="50"/>
      <c r="E84" s="8"/>
      <c r="H84" s="44"/>
      <c r="I84" s="45"/>
      <c r="J84" s="45"/>
      <c r="K84" s="45"/>
      <c r="P84" s="6"/>
    </row>
    <row r="85" spans="2:16" x14ac:dyDescent="0.3">
      <c r="B85" s="55"/>
      <c r="C85" s="8"/>
      <c r="D85" s="50"/>
      <c r="E85" s="8"/>
      <c r="H85" s="44"/>
      <c r="I85" s="45"/>
      <c r="J85" s="45"/>
      <c r="K85" s="45"/>
      <c r="P85" s="6"/>
    </row>
    <row r="86" spans="2:16" x14ac:dyDescent="0.3">
      <c r="B86" s="55"/>
      <c r="C86" s="8"/>
      <c r="D86" s="50"/>
      <c r="E86" s="8"/>
      <c r="H86" s="44"/>
      <c r="I86" s="45"/>
      <c r="J86" s="45"/>
      <c r="K86" s="45"/>
      <c r="P86" s="6"/>
    </row>
    <row r="87" spans="2:16" x14ac:dyDescent="0.3">
      <c r="B87" s="55"/>
      <c r="C87" s="8"/>
      <c r="D87" s="50"/>
      <c r="E87" s="8"/>
      <c r="H87" s="44"/>
      <c r="I87" s="45"/>
      <c r="J87" s="45"/>
      <c r="K87" s="45"/>
      <c r="P87" s="6"/>
    </row>
    <row r="88" spans="2:16" x14ac:dyDescent="0.3">
      <c r="B88" s="55"/>
      <c r="C88" s="8"/>
      <c r="D88" s="50"/>
      <c r="E88" s="8"/>
      <c r="H88" s="44"/>
      <c r="I88" s="45"/>
      <c r="J88" s="45"/>
      <c r="K88" s="45"/>
      <c r="P88" s="6"/>
    </row>
    <row r="89" spans="2:16" x14ac:dyDescent="0.3">
      <c r="B89" s="55"/>
      <c r="C89" s="8"/>
      <c r="D89" s="50"/>
      <c r="E89" s="8"/>
      <c r="H89" s="44"/>
      <c r="I89" s="45"/>
      <c r="J89" s="45"/>
      <c r="K89" s="45"/>
      <c r="P89" s="6"/>
    </row>
    <row r="90" spans="2:16" x14ac:dyDescent="0.3">
      <c r="B90" s="55"/>
      <c r="C90" s="8"/>
      <c r="D90" s="50"/>
      <c r="E90" s="8"/>
      <c r="H90" s="44"/>
      <c r="I90" s="45"/>
      <c r="J90" s="45"/>
      <c r="K90" s="45"/>
      <c r="P90" s="6"/>
    </row>
    <row r="91" spans="2:16" x14ac:dyDescent="0.3">
      <c r="B91" s="55"/>
      <c r="C91" s="8"/>
      <c r="D91" s="50"/>
      <c r="E91" s="8"/>
      <c r="H91" s="44"/>
      <c r="I91" s="45"/>
      <c r="J91" s="45"/>
      <c r="K91" s="45"/>
      <c r="P91" s="6"/>
    </row>
    <row r="92" spans="2:16" x14ac:dyDescent="0.3">
      <c r="B92" s="55"/>
      <c r="C92" s="8"/>
      <c r="D92" s="50"/>
      <c r="E92" s="8"/>
      <c r="H92" s="44"/>
      <c r="I92" s="45"/>
      <c r="J92" s="45"/>
      <c r="K92" s="45"/>
      <c r="P92" s="6"/>
    </row>
    <row r="93" spans="2:16" x14ac:dyDescent="0.3">
      <c r="B93" s="55"/>
      <c r="C93" s="8"/>
      <c r="D93" s="50"/>
      <c r="E93" s="8"/>
      <c r="H93" s="44"/>
      <c r="I93" s="45"/>
      <c r="J93" s="45"/>
      <c r="K93" s="45"/>
      <c r="P93" s="6"/>
    </row>
    <row r="94" spans="2:16" x14ac:dyDescent="0.3">
      <c r="B94" s="55"/>
      <c r="C94" s="8"/>
      <c r="D94" s="50"/>
      <c r="E94" s="8"/>
      <c r="H94" s="44"/>
      <c r="I94" s="45"/>
      <c r="J94" s="45"/>
      <c r="K94" s="45"/>
      <c r="P94" s="6"/>
    </row>
    <row r="95" spans="2:16" x14ac:dyDescent="0.3">
      <c r="B95" s="55"/>
      <c r="C95" s="8"/>
      <c r="D95" s="50"/>
      <c r="E95" s="8"/>
      <c r="H95" s="44"/>
      <c r="I95" s="45"/>
      <c r="J95" s="45"/>
      <c r="K95" s="45"/>
      <c r="P95" s="6"/>
    </row>
    <row r="96" spans="2:16" x14ac:dyDescent="0.3">
      <c r="C96" s="8"/>
      <c r="E96" s="8"/>
      <c r="H96" s="44"/>
      <c r="I96" s="45"/>
      <c r="J96" s="45"/>
      <c r="K96" s="45"/>
      <c r="P96" s="6"/>
    </row>
    <row r="97" spans="1:16" x14ac:dyDescent="0.3">
      <c r="C97" s="8"/>
      <c r="E97" s="8"/>
      <c r="H97" s="44"/>
      <c r="I97" s="45"/>
      <c r="J97" s="45"/>
      <c r="K97" s="45"/>
      <c r="P97" s="6"/>
    </row>
    <row r="98" spans="1:16" x14ac:dyDescent="0.3">
      <c r="A98" s="6"/>
      <c r="C98" s="8"/>
      <c r="E98" s="8"/>
      <c r="H98" s="44"/>
      <c r="I98" s="45"/>
      <c r="J98" s="45"/>
      <c r="K98" s="45"/>
      <c r="P98" s="6"/>
    </row>
    <row r="99" spans="1:16" x14ac:dyDescent="0.3">
      <c r="A99" s="6"/>
      <c r="C99" s="8"/>
      <c r="E99" s="8"/>
      <c r="H99" s="44"/>
      <c r="I99" s="45"/>
      <c r="J99" s="45"/>
      <c r="K99" s="45"/>
      <c r="P99" s="6"/>
    </row>
    <row r="100" spans="1:16" x14ac:dyDescent="0.3">
      <c r="A100" s="6"/>
      <c r="C100" s="8"/>
      <c r="E100" s="8"/>
      <c r="H100" s="44"/>
      <c r="I100" s="45"/>
      <c r="J100" s="45"/>
      <c r="K100" s="45"/>
      <c r="P100" s="6"/>
    </row>
    <row r="101" spans="1:16" x14ac:dyDescent="0.3">
      <c r="A101" s="6"/>
      <c r="C101" s="8"/>
      <c r="E101" s="8"/>
      <c r="P101" s="6"/>
    </row>
    <row r="102" spans="1:16" x14ac:dyDescent="0.3">
      <c r="A102" s="6"/>
      <c r="C102" s="8"/>
      <c r="E102" s="8"/>
      <c r="P102" s="6"/>
    </row>
    <row r="103" spans="1:16" x14ac:dyDescent="0.3">
      <c r="A103" s="6"/>
      <c r="C103" s="8"/>
      <c r="E103" s="8"/>
      <c r="P103" s="6"/>
    </row>
    <row r="104" spans="1:16" x14ac:dyDescent="0.3">
      <c r="A104" s="6"/>
      <c r="C104" s="8"/>
      <c r="E104" s="8"/>
      <c r="P104" s="6"/>
    </row>
    <row r="105" spans="1:16" x14ac:dyDescent="0.3">
      <c r="A105" s="6"/>
      <c r="C105" s="8"/>
      <c r="E105" s="8"/>
      <c r="P105" s="6"/>
    </row>
    <row r="106" spans="1:16" x14ac:dyDescent="0.3">
      <c r="A106" s="6"/>
      <c r="C106" s="8"/>
      <c r="E106" s="8"/>
      <c r="P106" s="6"/>
    </row>
    <row r="107" spans="1:16" x14ac:dyDescent="0.3">
      <c r="A107" s="6"/>
      <c r="C107" s="8"/>
      <c r="E107" s="8"/>
      <c r="P107" s="6"/>
    </row>
    <row r="108" spans="1:16" x14ac:dyDescent="0.3">
      <c r="A108" s="6"/>
      <c r="C108" s="8"/>
      <c r="E108" s="8"/>
    </row>
    <row r="109" spans="1:16" x14ac:dyDescent="0.3">
      <c r="A109" s="6"/>
      <c r="C109" s="8"/>
      <c r="E109" s="8"/>
    </row>
    <row r="110" spans="1:16" x14ac:dyDescent="0.3">
      <c r="A110" s="6"/>
      <c r="C110" s="8"/>
      <c r="E110" s="8"/>
    </row>
    <row r="111" spans="1:16" x14ac:dyDescent="0.3">
      <c r="A111" s="6"/>
      <c r="C111" s="8"/>
      <c r="E111" s="8"/>
    </row>
    <row r="112" spans="1:16" x14ac:dyDescent="0.3">
      <c r="A112" s="6"/>
      <c r="C112" s="8"/>
      <c r="E112" s="8"/>
    </row>
    <row r="113" spans="1:5" x14ac:dyDescent="0.3">
      <c r="A113" s="6"/>
      <c r="C113" s="8"/>
      <c r="E113" s="8"/>
    </row>
    <row r="114" spans="1:5" x14ac:dyDescent="0.3">
      <c r="A114" s="6"/>
      <c r="C114" s="8"/>
      <c r="E114" s="8"/>
    </row>
    <row r="115" spans="1:5" x14ac:dyDescent="0.3">
      <c r="A115" s="6"/>
      <c r="C115" s="8"/>
      <c r="E115" s="8"/>
    </row>
    <row r="116" spans="1:5" x14ac:dyDescent="0.3">
      <c r="A116" s="6"/>
    </row>
    <row r="117" spans="1:5" x14ac:dyDescent="0.3">
      <c r="A117" s="6"/>
    </row>
    <row r="118" spans="1:5" x14ac:dyDescent="0.3">
      <c r="A118" s="6"/>
    </row>
  </sheetData>
  <mergeCells count="17">
    <mergeCell ref="M1:O1"/>
    <mergeCell ref="M2:O2"/>
    <mergeCell ref="M3:O3"/>
    <mergeCell ref="M4:O4"/>
    <mergeCell ref="M31:N31"/>
    <mergeCell ref="M25:N25"/>
    <mergeCell ref="M30:N30"/>
    <mergeCell ref="M24:N24"/>
    <mergeCell ref="M28:N28"/>
    <mergeCell ref="M29:N29"/>
    <mergeCell ref="I2:K2"/>
    <mergeCell ref="M20:N20"/>
    <mergeCell ref="M23:N23"/>
    <mergeCell ref="M26:N26"/>
    <mergeCell ref="M27:N27"/>
    <mergeCell ref="M21:N21"/>
    <mergeCell ref="M22:N2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F3C0-C08C-4365-A341-B7682DF3E498}">
  <sheetPr>
    <tabColor rgb="FFC00000"/>
  </sheetPr>
  <dimension ref="A1:C11"/>
  <sheetViews>
    <sheetView workbookViewId="0"/>
  </sheetViews>
  <sheetFormatPr defaultRowHeight="14.4" x14ac:dyDescent="0.3"/>
  <cols>
    <col min="1" max="1" width="49" bestFit="1" customWidth="1"/>
    <col min="2" max="2" width="9.109375" style="93"/>
  </cols>
  <sheetData>
    <row r="1" spans="1:3" x14ac:dyDescent="0.3">
      <c r="A1" t="s">
        <v>250</v>
      </c>
      <c r="B1" s="93" t="s">
        <v>251</v>
      </c>
      <c r="C1" t="s">
        <v>249</v>
      </c>
    </row>
    <row r="2" spans="1:3" x14ac:dyDescent="0.3">
      <c r="A2" t="str">
        <f>'EIX Portfolio'!C4</f>
        <v>MABS 2005-NC2 A3</v>
      </c>
      <c r="B2" s="93">
        <f>'EIX Portfolio'!D4*100</f>
        <v>2.7654479477448528</v>
      </c>
      <c r="C2">
        <v>1</v>
      </c>
    </row>
    <row r="3" spans="1:3" x14ac:dyDescent="0.3">
      <c r="A3" t="str">
        <f>'EIX Portfolio'!C5</f>
        <v>RAST 2005-A11 2A1</v>
      </c>
      <c r="B3" s="93">
        <f>'EIX Portfolio'!D5*100</f>
        <v>2.183798435716835</v>
      </c>
      <c r="C3">
        <v>2</v>
      </c>
    </row>
    <row r="4" spans="1:3" x14ac:dyDescent="0.3">
      <c r="A4" t="str">
        <f>'EIX Portfolio'!C6</f>
        <v>GEWMC 2006-1 A2B</v>
      </c>
      <c r="B4" s="93">
        <f>'EIX Portfolio'!D6*100</f>
        <v>2.1588054096409648</v>
      </c>
      <c r="C4">
        <v>3</v>
      </c>
    </row>
    <row r="5" spans="1:3" x14ac:dyDescent="0.3">
      <c r="A5" t="str">
        <f>'EIX Portfolio'!C7</f>
        <v>CMLTI 2007-AR7 A3A</v>
      </c>
      <c r="B5" s="93">
        <f>'EIX Portfolio'!D7*100</f>
        <v>1.9435080858463893</v>
      </c>
      <c r="C5">
        <v>4</v>
      </c>
    </row>
    <row r="6" spans="1:3" x14ac:dyDescent="0.3">
      <c r="A6" t="str">
        <f>'EIX Portfolio'!C8</f>
        <v>LMAT 2019-GS6 A1</v>
      </c>
      <c r="B6" s="93">
        <f>'EIX Portfolio'!D8*100</f>
        <v>1.8152149563157898</v>
      </c>
      <c r="C6">
        <v>5</v>
      </c>
    </row>
    <row r="7" spans="1:3" x14ac:dyDescent="0.3">
      <c r="A7" t="str">
        <f>'EIX Portfolio'!C9</f>
        <v>CMLTI 2018-A A1</v>
      </c>
      <c r="B7" s="93">
        <f>'EIX Portfolio'!D9*100</f>
        <v>1.7077981798617268</v>
      </c>
      <c r="C7">
        <v>6</v>
      </c>
    </row>
    <row r="8" spans="1:3" x14ac:dyDescent="0.3">
      <c r="A8" t="str">
        <f>'EIX Portfolio'!C10</f>
        <v>CARR 2006-FRE2 A5</v>
      </c>
      <c r="B8" s="93">
        <f>'EIX Portfolio'!D10*100</f>
        <v>1.6177044366745361</v>
      </c>
      <c r="C8">
        <v>7</v>
      </c>
    </row>
    <row r="9" spans="1:3" x14ac:dyDescent="0.3">
      <c r="A9" t="str">
        <f>'EIX Portfolio'!C11</f>
        <v>AMSI 2004-R12 M5</v>
      </c>
      <c r="B9" s="93">
        <f>'EIX Portfolio'!D11*100</f>
        <v>1.6076225766006667</v>
      </c>
      <c r="C9">
        <v>8</v>
      </c>
    </row>
    <row r="10" spans="1:3" x14ac:dyDescent="0.3">
      <c r="A10" t="str">
        <f>'EIX Portfolio'!C12</f>
        <v>LMAT 2019-GS2 A1</v>
      </c>
      <c r="B10" s="93">
        <f>'EIX Portfolio'!D12*100</f>
        <v>1.404099445054702</v>
      </c>
      <c r="C10">
        <v>9</v>
      </c>
    </row>
    <row r="11" spans="1:3" x14ac:dyDescent="0.3">
      <c r="A11" t="str">
        <f>'EIX Portfolio'!C13</f>
        <v>BBUBS 2012-TFT A</v>
      </c>
      <c r="B11" s="93">
        <f>'EIX Portfolio'!D13*100</f>
        <v>1.3747145779400554</v>
      </c>
      <c r="C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3:G26"/>
  <sheetViews>
    <sheetView zoomScaleNormal="100" workbookViewId="0">
      <selection activeCell="C27" sqref="C27"/>
    </sheetView>
  </sheetViews>
  <sheetFormatPr defaultColWidth="9.109375" defaultRowHeight="14.4" x14ac:dyDescent="0.3"/>
  <cols>
    <col min="1" max="1" width="3.109375" style="6" customWidth="1"/>
    <col min="2" max="2" width="3" style="107" customWidth="1"/>
    <col min="3" max="3" width="39" style="6" bestFit="1" customWidth="1"/>
    <col min="4" max="4" width="9.109375" style="8"/>
    <col min="5" max="16384" width="9.109375" style="6"/>
  </cols>
  <sheetData>
    <row r="3" spans="3:6" x14ac:dyDescent="0.3">
      <c r="C3" s="30" t="s">
        <v>18</v>
      </c>
      <c r="D3" s="31"/>
    </row>
    <row r="4" spans="3:6" x14ac:dyDescent="0.3">
      <c r="C4" s="32" t="s">
        <v>386</v>
      </c>
      <c r="D4" s="46">
        <v>2.7654479477448528E-2</v>
      </c>
    </row>
    <row r="5" spans="3:6" x14ac:dyDescent="0.3">
      <c r="C5" s="32" t="s">
        <v>259</v>
      </c>
      <c r="D5" s="46">
        <v>2.1837984357168348E-2</v>
      </c>
    </row>
    <row r="6" spans="3:6" x14ac:dyDescent="0.3">
      <c r="C6" s="32" t="s">
        <v>122</v>
      </c>
      <c r="D6" s="46">
        <v>2.158805409640965E-2</v>
      </c>
    </row>
    <row r="7" spans="3:6" x14ac:dyDescent="0.3">
      <c r="C7" s="32" t="s">
        <v>260</v>
      </c>
      <c r="D7" s="46">
        <v>1.9435080858463894E-2</v>
      </c>
    </row>
    <row r="8" spans="3:6" x14ac:dyDescent="0.3">
      <c r="C8" s="32" t="s">
        <v>329</v>
      </c>
      <c r="D8" s="46">
        <v>1.8152149563157898E-2</v>
      </c>
    </row>
    <row r="9" spans="3:6" x14ac:dyDescent="0.3">
      <c r="C9" s="32" t="s">
        <v>385</v>
      </c>
      <c r="D9" s="46">
        <v>1.7077981798617269E-2</v>
      </c>
    </row>
    <row r="10" spans="3:6" x14ac:dyDescent="0.3">
      <c r="C10" s="32" t="s">
        <v>336</v>
      </c>
      <c r="D10" s="46">
        <v>1.6177044366745361E-2</v>
      </c>
    </row>
    <row r="11" spans="3:6" x14ac:dyDescent="0.3">
      <c r="C11" s="32" t="s">
        <v>328</v>
      </c>
      <c r="D11" s="46">
        <v>1.6076225766006667E-2</v>
      </c>
    </row>
    <row r="12" spans="3:6" x14ac:dyDescent="0.3">
      <c r="C12" s="32" t="s">
        <v>387</v>
      </c>
      <c r="D12" s="46">
        <v>1.4040994450547019E-2</v>
      </c>
    </row>
    <row r="13" spans="3:6" x14ac:dyDescent="0.3">
      <c r="C13" s="32" t="s">
        <v>435</v>
      </c>
      <c r="D13" s="46">
        <v>1.3747145779400553E-2</v>
      </c>
    </row>
    <row r="16" spans="3:6" x14ac:dyDescent="0.3">
      <c r="C16" s="30" t="s">
        <v>111</v>
      </c>
      <c r="D16" s="31"/>
      <c r="E16" s="31"/>
      <c r="F16" s="31"/>
    </row>
    <row r="17" spans="3:7" x14ac:dyDescent="0.3">
      <c r="C17" s="32" t="s">
        <v>52</v>
      </c>
      <c r="D17" s="32"/>
      <c r="E17" s="68"/>
      <c r="F17" s="67">
        <v>0.91537197842436235</v>
      </c>
      <c r="G17" s="59" t="s">
        <v>112</v>
      </c>
    </row>
    <row r="18" spans="3:7" x14ac:dyDescent="0.3">
      <c r="C18" s="32" t="s">
        <v>51</v>
      </c>
      <c r="D18" s="32"/>
      <c r="E18" s="67">
        <v>0.8012865773046286</v>
      </c>
      <c r="F18" s="68"/>
    </row>
    <row r="19" spans="3:7" x14ac:dyDescent="0.3">
      <c r="C19" s="32" t="s">
        <v>154</v>
      </c>
      <c r="D19" s="32"/>
      <c r="E19" s="67">
        <v>7.3796121998022893E-2</v>
      </c>
      <c r="F19" s="68"/>
    </row>
    <row r="20" spans="3:7" x14ac:dyDescent="0.3">
      <c r="C20" s="32" t="s">
        <v>54</v>
      </c>
      <c r="D20" s="32"/>
      <c r="E20" s="67">
        <v>3.8856035949410145E-2</v>
      </c>
      <c r="F20" s="68"/>
    </row>
    <row r="21" spans="3:7" x14ac:dyDescent="0.3">
      <c r="C21" s="32" t="s">
        <v>56</v>
      </c>
      <c r="D21" s="32"/>
      <c r="E21" s="67">
        <v>1.4332431723007113E-3</v>
      </c>
      <c r="F21" s="68"/>
    </row>
    <row r="22" spans="3:7" x14ac:dyDescent="0.3">
      <c r="C22" s="32" t="s">
        <v>57</v>
      </c>
      <c r="D22" s="32"/>
      <c r="E22" s="68"/>
      <c r="F22" s="67">
        <v>4.0854858668415935E-2</v>
      </c>
    </row>
    <row r="23" spans="3:7" x14ac:dyDescent="0.3">
      <c r="C23" s="32" t="s">
        <v>436</v>
      </c>
      <c r="D23" s="32"/>
      <c r="E23" s="68"/>
      <c r="F23" s="67">
        <v>1.3747145779400553E-2</v>
      </c>
    </row>
    <row r="24" spans="3:7" x14ac:dyDescent="0.3">
      <c r="C24" s="32" t="s">
        <v>437</v>
      </c>
      <c r="D24" s="32"/>
      <c r="E24" s="69"/>
      <c r="F24" s="70">
        <v>4.8029296442602719E-3</v>
      </c>
    </row>
    <row r="25" spans="3:7" x14ac:dyDescent="0.3">
      <c r="C25" s="32" t="s">
        <v>59</v>
      </c>
      <c r="D25" s="32"/>
      <c r="E25" s="69"/>
      <c r="F25" s="70">
        <v>2.5223087483560384E-2</v>
      </c>
    </row>
    <row r="26" spans="3:7" x14ac:dyDescent="0.3">
      <c r="F26" s="109">
        <f>SUM(F17:F25)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7"/>
  <sheetViews>
    <sheetView showGridLines="0" workbookViewId="0">
      <pane ySplit="2" topLeftCell="A3" activePane="bottomLeft" state="frozenSplit"/>
      <selection pane="bottomLeft" activeCell="C12" sqref="C12"/>
    </sheetView>
  </sheetViews>
  <sheetFormatPr defaultColWidth="9.109375" defaultRowHeight="12.75" customHeight="1" x14ac:dyDescent="0.3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18.109375" style="110" customWidth="1"/>
    <col min="9" max="9" width="18.109375" customWidth="1"/>
    <col min="10" max="10" width="42" bestFit="1" customWidth="1"/>
    <col min="11" max="11" width="14.44140625" style="98" bestFit="1" customWidth="1"/>
    <col min="12" max="17" width="8.88671875" customWidth="1"/>
  </cols>
  <sheetData>
    <row r="1" spans="1:17" ht="38.1" customHeight="1" x14ac:dyDescent="0.3"/>
    <row r="2" spans="1:17" ht="3" customHeight="1" x14ac:dyDescent="0.3"/>
    <row r="3" spans="1:17" ht="18" customHeight="1" x14ac:dyDescent="0.3">
      <c r="A3" s="75"/>
      <c r="B3" s="111"/>
      <c r="C3" s="75" t="s">
        <v>24</v>
      </c>
      <c r="D3" s="111"/>
      <c r="E3" s="111"/>
      <c r="F3" s="111"/>
      <c r="G3" s="111"/>
    </row>
    <row r="4" spans="1:17" ht="18" customHeight="1" x14ac:dyDescent="0.3">
      <c r="A4" s="75"/>
      <c r="B4" s="111"/>
      <c r="C4" s="75" t="s">
        <v>47</v>
      </c>
      <c r="D4" s="111"/>
      <c r="E4" s="111"/>
      <c r="F4" s="111"/>
      <c r="G4" s="111"/>
    </row>
    <row r="5" spans="1:17" ht="18" customHeight="1" x14ac:dyDescent="0.3">
      <c r="A5" s="75"/>
      <c r="B5" s="111"/>
      <c r="C5" s="75" t="s">
        <v>438</v>
      </c>
      <c r="D5" s="111"/>
      <c r="E5" s="111"/>
      <c r="F5" s="111"/>
      <c r="G5" s="111"/>
    </row>
    <row r="6" spans="1:17" ht="18" customHeight="1" x14ac:dyDescent="0.3">
      <c r="A6" s="75"/>
      <c r="B6" s="111"/>
      <c r="C6" s="75" t="s">
        <v>25</v>
      </c>
      <c r="D6" s="111"/>
      <c r="E6" s="111"/>
      <c r="F6" s="111"/>
      <c r="G6" s="111"/>
    </row>
    <row r="7" spans="1:17" ht="12.75" customHeight="1" x14ac:dyDescent="0.3">
      <c r="A7" s="76" t="s">
        <v>26</v>
      </c>
      <c r="B7" s="76" t="s">
        <v>27</v>
      </c>
      <c r="C7" s="76" t="s">
        <v>28</v>
      </c>
      <c r="D7" s="76" t="s">
        <v>29</v>
      </c>
      <c r="E7" s="76" t="s">
        <v>30</v>
      </c>
      <c r="F7" s="76" t="s">
        <v>31</v>
      </c>
      <c r="G7" s="76" t="s">
        <v>32</v>
      </c>
    </row>
    <row r="8" spans="1:17" ht="12.75" customHeight="1" x14ac:dyDescent="0.3">
      <c r="A8" s="77" t="s">
        <v>48</v>
      </c>
      <c r="B8" s="58"/>
      <c r="C8" s="58"/>
      <c r="D8" s="58"/>
      <c r="E8" s="78"/>
      <c r="F8" s="78"/>
      <c r="G8" s="78"/>
      <c r="K8" s="96" t="s">
        <v>49</v>
      </c>
    </row>
    <row r="9" spans="1:17" ht="12.75" customHeight="1" x14ac:dyDescent="0.3">
      <c r="A9" s="77" t="s">
        <v>37</v>
      </c>
      <c r="B9" s="58"/>
      <c r="C9" s="58"/>
      <c r="D9" s="58"/>
      <c r="E9" s="78"/>
      <c r="F9" s="78"/>
      <c r="G9" s="78"/>
      <c r="K9" s="97" t="s">
        <v>50</v>
      </c>
    </row>
    <row r="10" spans="1:17" ht="12.75" customHeight="1" x14ac:dyDescent="0.3">
      <c r="A10" s="78" t="s">
        <v>389</v>
      </c>
      <c r="B10" s="78"/>
      <c r="C10" s="78" t="s">
        <v>439</v>
      </c>
      <c r="D10" s="79">
        <v>7797318.1500000004</v>
      </c>
      <c r="E10" s="80">
        <v>75.689890000000005</v>
      </c>
      <c r="F10" s="81">
        <v>5732286.7199999997</v>
      </c>
      <c r="G10" s="81">
        <v>5901781.5300000003</v>
      </c>
      <c r="H10" s="110">
        <f>G10/$G$407</f>
        <v>2.7654479477448528E-2</v>
      </c>
      <c r="J10" t="str">
        <f>_xll.BDP(A10&amp;" Mtge","security_Name")</f>
        <v>MABS 2005-NC2 A3</v>
      </c>
      <c r="K10" s="112" t="s">
        <v>51</v>
      </c>
      <c r="N10" s="62" t="s">
        <v>52</v>
      </c>
      <c r="Q10" s="63">
        <f>SUM(P11:P14)</f>
        <v>0.91537197842436235</v>
      </c>
    </row>
    <row r="11" spans="1:17" ht="12.75" customHeight="1" x14ac:dyDescent="0.3">
      <c r="A11" s="78" t="s">
        <v>261</v>
      </c>
      <c r="B11" s="78"/>
      <c r="C11" s="78" t="s">
        <v>440</v>
      </c>
      <c r="D11" s="79">
        <v>7369748.7699999996</v>
      </c>
      <c r="E11" s="80">
        <v>63.237909999999999</v>
      </c>
      <c r="F11" s="81">
        <v>4701353.59</v>
      </c>
      <c r="G11" s="81">
        <v>4660475.09</v>
      </c>
      <c r="H11" s="110">
        <f t="shared" ref="H11:H74" si="0">G11/$G$407</f>
        <v>2.1837984357168348E-2</v>
      </c>
      <c r="J11" t="str">
        <f>_xll.BDP(A11&amp;" Mtge","security_Name")</f>
        <v>RAST 2005-A11 2A1</v>
      </c>
      <c r="K11" s="112" t="s">
        <v>51</v>
      </c>
      <c r="N11" t="s">
        <v>51</v>
      </c>
      <c r="P11" s="90">
        <f>SUMIF(K:K,N11,H:H)</f>
        <v>0.8012865773046286</v>
      </c>
    </row>
    <row r="12" spans="1:17" ht="12.75" customHeight="1" x14ac:dyDescent="0.3">
      <c r="A12" s="78" t="s">
        <v>121</v>
      </c>
      <c r="B12" s="78"/>
      <c r="C12" s="78" t="s">
        <v>441</v>
      </c>
      <c r="D12" s="79">
        <v>7278001.2905000001</v>
      </c>
      <c r="E12" s="80">
        <v>63.302230000000002</v>
      </c>
      <c r="F12" s="81">
        <v>4569481.3600000003</v>
      </c>
      <c r="G12" s="81">
        <v>4607137.12</v>
      </c>
      <c r="H12" s="110">
        <f t="shared" si="0"/>
        <v>2.158805409640965E-2</v>
      </c>
      <c r="J12" t="str">
        <f>_xll.BDP(A12&amp;" Mtge","security_Name")</f>
        <v>GEWMC 2006-1 A2B</v>
      </c>
      <c r="K12" s="112" t="s">
        <v>51</v>
      </c>
      <c r="N12" s="62" t="s">
        <v>154</v>
      </c>
      <c r="P12" s="90">
        <f>SUMIF(K:K,N12,H:H)</f>
        <v>7.3796121998022893E-2</v>
      </c>
    </row>
    <row r="13" spans="1:17" ht="12.75" customHeight="1" x14ac:dyDescent="0.3">
      <c r="A13" s="78" t="s">
        <v>263</v>
      </c>
      <c r="B13" s="78"/>
      <c r="C13" s="78" t="s">
        <v>442</v>
      </c>
      <c r="D13" s="79">
        <v>4342395.8499999996</v>
      </c>
      <c r="E13" s="80">
        <v>95.515659999999997</v>
      </c>
      <c r="F13" s="81">
        <v>3303350.71</v>
      </c>
      <c r="G13" s="81">
        <v>4147668.06</v>
      </c>
      <c r="H13" s="110">
        <f t="shared" si="0"/>
        <v>1.9435080858463894E-2</v>
      </c>
      <c r="J13" t="str">
        <f>_xll.BDP(A13&amp;" Mtge","security_Name")</f>
        <v>CMLTI 2007-AR7 A3A</v>
      </c>
      <c r="K13" s="112" t="s">
        <v>51</v>
      </c>
      <c r="N13" t="s">
        <v>54</v>
      </c>
      <c r="P13" s="90">
        <f>SUMIF(K:K,N13,H:H)</f>
        <v>3.8856035949410145E-2</v>
      </c>
    </row>
    <row r="14" spans="1:17" ht="12.75" customHeight="1" x14ac:dyDescent="0.3">
      <c r="A14" s="78" t="s">
        <v>333</v>
      </c>
      <c r="B14" s="78"/>
      <c r="C14" s="78" t="s">
        <v>443</v>
      </c>
      <c r="D14" s="79">
        <v>3850674.79</v>
      </c>
      <c r="E14" s="80">
        <v>100.60252</v>
      </c>
      <c r="F14" s="81">
        <v>3864362.66</v>
      </c>
      <c r="G14" s="81">
        <v>3873875.88</v>
      </c>
      <c r="H14" s="110">
        <f t="shared" si="0"/>
        <v>1.8152149563157898E-2</v>
      </c>
      <c r="J14" t="str">
        <f>_xll.BDP(A14&amp;" Mtge","security_Name")</f>
        <v>LMAT 2019-GS6 A1</v>
      </c>
      <c r="K14" s="113" t="s">
        <v>154</v>
      </c>
      <c r="N14" t="s">
        <v>56</v>
      </c>
      <c r="P14" s="90">
        <f>SUMIF(K:K,N14,H:H)</f>
        <v>1.4332431723007113E-3</v>
      </c>
    </row>
    <row r="15" spans="1:17" ht="12.75" customHeight="1" x14ac:dyDescent="0.3">
      <c r="A15" s="78" t="s">
        <v>388</v>
      </c>
      <c r="B15" s="78"/>
      <c r="C15" s="78" t="s">
        <v>444</v>
      </c>
      <c r="D15" s="79">
        <v>3623675.43</v>
      </c>
      <c r="E15" s="80">
        <v>100.57844</v>
      </c>
      <c r="F15" s="81">
        <v>3636701.72</v>
      </c>
      <c r="G15" s="81">
        <v>3644636.22</v>
      </c>
      <c r="H15" s="110">
        <f t="shared" si="0"/>
        <v>1.7077981798617269E-2</v>
      </c>
      <c r="J15" t="str">
        <f>_xll.BDP(A15&amp;" Mtge","security_Name")</f>
        <v>CMLTI 2018-A A1</v>
      </c>
      <c r="K15" s="113" t="s">
        <v>154</v>
      </c>
      <c r="N15" t="s">
        <v>57</v>
      </c>
      <c r="Q15" s="63">
        <f>SUMIF(K:K,N15,H:H)</f>
        <v>4.0854858668415935E-2</v>
      </c>
    </row>
    <row r="16" spans="1:17" ht="12.75" customHeight="1" x14ac:dyDescent="0.3">
      <c r="A16" s="78" t="s">
        <v>335</v>
      </c>
      <c r="B16" s="78"/>
      <c r="C16" s="78" t="s">
        <v>445</v>
      </c>
      <c r="D16" s="79">
        <v>4030843.53</v>
      </c>
      <c r="E16" s="80">
        <v>85.648719999999997</v>
      </c>
      <c r="F16" s="81">
        <v>3181283.2</v>
      </c>
      <c r="G16" s="81">
        <v>3452365.89</v>
      </c>
      <c r="H16" s="110">
        <f t="shared" si="0"/>
        <v>1.6177044366745361E-2</v>
      </c>
      <c r="J16" t="str">
        <f>_xll.BDP(A16&amp;" Mtge","security_Name")</f>
        <v>CARR 2006-FRE2 A5</v>
      </c>
      <c r="K16" s="112" t="s">
        <v>51</v>
      </c>
      <c r="N16" s="62" t="s">
        <v>436</v>
      </c>
      <c r="Q16" s="63">
        <f t="shared" ref="Q16:Q18" si="1">SUMIF(K:K,N16,H:H)</f>
        <v>1.3747145779400553E-2</v>
      </c>
    </row>
    <row r="17" spans="1:17" ht="12.75" customHeight="1" x14ac:dyDescent="0.3">
      <c r="A17" s="78" t="s">
        <v>330</v>
      </c>
      <c r="B17" s="78"/>
      <c r="C17" s="78" t="s">
        <v>446</v>
      </c>
      <c r="D17" s="79">
        <v>3409660.71</v>
      </c>
      <c r="E17" s="80">
        <v>100.62145</v>
      </c>
      <c r="F17" s="81">
        <v>2986452.09</v>
      </c>
      <c r="G17" s="81">
        <v>3430850.05</v>
      </c>
      <c r="H17" s="110">
        <f t="shared" si="0"/>
        <v>1.6076225766006667E-2</v>
      </c>
      <c r="J17" t="str">
        <f>_xll.BDP(A17&amp;" Mtge","security_Name")</f>
        <v>AMSI 2004-R12 M5</v>
      </c>
      <c r="K17" s="112" t="s">
        <v>51</v>
      </c>
      <c r="N17" s="62" t="s">
        <v>437</v>
      </c>
      <c r="Q17" s="63">
        <f t="shared" si="1"/>
        <v>4.8029296442602719E-3</v>
      </c>
    </row>
    <row r="18" spans="1:17" ht="12.75" customHeight="1" x14ac:dyDescent="0.3">
      <c r="A18" s="78" t="s">
        <v>390</v>
      </c>
      <c r="B18" s="78"/>
      <c r="C18" s="78" t="s">
        <v>447</v>
      </c>
      <c r="D18" s="79">
        <v>2984157.03</v>
      </c>
      <c r="E18" s="80">
        <v>100.4139</v>
      </c>
      <c r="F18" s="81">
        <v>3024510.61</v>
      </c>
      <c r="G18" s="81">
        <v>2996508.46</v>
      </c>
      <c r="H18" s="110">
        <f t="shared" si="0"/>
        <v>1.4040994450547019E-2</v>
      </c>
      <c r="J18" t="str">
        <f>_xll.BDP(A18&amp;" Mtge","security_Name")</f>
        <v>LMAT 2019-GS2 A1</v>
      </c>
      <c r="K18" s="113" t="s">
        <v>154</v>
      </c>
      <c r="N18" t="s">
        <v>59</v>
      </c>
      <c r="Q18" s="63">
        <f t="shared" si="1"/>
        <v>2.5223087483560384E-2</v>
      </c>
    </row>
    <row r="19" spans="1:17" ht="12.75" customHeight="1" x14ac:dyDescent="0.3">
      <c r="A19" s="78" t="s">
        <v>448</v>
      </c>
      <c r="B19" s="78"/>
      <c r="C19" s="78" t="s">
        <v>449</v>
      </c>
      <c r="D19" s="79">
        <v>3000000</v>
      </c>
      <c r="E19" s="80">
        <v>97.793260000000004</v>
      </c>
      <c r="F19" s="81">
        <v>2910370.93</v>
      </c>
      <c r="G19" s="81">
        <v>2933797.8</v>
      </c>
      <c r="H19" s="110">
        <f t="shared" si="0"/>
        <v>1.3747145779400553E-2</v>
      </c>
      <c r="J19" t="str">
        <f>_xll.BDP(A19&amp;" Mtge","security_Name")</f>
        <v>BBUBS 2012-TFT A</v>
      </c>
      <c r="K19" s="112" t="s">
        <v>436</v>
      </c>
      <c r="Q19" s="63">
        <f>SUM(Q10:Q18)</f>
        <v>0.99999999999999956</v>
      </c>
    </row>
    <row r="20" spans="1:17" ht="12.75" customHeight="1" x14ac:dyDescent="0.3">
      <c r="A20" s="78" t="s">
        <v>202</v>
      </c>
      <c r="B20" s="78"/>
      <c r="C20" s="78" t="s">
        <v>450</v>
      </c>
      <c r="D20" s="79">
        <v>3114587.35</v>
      </c>
      <c r="E20" s="80">
        <v>91.131240000000005</v>
      </c>
      <c r="F20" s="81">
        <v>2807308.16</v>
      </c>
      <c r="G20" s="81">
        <v>2838362.07</v>
      </c>
      <c r="H20" s="110">
        <f t="shared" si="0"/>
        <v>1.3299954465509217E-2</v>
      </c>
      <c r="J20" t="str">
        <f>_xll.BDP(A20&amp;" Mtge","security_Name")</f>
        <v>CWHL 2006-3 3A1</v>
      </c>
      <c r="K20" s="112" t="s">
        <v>51</v>
      </c>
    </row>
    <row r="21" spans="1:17" ht="12.75" customHeight="1" x14ac:dyDescent="0.3">
      <c r="A21" s="78" t="s">
        <v>391</v>
      </c>
      <c r="B21" s="78"/>
      <c r="C21" s="78" t="s">
        <v>451</v>
      </c>
      <c r="D21" s="79">
        <v>3387400</v>
      </c>
      <c r="E21" s="80">
        <v>83.593000000000004</v>
      </c>
      <c r="F21" s="81">
        <v>2573958.79</v>
      </c>
      <c r="G21" s="81">
        <v>2831629.28</v>
      </c>
      <c r="H21" s="110">
        <f t="shared" si="0"/>
        <v>1.3268406058992554E-2</v>
      </c>
      <c r="J21" t="str">
        <f>_xll.BDP(A21&amp;" Mtge","security_Name")</f>
        <v>CARR 2006-NC4 A4</v>
      </c>
      <c r="K21" s="112" t="s">
        <v>51</v>
      </c>
    </row>
    <row r="22" spans="1:17" ht="12.75" customHeight="1" x14ac:dyDescent="0.3">
      <c r="A22" s="78" t="s">
        <v>452</v>
      </c>
      <c r="B22" s="78"/>
      <c r="C22" s="78" t="s">
        <v>453</v>
      </c>
      <c r="D22" s="79">
        <v>2603275.02</v>
      </c>
      <c r="E22" s="80">
        <v>100.49078</v>
      </c>
      <c r="F22" s="81">
        <v>2613437.19</v>
      </c>
      <c r="G22" s="81">
        <v>2616051.37</v>
      </c>
      <c r="H22" s="110">
        <f t="shared" si="0"/>
        <v>1.2258254317932387E-2</v>
      </c>
      <c r="J22" t="str">
        <f>_xll.BDP(A22&amp;" Mtge","security_Name")</f>
        <v>LMAT 2018-GS1 A1</v>
      </c>
      <c r="K22" s="113" t="s">
        <v>154</v>
      </c>
    </row>
    <row r="23" spans="1:17" ht="12.75" customHeight="1" x14ac:dyDescent="0.3">
      <c r="A23" s="78" t="s">
        <v>275</v>
      </c>
      <c r="B23" s="78"/>
      <c r="C23" s="78" t="s">
        <v>454</v>
      </c>
      <c r="D23" s="79">
        <v>4995703.05</v>
      </c>
      <c r="E23" s="80">
        <v>51.21125</v>
      </c>
      <c r="F23" s="81">
        <v>2257644.0499999998</v>
      </c>
      <c r="G23" s="81">
        <v>2558361.98</v>
      </c>
      <c r="H23" s="110">
        <f t="shared" si="0"/>
        <v>1.1987934238527223E-2</v>
      </c>
      <c r="J23" t="str">
        <f>_xll.BDP(A23&amp;" Mtge","security_Name")</f>
        <v>ARMT 2005-12 5A1</v>
      </c>
      <c r="K23" s="112" t="s">
        <v>51</v>
      </c>
    </row>
    <row r="24" spans="1:17" ht="12.75" customHeight="1" x14ac:dyDescent="0.3">
      <c r="A24" s="78" t="s">
        <v>155</v>
      </c>
      <c r="B24" s="78"/>
      <c r="C24" s="78" t="s">
        <v>455</v>
      </c>
      <c r="D24" s="79">
        <v>5037959.5599999996</v>
      </c>
      <c r="E24" s="80">
        <v>47.847459999999998</v>
      </c>
      <c r="F24" s="81">
        <v>2573970.33</v>
      </c>
      <c r="G24" s="81">
        <v>2410535.69</v>
      </c>
      <c r="H24" s="110">
        <f t="shared" si="0"/>
        <v>1.1295252023461842E-2</v>
      </c>
      <c r="J24" t="str">
        <f>_xll.BDP(A24&amp;" Mtge","security_Name")</f>
        <v>TBW 2006-3 3A</v>
      </c>
      <c r="K24" s="112" t="s">
        <v>51</v>
      </c>
    </row>
    <row r="25" spans="1:17" ht="12.75" customHeight="1" x14ac:dyDescent="0.3">
      <c r="A25" s="78" t="s">
        <v>392</v>
      </c>
      <c r="B25" s="78"/>
      <c r="C25" s="78" t="s">
        <v>456</v>
      </c>
      <c r="D25" s="79">
        <v>2353263.91</v>
      </c>
      <c r="E25" s="80">
        <v>99.707250000000002</v>
      </c>
      <c r="F25" s="81">
        <v>2207812.84</v>
      </c>
      <c r="G25" s="81">
        <v>2346374.73</v>
      </c>
      <c r="H25" s="110">
        <f t="shared" si="0"/>
        <v>1.0994607558302625E-2</v>
      </c>
      <c r="J25" t="str">
        <f>_xll.BDP(A25&amp;" Mtge","security_Name")</f>
        <v>RAMP 2004-KR1 MI1</v>
      </c>
      <c r="K25" s="112" t="s">
        <v>51</v>
      </c>
    </row>
    <row r="26" spans="1:17" ht="12.75" customHeight="1" x14ac:dyDescent="0.3">
      <c r="A26" s="78" t="s">
        <v>203</v>
      </c>
      <c r="B26" s="78"/>
      <c r="C26" s="78" t="s">
        <v>457</v>
      </c>
      <c r="D26" s="79">
        <v>2321057.0008999999</v>
      </c>
      <c r="E26" s="80">
        <v>95.083740000000006</v>
      </c>
      <c r="F26" s="81">
        <v>2091951.33</v>
      </c>
      <c r="G26" s="81">
        <v>2206947.7999999998</v>
      </c>
      <c r="H26" s="110">
        <f t="shared" si="0"/>
        <v>1.0341282938492671E-2</v>
      </c>
      <c r="J26" t="str">
        <f>_xll.BDP(A26&amp;" Mtge","security_Name")</f>
        <v>TMST 2007-2 A2A</v>
      </c>
      <c r="K26" s="112" t="s">
        <v>51</v>
      </c>
    </row>
    <row r="27" spans="1:17" ht="12.75" customHeight="1" x14ac:dyDescent="0.3">
      <c r="A27" s="78" t="s">
        <v>393</v>
      </c>
      <c r="B27" s="78"/>
      <c r="C27" s="78" t="s">
        <v>458</v>
      </c>
      <c r="D27" s="79">
        <v>2922351.28</v>
      </c>
      <c r="E27" s="80">
        <v>72.650080000000003</v>
      </c>
      <c r="F27" s="81">
        <v>2070187.1</v>
      </c>
      <c r="G27" s="81">
        <v>2123090.54</v>
      </c>
      <c r="H27" s="110">
        <f t="shared" si="0"/>
        <v>9.9483458458678523E-3</v>
      </c>
      <c r="J27" t="str">
        <f>_xll.BDP(A27&amp;" Mtge","security_Name")</f>
        <v>CWALT 2007-12T1 A5</v>
      </c>
      <c r="K27" s="112" t="s">
        <v>51</v>
      </c>
    </row>
    <row r="28" spans="1:17" ht="12.75" customHeight="1" x14ac:dyDescent="0.3">
      <c r="A28" s="78" t="s">
        <v>331</v>
      </c>
      <c r="B28" s="78"/>
      <c r="C28" s="78" t="s">
        <v>459</v>
      </c>
      <c r="D28" s="79">
        <v>2099806.1800000002</v>
      </c>
      <c r="E28" s="80">
        <v>98.384460000000004</v>
      </c>
      <c r="F28" s="81">
        <v>1976169.89</v>
      </c>
      <c r="G28" s="81">
        <v>2065882.97</v>
      </c>
      <c r="H28" s="110">
        <f t="shared" si="0"/>
        <v>9.6802834714004426E-3</v>
      </c>
      <c r="J28" t="str">
        <f>_xll.BDP(A28&amp;" Mtge","security_Name")</f>
        <v>RFMSI 2007-S1 A4</v>
      </c>
      <c r="K28" s="112" t="s">
        <v>51</v>
      </c>
    </row>
    <row r="29" spans="1:17" ht="12.75" customHeight="1" x14ac:dyDescent="0.3">
      <c r="A29" s="78" t="s">
        <v>337</v>
      </c>
      <c r="B29" s="78"/>
      <c r="C29" s="78" t="s">
        <v>460</v>
      </c>
      <c r="D29" s="79">
        <v>6520420</v>
      </c>
      <c r="E29" s="80">
        <v>31.244789999999998</v>
      </c>
      <c r="F29" s="81">
        <v>1724944.75</v>
      </c>
      <c r="G29" s="81">
        <v>2037291.54</v>
      </c>
      <c r="H29" s="110">
        <f t="shared" si="0"/>
        <v>9.5463101770406449E-3</v>
      </c>
      <c r="J29" t="str">
        <f>_xll.BDP(A29&amp;" Mtge","security_Name")</f>
        <v>TMTS 2006-3 2A3</v>
      </c>
      <c r="K29" s="112" t="s">
        <v>51</v>
      </c>
    </row>
    <row r="30" spans="1:17" ht="12.75" customHeight="1" x14ac:dyDescent="0.3">
      <c r="A30" s="78" t="s">
        <v>334</v>
      </c>
      <c r="B30" s="78"/>
      <c r="C30" s="78" t="s">
        <v>461</v>
      </c>
      <c r="D30" s="79">
        <v>1902339.84</v>
      </c>
      <c r="E30" s="80">
        <v>101.95917</v>
      </c>
      <c r="F30" s="81">
        <v>1888946.25</v>
      </c>
      <c r="G30" s="81">
        <v>1939609.91</v>
      </c>
      <c r="H30" s="110">
        <f t="shared" si="0"/>
        <v>9.0885950585756076E-3</v>
      </c>
      <c r="J30" t="str">
        <f>_xll.BDP(A30&amp;" Mtge","security_Name")</f>
        <v>CMSI 2006-3 1A4</v>
      </c>
      <c r="K30" s="112" t="s">
        <v>51</v>
      </c>
    </row>
    <row r="31" spans="1:17" ht="12.75" customHeight="1" x14ac:dyDescent="0.3">
      <c r="A31" s="78" t="s">
        <v>462</v>
      </c>
      <c r="B31" s="78"/>
      <c r="C31" s="78" t="s">
        <v>463</v>
      </c>
      <c r="D31" s="79">
        <v>1917281.64</v>
      </c>
      <c r="E31" s="80">
        <v>100.37306</v>
      </c>
      <c r="F31" s="81">
        <v>1917237.6</v>
      </c>
      <c r="G31" s="81">
        <v>1924434.25</v>
      </c>
      <c r="H31" s="110">
        <f t="shared" si="0"/>
        <v>9.0174851782973495E-3</v>
      </c>
      <c r="J31" t="str">
        <f>_xll.BDP(A31&amp;" Mtge","security_Name")</f>
        <v>NZES 2020-FHT1 A</v>
      </c>
      <c r="K31" s="112" t="s">
        <v>57</v>
      </c>
    </row>
    <row r="32" spans="1:17" ht="12.75" customHeight="1" x14ac:dyDescent="0.3">
      <c r="A32" s="78" t="s">
        <v>464</v>
      </c>
      <c r="B32" s="78"/>
      <c r="C32" s="78" t="s">
        <v>465</v>
      </c>
      <c r="D32" s="79">
        <v>2039977.99</v>
      </c>
      <c r="E32" s="80">
        <v>94.249719999999996</v>
      </c>
      <c r="F32" s="81">
        <v>1887072.32</v>
      </c>
      <c r="G32" s="81">
        <v>1922673.54</v>
      </c>
      <c r="H32" s="110">
        <f t="shared" si="0"/>
        <v>9.0092348697569137E-3</v>
      </c>
      <c r="J32" t="str">
        <f>_xll.BDP(A32&amp;" Mtge","security_Name")</f>
        <v>CWALT 2005-69 A1</v>
      </c>
      <c r="K32" s="112" t="s">
        <v>51</v>
      </c>
    </row>
    <row r="33" spans="1:11" ht="12.75" customHeight="1" x14ac:dyDescent="0.3">
      <c r="A33" s="78" t="s">
        <v>332</v>
      </c>
      <c r="B33" s="78"/>
      <c r="C33" s="78" t="s">
        <v>466</v>
      </c>
      <c r="D33" s="79">
        <v>3236273.52</v>
      </c>
      <c r="E33" s="80">
        <v>58.746740000000003</v>
      </c>
      <c r="F33" s="81">
        <v>1893485.4</v>
      </c>
      <c r="G33" s="81">
        <v>1901205.19</v>
      </c>
      <c r="H33" s="110">
        <f t="shared" si="0"/>
        <v>8.9086387969487622E-3</v>
      </c>
      <c r="J33" t="str">
        <f>_xll.BDP(A33&amp;" Mtge","security_Name")</f>
        <v>CSFB 2005-8 2A1</v>
      </c>
      <c r="K33" s="112" t="s">
        <v>51</v>
      </c>
    </row>
    <row r="34" spans="1:11" ht="12.75" customHeight="1" x14ac:dyDescent="0.3">
      <c r="A34" s="78" t="s">
        <v>467</v>
      </c>
      <c r="B34" s="78"/>
      <c r="C34" s="78" t="s">
        <v>468</v>
      </c>
      <c r="D34" s="79">
        <v>2006711.71</v>
      </c>
      <c r="E34" s="80">
        <v>93.547430000000006</v>
      </c>
      <c r="F34" s="81">
        <v>1814863.17</v>
      </c>
      <c r="G34" s="81">
        <v>1877227.23</v>
      </c>
      <c r="H34" s="110">
        <f t="shared" si="0"/>
        <v>8.7962832311996048E-3</v>
      </c>
      <c r="J34" t="str">
        <f>_xll.BDP(A34&amp;" Mtge","security_Name")</f>
        <v>VCWHE 2009-1 3QB1</v>
      </c>
      <c r="K34" s="112" t="s">
        <v>51</v>
      </c>
    </row>
    <row r="35" spans="1:11" ht="12.75" customHeight="1" x14ac:dyDescent="0.3">
      <c r="A35" s="78" t="s">
        <v>394</v>
      </c>
      <c r="B35" s="78"/>
      <c r="C35" s="78" t="s">
        <v>469</v>
      </c>
      <c r="D35" s="79">
        <v>1736184.64</v>
      </c>
      <c r="E35" s="80">
        <v>102.19235</v>
      </c>
      <c r="F35" s="81">
        <v>1736146.88</v>
      </c>
      <c r="G35" s="81">
        <v>1774247.88</v>
      </c>
      <c r="H35" s="110">
        <f t="shared" si="0"/>
        <v>8.3137441357248199E-3</v>
      </c>
      <c r="J35" t="str">
        <f>_xll.BDP(A35&amp;" Mtge","security_Name")</f>
        <v>NZES 2020-FNT1 A</v>
      </c>
      <c r="K35" s="112" t="s">
        <v>57</v>
      </c>
    </row>
    <row r="36" spans="1:11" ht="12.75" customHeight="1" x14ac:dyDescent="0.3">
      <c r="A36" s="78" t="s">
        <v>470</v>
      </c>
      <c r="B36" s="78"/>
      <c r="C36" s="78" t="s">
        <v>471</v>
      </c>
      <c r="D36" s="79">
        <v>3658839.96</v>
      </c>
      <c r="E36" s="80">
        <v>46.205570000000002</v>
      </c>
      <c r="F36" s="81">
        <v>1513059.1</v>
      </c>
      <c r="G36" s="81">
        <v>1690587.86</v>
      </c>
      <c r="H36" s="110">
        <f t="shared" si="0"/>
        <v>7.9217312673371069E-3</v>
      </c>
      <c r="J36" t="str">
        <f>_xll.BDP(A36&amp;" Mtge","security_Name")</f>
        <v>RAST 2006-A6 1A13</v>
      </c>
      <c r="K36" s="112" t="s">
        <v>51</v>
      </c>
    </row>
    <row r="37" spans="1:11" ht="12.75" customHeight="1" x14ac:dyDescent="0.3">
      <c r="A37" s="78" t="s">
        <v>200</v>
      </c>
      <c r="B37" s="78"/>
      <c r="C37" s="78" t="s">
        <v>472</v>
      </c>
      <c r="D37" s="79">
        <v>2064560.32</v>
      </c>
      <c r="E37" s="80">
        <v>79.968869999999995</v>
      </c>
      <c r="F37" s="81">
        <v>1717427.9</v>
      </c>
      <c r="G37" s="81">
        <v>1651005.56</v>
      </c>
      <c r="H37" s="110">
        <f t="shared" si="0"/>
        <v>7.7362571189878351E-3</v>
      </c>
      <c r="J37" t="str">
        <f>_xll.BDP(A37&amp;" Mtge","security_Name")</f>
        <v>CWHL 2007-1 A2</v>
      </c>
      <c r="K37" s="112" t="s">
        <v>51</v>
      </c>
    </row>
    <row r="38" spans="1:11" ht="12.75" customHeight="1" x14ac:dyDescent="0.3">
      <c r="A38" s="78" t="s">
        <v>152</v>
      </c>
      <c r="B38" s="78"/>
      <c r="C38" s="78" t="s">
        <v>473</v>
      </c>
      <c r="D38" s="79">
        <v>1956711.46</v>
      </c>
      <c r="E38" s="80">
        <v>82.271559999999994</v>
      </c>
      <c r="F38" s="81">
        <v>1716808.61</v>
      </c>
      <c r="G38" s="81">
        <v>1609817.04</v>
      </c>
      <c r="H38" s="110">
        <f t="shared" si="0"/>
        <v>7.5432565690256815E-3</v>
      </c>
      <c r="J38" t="str">
        <f>_xll.BDP(A38&amp;" Mtge","security_Name")</f>
        <v>AFC 1999-2 2A</v>
      </c>
      <c r="K38" s="112" t="s">
        <v>51</v>
      </c>
    </row>
    <row r="39" spans="1:11" ht="12.75" customHeight="1" x14ac:dyDescent="0.3">
      <c r="A39" s="78" t="s">
        <v>262</v>
      </c>
      <c r="B39" s="78"/>
      <c r="C39" s="78" t="s">
        <v>474</v>
      </c>
      <c r="D39" s="79">
        <v>2137278.39</v>
      </c>
      <c r="E39" s="80">
        <v>73.975350000000006</v>
      </c>
      <c r="F39" s="81">
        <v>1417796.31</v>
      </c>
      <c r="G39" s="81">
        <v>1581059.17</v>
      </c>
      <c r="H39" s="110">
        <f t="shared" si="0"/>
        <v>7.4085033726073559E-3</v>
      </c>
      <c r="J39" t="str">
        <f>_xll.BDP(A39&amp;" Mtge","security_Name")</f>
        <v>CWALT 2006-45T1 2A5</v>
      </c>
      <c r="K39" s="112" t="s">
        <v>51</v>
      </c>
    </row>
    <row r="40" spans="1:11" ht="12.75" customHeight="1" x14ac:dyDescent="0.3">
      <c r="A40" s="78" t="s">
        <v>153</v>
      </c>
      <c r="B40" s="78"/>
      <c r="C40" s="78" t="s">
        <v>475</v>
      </c>
      <c r="D40" s="79">
        <v>1504598.65</v>
      </c>
      <c r="E40" s="80">
        <v>101.38592</v>
      </c>
      <c r="F40" s="81">
        <v>1515123.28</v>
      </c>
      <c r="G40" s="81">
        <v>1525451.18</v>
      </c>
      <c r="H40" s="110">
        <f t="shared" si="0"/>
        <v>7.1479362861403039E-3</v>
      </c>
      <c r="J40" t="str">
        <f>_xll.BDP(A40&amp;" Mtge","security_Name")</f>
        <v>MASTR 2004-3 4A10</v>
      </c>
      <c r="K40" s="112" t="s">
        <v>51</v>
      </c>
    </row>
    <row r="41" spans="1:11" ht="12.75" customHeight="1" x14ac:dyDescent="0.3">
      <c r="A41" s="78" t="s">
        <v>476</v>
      </c>
      <c r="B41" s="78"/>
      <c r="C41" s="78" t="s">
        <v>477</v>
      </c>
      <c r="D41" s="79">
        <v>1500000</v>
      </c>
      <c r="E41" s="80">
        <v>100.28700000000001</v>
      </c>
      <c r="F41" s="81">
        <v>1499996.27</v>
      </c>
      <c r="G41" s="81">
        <v>1504305</v>
      </c>
      <c r="H41" s="110">
        <f t="shared" si="0"/>
        <v>7.0488498326916563E-3</v>
      </c>
      <c r="J41" t="str">
        <f>_xll.BDP(A41&amp;" Mtge","security_Name")</f>
        <v>NZES 2020-PLS1 A</v>
      </c>
      <c r="K41" s="112" t="s">
        <v>57</v>
      </c>
    </row>
    <row r="42" spans="1:11" ht="12.75" customHeight="1" x14ac:dyDescent="0.3">
      <c r="A42" s="78" t="s">
        <v>215</v>
      </c>
      <c r="B42" s="78"/>
      <c r="C42" s="78" t="s">
        <v>478</v>
      </c>
      <c r="D42" s="79">
        <v>3254438.92</v>
      </c>
      <c r="E42" s="80">
        <v>45.879579999999997</v>
      </c>
      <c r="F42" s="81">
        <v>1515393.6</v>
      </c>
      <c r="G42" s="81">
        <v>1493122.91</v>
      </c>
      <c r="H42" s="110">
        <f t="shared" si="0"/>
        <v>6.9964529628908888E-3</v>
      </c>
      <c r="J42" t="str">
        <f>_xll.BDP(A42&amp;" Mtge","security_Name")</f>
        <v>CBASS 2007-CB1 AF1B</v>
      </c>
      <c r="K42" s="112" t="s">
        <v>51</v>
      </c>
    </row>
    <row r="43" spans="1:11" ht="12.75" customHeight="1" x14ac:dyDescent="0.3">
      <c r="A43" s="78" t="s">
        <v>55</v>
      </c>
      <c r="B43" s="78"/>
      <c r="C43" s="78" t="s">
        <v>479</v>
      </c>
      <c r="D43" s="79">
        <v>1485264.81</v>
      </c>
      <c r="E43" s="80">
        <v>99.684399999999997</v>
      </c>
      <c r="F43" s="81">
        <v>1473312.96</v>
      </c>
      <c r="G43" s="81">
        <v>1480577.31</v>
      </c>
      <c r="H43" s="110">
        <f t="shared" si="0"/>
        <v>6.937666978359151E-3</v>
      </c>
      <c r="J43" t="str">
        <f>_xll.BDP(A43&amp;" Mtge","security_Name")</f>
        <v>AMRES 1999-1 M1</v>
      </c>
      <c r="K43" s="112" t="s">
        <v>51</v>
      </c>
    </row>
    <row r="44" spans="1:11" ht="12.75" customHeight="1" x14ac:dyDescent="0.3">
      <c r="A44" s="78" t="s">
        <v>395</v>
      </c>
      <c r="B44" s="78"/>
      <c r="C44" s="78" t="s">
        <v>480</v>
      </c>
      <c r="D44" s="79">
        <v>1457368.64</v>
      </c>
      <c r="E44" s="80">
        <v>101.06732</v>
      </c>
      <c r="F44" s="81">
        <v>1428744.03</v>
      </c>
      <c r="G44" s="81">
        <v>1472923.43</v>
      </c>
      <c r="H44" s="110">
        <f t="shared" si="0"/>
        <v>6.9018025421195301E-3</v>
      </c>
      <c r="J44" t="str">
        <f>_xll.BDP(A44&amp;" Mtge","security_Name")</f>
        <v>CMSI 2006-5 1A3</v>
      </c>
      <c r="K44" s="112" t="s">
        <v>51</v>
      </c>
    </row>
    <row r="45" spans="1:11" ht="12.75" customHeight="1" x14ac:dyDescent="0.3">
      <c r="A45" s="78" t="s">
        <v>481</v>
      </c>
      <c r="B45" s="78"/>
      <c r="C45" s="78" t="s">
        <v>482</v>
      </c>
      <c r="D45" s="79">
        <v>1500000</v>
      </c>
      <c r="E45" s="80">
        <v>98.093819999999994</v>
      </c>
      <c r="F45" s="81">
        <v>1410549.06</v>
      </c>
      <c r="G45" s="81">
        <v>1471407.3</v>
      </c>
      <c r="H45" s="110">
        <f t="shared" si="0"/>
        <v>6.8946982828789923E-3</v>
      </c>
      <c r="J45" t="str">
        <f>_xll.BDP(A45&amp;" Mtge","security_Name")</f>
        <v>BAYV 2005-C M4</v>
      </c>
      <c r="K45" s="112" t="s">
        <v>51</v>
      </c>
    </row>
    <row r="46" spans="1:11" ht="12.75" customHeight="1" x14ac:dyDescent="0.3">
      <c r="A46" s="78" t="s">
        <v>90</v>
      </c>
      <c r="B46" s="78"/>
      <c r="C46" s="78" t="s">
        <v>483</v>
      </c>
      <c r="D46" s="79">
        <v>1474810.66</v>
      </c>
      <c r="E46" s="80">
        <v>99.271829999999994</v>
      </c>
      <c r="F46" s="81">
        <v>1447774.14</v>
      </c>
      <c r="G46" s="81">
        <v>1464071.53</v>
      </c>
      <c r="H46" s="110">
        <f t="shared" si="0"/>
        <v>6.8603244417116994E-3</v>
      </c>
      <c r="J46" t="str">
        <f>_xll.BDP(A46&amp;" Mtge","security_Name")</f>
        <v>MRFC 2000-TBC2 A1</v>
      </c>
      <c r="K46" s="112" t="s">
        <v>51</v>
      </c>
    </row>
    <row r="47" spans="1:11" ht="12.75" customHeight="1" x14ac:dyDescent="0.3">
      <c r="A47" s="78" t="s">
        <v>396</v>
      </c>
      <c r="B47" s="78"/>
      <c r="C47" s="78" t="s">
        <v>484</v>
      </c>
      <c r="D47" s="79">
        <v>1380278.74</v>
      </c>
      <c r="E47" s="80">
        <v>98.017480000000006</v>
      </c>
      <c r="F47" s="81">
        <v>1336351.8</v>
      </c>
      <c r="G47" s="81">
        <v>1352914.44</v>
      </c>
      <c r="H47" s="110">
        <f t="shared" si="0"/>
        <v>6.3394662146573503E-3</v>
      </c>
      <c r="J47" t="str">
        <f>_xll.BDP(A47&amp;" Mtge","security_Name")</f>
        <v>NHEL 2004-1 M3</v>
      </c>
      <c r="K47" s="112" t="s">
        <v>51</v>
      </c>
    </row>
    <row r="48" spans="1:11" ht="12.75" customHeight="1" x14ac:dyDescent="0.3">
      <c r="A48" s="78" t="s">
        <v>201</v>
      </c>
      <c r="B48" s="78"/>
      <c r="C48" s="78" t="s">
        <v>485</v>
      </c>
      <c r="D48" s="79">
        <v>1377282.43</v>
      </c>
      <c r="E48" s="80">
        <v>97.395480000000006</v>
      </c>
      <c r="F48" s="81">
        <v>1325460.45</v>
      </c>
      <c r="G48" s="81">
        <v>1341410.83</v>
      </c>
      <c r="H48" s="110">
        <f t="shared" si="0"/>
        <v>6.2855627712573425E-3</v>
      </c>
      <c r="J48" t="str">
        <f>_xll.BDP(A48&amp;" Mtge","security_Name")</f>
        <v>IMM 2004-9 M2</v>
      </c>
      <c r="K48" s="112" t="s">
        <v>51</v>
      </c>
    </row>
    <row r="49" spans="1:11" ht="12.75" customHeight="1" x14ac:dyDescent="0.3">
      <c r="A49" s="78" t="s">
        <v>340</v>
      </c>
      <c r="B49" s="78"/>
      <c r="C49" s="78" t="s">
        <v>486</v>
      </c>
      <c r="D49" s="79">
        <v>1321614.8500000001</v>
      </c>
      <c r="E49" s="80">
        <v>100.40336000000001</v>
      </c>
      <c r="F49" s="81">
        <v>1183222.77</v>
      </c>
      <c r="G49" s="81">
        <v>1326945.72</v>
      </c>
      <c r="H49" s="110">
        <f t="shared" si="0"/>
        <v>6.2177823755241854E-3</v>
      </c>
      <c r="J49" t="str">
        <f>_xll.BDP(A49&amp;" Mtge","security_Name")</f>
        <v>BAFC 2007-7 1A1</v>
      </c>
      <c r="K49" s="112" t="s">
        <v>51</v>
      </c>
    </row>
    <row r="50" spans="1:11" ht="12.75" customHeight="1" x14ac:dyDescent="0.3">
      <c r="A50" s="78" t="s">
        <v>341</v>
      </c>
      <c r="B50" s="78"/>
      <c r="C50" s="78" t="s">
        <v>487</v>
      </c>
      <c r="D50" s="79">
        <v>2122073.65</v>
      </c>
      <c r="E50" s="80">
        <v>62.175800000000002</v>
      </c>
      <c r="F50" s="81">
        <v>1143035.04</v>
      </c>
      <c r="G50" s="81">
        <v>1319416.27</v>
      </c>
      <c r="H50" s="110">
        <f t="shared" si="0"/>
        <v>6.1825009915144535E-3</v>
      </c>
      <c r="J50" t="str">
        <f>_xll.BDP(A50&amp;" Mtge","security_Name")</f>
        <v>RAMC 2006-2 AF5</v>
      </c>
      <c r="K50" s="112" t="s">
        <v>51</v>
      </c>
    </row>
    <row r="51" spans="1:11" ht="12.75" customHeight="1" x14ac:dyDescent="0.3">
      <c r="A51" s="78" t="s">
        <v>353</v>
      </c>
      <c r="B51" s="78"/>
      <c r="C51" s="78" t="s">
        <v>488</v>
      </c>
      <c r="D51" s="79">
        <v>2474093.9700000002</v>
      </c>
      <c r="E51" s="80">
        <v>53.022480000000002</v>
      </c>
      <c r="F51" s="81">
        <v>1251045</v>
      </c>
      <c r="G51" s="81">
        <v>1311825.98</v>
      </c>
      <c r="H51" s="110">
        <f t="shared" si="0"/>
        <v>6.1469345243441772E-3</v>
      </c>
      <c r="J51" t="str">
        <f>_xll.BDP(A51&amp;" Mtge","security_Name")</f>
        <v>RAMP 2007-RS1 A3</v>
      </c>
      <c r="K51" s="112" t="s">
        <v>51</v>
      </c>
    </row>
    <row r="52" spans="1:11" ht="12.75" customHeight="1" x14ac:dyDescent="0.3">
      <c r="A52" s="78" t="s">
        <v>489</v>
      </c>
      <c r="B52" s="78"/>
      <c r="C52" s="78" t="s">
        <v>471</v>
      </c>
      <c r="D52" s="79">
        <v>2825917.43</v>
      </c>
      <c r="E52" s="80">
        <v>46.205410000000001</v>
      </c>
      <c r="F52" s="81">
        <v>1170216.45</v>
      </c>
      <c r="G52" s="81">
        <v>1305726.73</v>
      </c>
      <c r="H52" s="110">
        <f t="shared" si="0"/>
        <v>6.1183547500683194E-3</v>
      </c>
      <c r="J52" t="str">
        <f>_xll.BDP(A52&amp;" Mtge","security_Name")</f>
        <v>RAST 2006-A6 1A14</v>
      </c>
      <c r="K52" s="112" t="s">
        <v>51</v>
      </c>
    </row>
    <row r="53" spans="1:11" ht="12.75" customHeight="1" x14ac:dyDescent="0.3">
      <c r="A53" s="78" t="s">
        <v>397</v>
      </c>
      <c r="B53" s="78"/>
      <c r="C53" s="78" t="s">
        <v>490</v>
      </c>
      <c r="D53" s="79">
        <v>1271047.75</v>
      </c>
      <c r="E53" s="80">
        <v>102.36660999999999</v>
      </c>
      <c r="F53" s="81">
        <v>1291373.25</v>
      </c>
      <c r="G53" s="81">
        <v>1301128.49</v>
      </c>
      <c r="H53" s="110">
        <f t="shared" si="0"/>
        <v>6.0968083859635159E-3</v>
      </c>
      <c r="J53" t="str">
        <f>_xll.BDP(A53&amp;" Mtge","security_Name")</f>
        <v>OOMLT 2007-FXD2 2A6</v>
      </c>
      <c r="K53" s="112" t="s">
        <v>51</v>
      </c>
    </row>
    <row r="54" spans="1:11" ht="12.75" customHeight="1" x14ac:dyDescent="0.3">
      <c r="A54" s="78" t="s">
        <v>267</v>
      </c>
      <c r="B54" s="78"/>
      <c r="C54" s="78" t="s">
        <v>491</v>
      </c>
      <c r="D54" s="79">
        <v>1312319.33</v>
      </c>
      <c r="E54" s="80">
        <v>98.928039999999996</v>
      </c>
      <c r="F54" s="81">
        <v>1220144.28</v>
      </c>
      <c r="G54" s="81">
        <v>1298251.79</v>
      </c>
      <c r="H54" s="110">
        <f t="shared" si="0"/>
        <v>6.0833287881999617E-3</v>
      </c>
      <c r="J54" t="str">
        <f>_xll.BDP(A54&amp;" Mtge","security_Name")</f>
        <v>JPMMT 2006-A2 2A1</v>
      </c>
      <c r="K54" s="112" t="s">
        <v>51</v>
      </c>
    </row>
    <row r="55" spans="1:11" ht="12.75" customHeight="1" x14ac:dyDescent="0.3">
      <c r="A55" s="78" t="s">
        <v>398</v>
      </c>
      <c r="B55" s="78"/>
      <c r="C55" s="78" t="s">
        <v>492</v>
      </c>
      <c r="D55" s="79">
        <v>1250000</v>
      </c>
      <c r="E55" s="80">
        <v>103.5996</v>
      </c>
      <c r="F55" s="81">
        <v>1249886.98</v>
      </c>
      <c r="G55" s="81">
        <v>1294995</v>
      </c>
      <c r="H55" s="110">
        <f t="shared" si="0"/>
        <v>6.0680681704086145E-3</v>
      </c>
      <c r="J55" t="str">
        <f>_xll.BDP(A55&amp;" Mtge","security_Name")</f>
        <v>THRM 2020-1A B</v>
      </c>
      <c r="K55" s="112" t="s">
        <v>57</v>
      </c>
    </row>
    <row r="56" spans="1:11" ht="12.75" customHeight="1" x14ac:dyDescent="0.3">
      <c r="A56" s="78" t="s">
        <v>338</v>
      </c>
      <c r="B56" s="78"/>
      <c r="C56" s="78" t="s">
        <v>493</v>
      </c>
      <c r="D56" s="79">
        <v>1240464.24</v>
      </c>
      <c r="E56" s="80">
        <v>102.76690000000001</v>
      </c>
      <c r="F56" s="81">
        <v>1241527.5</v>
      </c>
      <c r="G56" s="81">
        <v>1274786.6499999999</v>
      </c>
      <c r="H56" s="110">
        <f t="shared" si="0"/>
        <v>5.9733761867241395E-3</v>
      </c>
      <c r="J56" t="str">
        <f>_xll.BDP(A56&amp;" Mtge","security_Name")</f>
        <v>MASTR 2004-11 5A4</v>
      </c>
      <c r="K56" s="112" t="s">
        <v>51</v>
      </c>
    </row>
    <row r="57" spans="1:11" ht="12.75" customHeight="1" x14ac:dyDescent="0.3">
      <c r="A57" s="78" t="s">
        <v>268</v>
      </c>
      <c r="B57" s="78"/>
      <c r="C57" s="78" t="s">
        <v>494</v>
      </c>
      <c r="D57" s="79">
        <v>21613160.109999999</v>
      </c>
      <c r="E57" s="80">
        <v>5.8361299999999998</v>
      </c>
      <c r="F57" s="81">
        <v>1213960.67</v>
      </c>
      <c r="G57" s="81">
        <v>1261372.1200000001</v>
      </c>
      <c r="H57" s="110">
        <f t="shared" si="0"/>
        <v>5.9105185830160244E-3</v>
      </c>
      <c r="J57" t="str">
        <f>_xll.BDP(A57&amp;" Mtge","security_Name")</f>
        <v>WAMU 2005-AR15 X</v>
      </c>
      <c r="K57" s="112" t="s">
        <v>51</v>
      </c>
    </row>
    <row r="58" spans="1:11" ht="12.75" customHeight="1" x14ac:dyDescent="0.3">
      <c r="A58" s="78" t="s">
        <v>71</v>
      </c>
      <c r="B58" s="78"/>
      <c r="C58" s="78" t="s">
        <v>495</v>
      </c>
      <c r="D58" s="79">
        <v>1251506.04</v>
      </c>
      <c r="E58" s="80">
        <v>100.58647999999999</v>
      </c>
      <c r="F58" s="81">
        <v>1236003.69</v>
      </c>
      <c r="G58" s="81">
        <v>1258845.8700000001</v>
      </c>
      <c r="H58" s="110">
        <f t="shared" si="0"/>
        <v>5.8986811186123051E-3</v>
      </c>
      <c r="J58" t="str">
        <f>_xll.BDP(A58&amp;" Mtge","security_Name")</f>
        <v>CFAB 2003-6 2M1</v>
      </c>
      <c r="K58" s="112" t="s">
        <v>51</v>
      </c>
    </row>
    <row r="59" spans="1:11" ht="12.75" customHeight="1" x14ac:dyDescent="0.3">
      <c r="A59" s="78" t="s">
        <v>399</v>
      </c>
      <c r="B59" s="78"/>
      <c r="C59" s="78" t="s">
        <v>496</v>
      </c>
      <c r="D59" s="79">
        <v>16542672.84</v>
      </c>
      <c r="E59" s="80">
        <v>7.5971200000000003</v>
      </c>
      <c r="F59" s="81">
        <v>1234135.81</v>
      </c>
      <c r="G59" s="81">
        <v>1256766.71</v>
      </c>
      <c r="H59" s="110">
        <f t="shared" si="0"/>
        <v>5.8889386218326355E-3</v>
      </c>
      <c r="J59" t="str">
        <f>_xll.BDP(A59&amp;" Mtge","security_Name")</f>
        <v>GSAA 2007-6 A5</v>
      </c>
      <c r="K59" s="112" t="s">
        <v>51</v>
      </c>
    </row>
    <row r="60" spans="1:11" ht="12.75" customHeight="1" x14ac:dyDescent="0.3">
      <c r="A60" s="78" t="s">
        <v>230</v>
      </c>
      <c r="B60" s="78"/>
      <c r="C60" s="78" t="s">
        <v>497</v>
      </c>
      <c r="D60" s="79">
        <v>1225038.0797999999</v>
      </c>
      <c r="E60" s="80">
        <v>99.766980000000004</v>
      </c>
      <c r="F60" s="81">
        <v>1103906.5900000001</v>
      </c>
      <c r="G60" s="81">
        <v>1222183.5</v>
      </c>
      <c r="H60" s="110">
        <f t="shared" si="0"/>
        <v>5.72688913451295E-3</v>
      </c>
      <c r="J60" t="str">
        <f>_xll.BDP(A60&amp;" Mtge","security_Name")</f>
        <v>IMM 2004-10 1A1</v>
      </c>
      <c r="K60" s="112" t="s">
        <v>51</v>
      </c>
    </row>
    <row r="61" spans="1:11" ht="12.75" customHeight="1" x14ac:dyDescent="0.3">
      <c r="A61" s="78" t="s">
        <v>498</v>
      </c>
      <c r="B61" s="78"/>
      <c r="C61" s="78" t="s">
        <v>499</v>
      </c>
      <c r="D61" s="79">
        <v>3526004.3</v>
      </c>
      <c r="E61" s="80">
        <v>34.091520000000003</v>
      </c>
      <c r="F61" s="81">
        <v>1125583.79</v>
      </c>
      <c r="G61" s="81">
        <v>1202068.46</v>
      </c>
      <c r="H61" s="110">
        <f t="shared" si="0"/>
        <v>5.632634381428578E-3</v>
      </c>
      <c r="J61" t="str">
        <f>_xll.BDP(A61&amp;" Mtge","security_Name")</f>
        <v>NAA 2006-AR2 3A1</v>
      </c>
      <c r="K61" s="112" t="s">
        <v>51</v>
      </c>
    </row>
    <row r="62" spans="1:11" ht="12.75" customHeight="1" x14ac:dyDescent="0.3">
      <c r="A62" s="78" t="s">
        <v>400</v>
      </c>
      <c r="B62" s="78"/>
      <c r="C62" s="78" t="s">
        <v>500</v>
      </c>
      <c r="D62" s="79">
        <v>2691111.82</v>
      </c>
      <c r="E62" s="80">
        <v>44.275590000000001</v>
      </c>
      <c r="F62" s="81">
        <v>1214317.96</v>
      </c>
      <c r="G62" s="81">
        <v>1191505.6399999999</v>
      </c>
      <c r="H62" s="110">
        <f t="shared" si="0"/>
        <v>5.5831392777163967E-3</v>
      </c>
      <c r="J62" t="str">
        <f>_xll.BDP(A62&amp;" Mtge","security_Name")</f>
        <v>FHLT 2006-B 2A4</v>
      </c>
      <c r="K62" s="112" t="s">
        <v>51</v>
      </c>
    </row>
    <row r="63" spans="1:11" ht="12.75" customHeight="1" x14ac:dyDescent="0.3">
      <c r="A63" s="78" t="s">
        <v>401</v>
      </c>
      <c r="B63" s="78"/>
      <c r="C63" s="78" t="s">
        <v>501</v>
      </c>
      <c r="D63" s="79">
        <v>1119023.44</v>
      </c>
      <c r="E63" s="80">
        <v>102.91115000000001</v>
      </c>
      <c r="F63" s="81">
        <v>1142203.55</v>
      </c>
      <c r="G63" s="81">
        <v>1151599.8899999999</v>
      </c>
      <c r="H63" s="110">
        <f t="shared" si="0"/>
        <v>5.3961495122027978E-3</v>
      </c>
      <c r="J63" t="str">
        <f>_xll.BDP(A63&amp;" Mtge","security_Name")</f>
        <v>CMSI 2006-3 1A10</v>
      </c>
      <c r="K63" s="112" t="s">
        <v>51</v>
      </c>
    </row>
    <row r="64" spans="1:11" ht="12.75" customHeight="1" x14ac:dyDescent="0.3">
      <c r="A64" s="78" t="s">
        <v>339</v>
      </c>
      <c r="B64" s="78"/>
      <c r="C64" s="78" t="s">
        <v>502</v>
      </c>
      <c r="D64" s="79">
        <v>1602092.59</v>
      </c>
      <c r="E64" s="80">
        <v>68.926370000000006</v>
      </c>
      <c r="F64" s="81">
        <v>1003732.65</v>
      </c>
      <c r="G64" s="81">
        <v>1104264.27</v>
      </c>
      <c r="H64" s="110">
        <f t="shared" si="0"/>
        <v>5.1743449731516374E-3</v>
      </c>
      <c r="J64" t="str">
        <f>_xll.BDP(A64&amp;" Mtge","security_Name")</f>
        <v>CWALT 2006-9T1 A7</v>
      </c>
      <c r="K64" s="112" t="s">
        <v>51</v>
      </c>
    </row>
    <row r="65" spans="1:11" ht="12.75" customHeight="1" x14ac:dyDescent="0.3">
      <c r="A65" s="78" t="s">
        <v>343</v>
      </c>
      <c r="B65" s="78"/>
      <c r="C65" s="78" t="s">
        <v>503</v>
      </c>
      <c r="D65" s="79">
        <v>936424.55</v>
      </c>
      <c r="E65" s="80">
        <v>111.98124</v>
      </c>
      <c r="F65" s="81">
        <v>907891.69</v>
      </c>
      <c r="G65" s="81">
        <v>1048619.82</v>
      </c>
      <c r="H65" s="110">
        <f t="shared" si="0"/>
        <v>4.9136070429628004E-3</v>
      </c>
      <c r="J65" t="str">
        <f>_xll.BDP(A65&amp;" Mtge","security_Name")</f>
        <v>SAST 2000-1 BF1</v>
      </c>
      <c r="K65" s="112" t="s">
        <v>51</v>
      </c>
    </row>
    <row r="66" spans="1:11" ht="12.75" customHeight="1" x14ac:dyDescent="0.3">
      <c r="A66" s="78" t="s">
        <v>342</v>
      </c>
      <c r="B66" s="78"/>
      <c r="C66" s="78" t="s">
        <v>504</v>
      </c>
      <c r="D66" s="79">
        <v>1056465.1000000001</v>
      </c>
      <c r="E66" s="80">
        <v>98.205929999999995</v>
      </c>
      <c r="F66" s="81">
        <v>998519.76</v>
      </c>
      <c r="G66" s="81">
        <v>1037511.38</v>
      </c>
      <c r="H66" s="110">
        <f t="shared" si="0"/>
        <v>4.8615552812286671E-3</v>
      </c>
      <c r="J66" t="str">
        <f>_xll.BDP(A66&amp;" Mtge","security_Name")</f>
        <v>RFMSI 2006-S11 A4</v>
      </c>
      <c r="K66" s="112" t="s">
        <v>51</v>
      </c>
    </row>
    <row r="67" spans="1:11" ht="12.75" customHeight="1" x14ac:dyDescent="0.3">
      <c r="A67" s="78" t="s">
        <v>403</v>
      </c>
      <c r="B67" s="78"/>
      <c r="C67" s="78" t="s">
        <v>505</v>
      </c>
      <c r="D67" s="79">
        <v>972260.55</v>
      </c>
      <c r="E67" s="80">
        <v>100.384</v>
      </c>
      <c r="F67" s="81">
        <v>972252.26</v>
      </c>
      <c r="G67" s="81">
        <v>975994.03</v>
      </c>
      <c r="H67" s="110">
        <f t="shared" si="0"/>
        <v>4.5732982042029748E-3</v>
      </c>
      <c r="J67" t="str">
        <f>_xll.BDP(A67&amp;" Mtge","security_Name")</f>
        <v>NRZT 2020-RPL2 A1</v>
      </c>
      <c r="K67" s="113" t="s">
        <v>154</v>
      </c>
    </row>
    <row r="68" spans="1:11" ht="12.75" customHeight="1" x14ac:dyDescent="0.3">
      <c r="A68" s="78" t="s">
        <v>402</v>
      </c>
      <c r="B68" s="78"/>
      <c r="C68" s="78" t="s">
        <v>506</v>
      </c>
      <c r="D68" s="79">
        <v>3015941.27</v>
      </c>
      <c r="E68" s="80">
        <v>31.9755</v>
      </c>
      <c r="F68" s="81">
        <v>1006958.02</v>
      </c>
      <c r="G68" s="81">
        <v>964362.3</v>
      </c>
      <c r="H68" s="110">
        <f t="shared" si="0"/>
        <v>4.5187944180263588E-3</v>
      </c>
      <c r="J68" t="str">
        <f>_xll.BDP(A68&amp;" Mtge","security_Name")</f>
        <v>CSMC 2006-7 9A5</v>
      </c>
      <c r="K68" s="112" t="s">
        <v>51</v>
      </c>
    </row>
    <row r="69" spans="1:11" ht="12.75" customHeight="1" x14ac:dyDescent="0.3">
      <c r="A69" s="78" t="s">
        <v>404</v>
      </c>
      <c r="B69" s="78"/>
      <c r="C69" s="78" t="s">
        <v>507</v>
      </c>
      <c r="D69" s="79">
        <v>918048.68</v>
      </c>
      <c r="E69" s="80">
        <v>103.62564</v>
      </c>
      <c r="F69" s="81">
        <v>931555.04</v>
      </c>
      <c r="G69" s="81">
        <v>951333.82</v>
      </c>
      <c r="H69" s="110">
        <f t="shared" si="0"/>
        <v>4.4577457616247467E-3</v>
      </c>
      <c r="J69" t="str">
        <f>_xll.BDP(A69&amp;" Mtge","security_Name")</f>
        <v>LBMLT 2002-1 M3</v>
      </c>
      <c r="K69" s="112" t="s">
        <v>51</v>
      </c>
    </row>
    <row r="70" spans="1:11" ht="12.75" customHeight="1" x14ac:dyDescent="0.3">
      <c r="A70" s="78" t="s">
        <v>344</v>
      </c>
      <c r="B70" s="78"/>
      <c r="C70" s="78" t="s">
        <v>508</v>
      </c>
      <c r="D70" s="79">
        <v>913115.49</v>
      </c>
      <c r="E70" s="80">
        <v>100.83632</v>
      </c>
      <c r="F70" s="81">
        <v>913115.49</v>
      </c>
      <c r="G70" s="81">
        <v>920752.06</v>
      </c>
      <c r="H70" s="110">
        <f t="shared" si="0"/>
        <v>4.3144462087685003E-3</v>
      </c>
      <c r="J70" t="str">
        <f>_xll.BDP(A70&amp;" Mtge","security_Name")</f>
        <v>PRET 2020-NPL2 A1</v>
      </c>
      <c r="K70" s="113" t="s">
        <v>154</v>
      </c>
    </row>
    <row r="71" spans="1:11" ht="12.75" customHeight="1" x14ac:dyDescent="0.3">
      <c r="A71" s="78" t="s">
        <v>269</v>
      </c>
      <c r="B71" s="78"/>
      <c r="C71" s="78" t="s">
        <v>509</v>
      </c>
      <c r="D71" s="79">
        <v>1495753.41</v>
      </c>
      <c r="E71" s="80">
        <v>57.169739999999997</v>
      </c>
      <c r="F71" s="81">
        <v>726146.75</v>
      </c>
      <c r="G71" s="81">
        <v>855118.34</v>
      </c>
      <c r="H71" s="110">
        <f t="shared" si="0"/>
        <v>4.0069007068650082E-3</v>
      </c>
      <c r="J71" t="str">
        <f>_xll.BDP(A71&amp;" Mtge","security_Name")</f>
        <v>RAST 2007-A1 A9</v>
      </c>
      <c r="K71" s="112" t="s">
        <v>51</v>
      </c>
    </row>
    <row r="72" spans="1:11" ht="12.75" customHeight="1" x14ac:dyDescent="0.3">
      <c r="A72" s="78" t="s">
        <v>345</v>
      </c>
      <c r="B72" s="78"/>
      <c r="C72" s="78" t="s">
        <v>510</v>
      </c>
      <c r="D72" s="79">
        <v>2065745.15</v>
      </c>
      <c r="E72" s="80">
        <v>40.546309999999998</v>
      </c>
      <c r="F72" s="81">
        <v>898656.77</v>
      </c>
      <c r="G72" s="81">
        <v>837583.43</v>
      </c>
      <c r="H72" s="110">
        <f t="shared" si="0"/>
        <v>3.9247358882811695E-3</v>
      </c>
      <c r="J72" t="str">
        <f>_xll.BDP(A72&amp;" Mtge","security_Name")</f>
        <v>NCAMT 2006-ALT1 AF2</v>
      </c>
      <c r="K72" s="112" t="s">
        <v>51</v>
      </c>
    </row>
    <row r="73" spans="1:11" ht="12.75" customHeight="1" x14ac:dyDescent="0.3">
      <c r="A73" s="78" t="s">
        <v>214</v>
      </c>
      <c r="B73" s="78"/>
      <c r="C73" s="78" t="s">
        <v>511</v>
      </c>
      <c r="D73" s="79">
        <v>822814.52</v>
      </c>
      <c r="E73" s="80">
        <v>101.45076</v>
      </c>
      <c r="F73" s="81">
        <v>797458.4</v>
      </c>
      <c r="G73" s="81">
        <v>834751.58</v>
      </c>
      <c r="H73" s="110">
        <f t="shared" si="0"/>
        <v>3.9114664479757066E-3</v>
      </c>
      <c r="J73" t="str">
        <f>_xll.BDP(A73&amp;" Mtge","security_Name")</f>
        <v>CWHL 2007-HY3 4A1</v>
      </c>
      <c r="K73" s="112" t="s">
        <v>51</v>
      </c>
    </row>
    <row r="74" spans="1:11" ht="12.75" customHeight="1" x14ac:dyDescent="0.3">
      <c r="A74" s="78" t="s">
        <v>512</v>
      </c>
      <c r="B74" s="78"/>
      <c r="C74" s="78" t="s">
        <v>459</v>
      </c>
      <c r="D74" s="79">
        <v>846249.79</v>
      </c>
      <c r="E74" s="80">
        <v>98.388628999999995</v>
      </c>
      <c r="F74" s="81">
        <v>812592.43</v>
      </c>
      <c r="G74" s="81">
        <v>832613.57</v>
      </c>
      <c r="H74" s="110">
        <f t="shared" si="0"/>
        <v>3.9014481927476825E-3</v>
      </c>
      <c r="J74" t="str">
        <f>_xll.BDP(A74&amp;" Mtge","security_Name")</f>
        <v>RFMSI 2007-S1 A5</v>
      </c>
      <c r="K74" s="112" t="s">
        <v>51</v>
      </c>
    </row>
    <row r="75" spans="1:11" ht="12.75" customHeight="1" x14ac:dyDescent="0.3">
      <c r="A75" s="78" t="s">
        <v>347</v>
      </c>
      <c r="B75" s="78"/>
      <c r="C75" s="78" t="s">
        <v>513</v>
      </c>
      <c r="D75" s="79">
        <v>841031.82</v>
      </c>
      <c r="E75" s="80">
        <v>96.724540000000005</v>
      </c>
      <c r="F75" s="81">
        <v>675635.67</v>
      </c>
      <c r="G75" s="81">
        <v>813484.16</v>
      </c>
      <c r="H75" s="110">
        <f t="shared" ref="H75:H138" si="2">G75/$G$407</f>
        <v>3.8118118899513813E-3</v>
      </c>
      <c r="J75" t="str">
        <f>_xll.BDP(A75&amp;" Mtge","security_Name")</f>
        <v>BSABS 2004-SD2 B1</v>
      </c>
      <c r="K75" s="112" t="s">
        <v>51</v>
      </c>
    </row>
    <row r="76" spans="1:11" ht="12.75" customHeight="1" x14ac:dyDescent="0.3">
      <c r="A76" s="78" t="s">
        <v>346</v>
      </c>
      <c r="B76" s="78"/>
      <c r="C76" s="78" t="s">
        <v>514</v>
      </c>
      <c r="D76" s="79">
        <v>845089.65</v>
      </c>
      <c r="E76" s="80">
        <v>95.524699999999996</v>
      </c>
      <c r="F76" s="81">
        <v>777114.75</v>
      </c>
      <c r="G76" s="81">
        <v>807269.35</v>
      </c>
      <c r="H76" s="110">
        <f t="shared" si="2"/>
        <v>3.7826906263587518E-3</v>
      </c>
      <c r="J76" t="str">
        <f>_xll.BDP(A76&amp;" Mtge","security_Name")</f>
        <v>BAFC 2006-H 2A2</v>
      </c>
      <c r="K76" s="112" t="s">
        <v>51</v>
      </c>
    </row>
    <row r="77" spans="1:11" ht="12.75" customHeight="1" x14ac:dyDescent="0.3">
      <c r="A77" s="78" t="s">
        <v>213</v>
      </c>
      <c r="B77" s="78"/>
      <c r="C77" s="78" t="s">
        <v>515</v>
      </c>
      <c r="D77" s="79">
        <v>1220699.5</v>
      </c>
      <c r="E77" s="80">
        <v>65.343239999999994</v>
      </c>
      <c r="F77" s="81">
        <v>788520.34</v>
      </c>
      <c r="G77" s="81">
        <v>797644.6</v>
      </c>
      <c r="H77" s="110">
        <f t="shared" si="2"/>
        <v>3.737591116999148E-3</v>
      </c>
      <c r="J77" t="str">
        <f>_xll.BDP(A77&amp;" Mtge","security_Name")</f>
        <v>NAA 2005-AP3 A3</v>
      </c>
      <c r="K77" s="112" t="s">
        <v>51</v>
      </c>
    </row>
    <row r="78" spans="1:11" ht="12.75" customHeight="1" x14ac:dyDescent="0.3">
      <c r="A78" s="78" t="s">
        <v>204</v>
      </c>
      <c r="B78" s="78"/>
      <c r="C78" s="78" t="s">
        <v>516</v>
      </c>
      <c r="D78" s="79">
        <v>800983.17</v>
      </c>
      <c r="E78" s="80">
        <v>98.169030000000006</v>
      </c>
      <c r="F78" s="81">
        <v>782204.69</v>
      </c>
      <c r="G78" s="81">
        <v>786317.41</v>
      </c>
      <c r="H78" s="110">
        <f t="shared" si="2"/>
        <v>3.6845143397921543E-3</v>
      </c>
      <c r="J78" t="str">
        <f>_xll.BDP(A78&amp;" Mtge","security_Name")</f>
        <v>CWHL 2005-HYB9 5A1</v>
      </c>
      <c r="K78" s="112" t="s">
        <v>51</v>
      </c>
    </row>
    <row r="79" spans="1:11" ht="12.75" customHeight="1" x14ac:dyDescent="0.3">
      <c r="A79" s="78" t="s">
        <v>129</v>
      </c>
      <c r="B79" s="78"/>
      <c r="C79" s="78" t="s">
        <v>517</v>
      </c>
      <c r="D79" s="79">
        <v>785206.5</v>
      </c>
      <c r="E79" s="80">
        <v>98.259929999999997</v>
      </c>
      <c r="F79" s="81">
        <v>726939.03</v>
      </c>
      <c r="G79" s="81">
        <v>771543.36</v>
      </c>
      <c r="H79" s="110">
        <f t="shared" si="2"/>
        <v>3.6152863176352923E-3</v>
      </c>
      <c r="J79" t="str">
        <f>_xll.BDP(A79&amp;" Mtge","security_Name")</f>
        <v>LXS 2007-3 1BA1</v>
      </c>
      <c r="K79" s="112" t="s">
        <v>51</v>
      </c>
    </row>
    <row r="80" spans="1:11" ht="12.75" customHeight="1" x14ac:dyDescent="0.3">
      <c r="A80" s="78" t="s">
        <v>406</v>
      </c>
      <c r="B80" s="78"/>
      <c r="C80" s="78" t="s">
        <v>518</v>
      </c>
      <c r="D80" s="79">
        <v>743337.91</v>
      </c>
      <c r="E80" s="80">
        <v>100.6121</v>
      </c>
      <c r="F80" s="81">
        <v>737846.22</v>
      </c>
      <c r="G80" s="81">
        <v>747887.88</v>
      </c>
      <c r="H80" s="110">
        <f t="shared" si="2"/>
        <v>3.5044418238389936E-3</v>
      </c>
      <c r="J80" t="str">
        <f>_xll.BDP(A80&amp;" Mtge","security_Name")</f>
        <v>DMSI 2004-4 3AR1</v>
      </c>
      <c r="K80" s="112" t="s">
        <v>51</v>
      </c>
    </row>
    <row r="81" spans="1:11" ht="12.75" customHeight="1" x14ac:dyDescent="0.3">
      <c r="A81" s="78" t="s">
        <v>519</v>
      </c>
      <c r="B81" s="78"/>
      <c r="C81" s="78" t="s">
        <v>520</v>
      </c>
      <c r="D81" s="79">
        <v>736219.13020000001</v>
      </c>
      <c r="E81" s="80">
        <v>100.78440000000001</v>
      </c>
      <c r="F81" s="81">
        <v>741748.41</v>
      </c>
      <c r="G81" s="81">
        <v>741994.03</v>
      </c>
      <c r="H81" s="110">
        <f t="shared" si="2"/>
        <v>3.4768245098059955E-3</v>
      </c>
      <c r="J81" t="str">
        <f>_xll.BDP(A81&amp;" Mtge","security_Name")</f>
        <v>CLUB 2017-P1 C</v>
      </c>
      <c r="K81" s="112" t="s">
        <v>57</v>
      </c>
    </row>
    <row r="82" spans="1:11" ht="12.75" customHeight="1" x14ac:dyDescent="0.3">
      <c r="A82" s="78" t="s">
        <v>205</v>
      </c>
      <c r="B82" s="78"/>
      <c r="C82" s="78" t="s">
        <v>521</v>
      </c>
      <c r="D82" s="79">
        <v>738756.98979999998</v>
      </c>
      <c r="E82" s="80">
        <v>99.015601000000004</v>
      </c>
      <c r="F82" s="81">
        <v>707027.5</v>
      </c>
      <c r="G82" s="81">
        <v>731484.67</v>
      </c>
      <c r="H82" s="110">
        <f t="shared" si="2"/>
        <v>3.4275799081609193E-3</v>
      </c>
      <c r="J82" t="str">
        <f>_xll.BDP(A82&amp;" Mtge","security_Name")</f>
        <v>MSAC 2004-SD2 M1</v>
      </c>
      <c r="K82" s="112" t="s">
        <v>51</v>
      </c>
    </row>
    <row r="83" spans="1:11" ht="12.75" customHeight="1" x14ac:dyDescent="0.3">
      <c r="A83" s="78" t="s">
        <v>408</v>
      </c>
      <c r="B83" s="78"/>
      <c r="C83" s="78" t="s">
        <v>522</v>
      </c>
      <c r="D83" s="79">
        <v>793402.54</v>
      </c>
      <c r="E83" s="80">
        <v>92.035210000000006</v>
      </c>
      <c r="F83" s="81">
        <v>694033.53</v>
      </c>
      <c r="G83" s="81">
        <v>730209.69</v>
      </c>
      <c r="H83" s="110">
        <f t="shared" si="2"/>
        <v>3.4216056259776615E-3</v>
      </c>
      <c r="J83" t="str">
        <f>_xll.BDP(A83&amp;" Mtge","security_Name")</f>
        <v>CMLTI 2006-AR5 2A4A</v>
      </c>
      <c r="K83" s="112" t="s">
        <v>51</v>
      </c>
    </row>
    <row r="84" spans="1:11" ht="12.75" customHeight="1" x14ac:dyDescent="0.3">
      <c r="A84" s="78" t="s">
        <v>409</v>
      </c>
      <c r="B84" s="78"/>
      <c r="C84" s="78" t="s">
        <v>523</v>
      </c>
      <c r="D84" s="79">
        <v>714220.68</v>
      </c>
      <c r="E84" s="80">
        <v>100.96552</v>
      </c>
      <c r="F84" s="81">
        <v>718217.43</v>
      </c>
      <c r="G84" s="81">
        <v>721116.62</v>
      </c>
      <c r="H84" s="110">
        <f t="shared" si="2"/>
        <v>3.3789974547968481E-3</v>
      </c>
      <c r="J84" t="str">
        <f>_xll.BDP(A84&amp;" Mtge","security_Name")</f>
        <v>CSMC 2019-RPL8 A1</v>
      </c>
      <c r="K84" s="113" t="s">
        <v>154</v>
      </c>
    </row>
    <row r="85" spans="1:11" ht="12.75" customHeight="1" x14ac:dyDescent="0.3">
      <c r="A85" s="78" t="s">
        <v>412</v>
      </c>
      <c r="B85" s="78"/>
      <c r="C85" s="78" t="s">
        <v>524</v>
      </c>
      <c r="D85" s="79">
        <v>713082.04</v>
      </c>
      <c r="E85" s="80">
        <v>99.298360000000002</v>
      </c>
      <c r="F85" s="81">
        <v>686845.11</v>
      </c>
      <c r="G85" s="81">
        <v>708078.77</v>
      </c>
      <c r="H85" s="110">
        <f t="shared" si="2"/>
        <v>3.3179048925896103E-3</v>
      </c>
      <c r="J85" t="str">
        <f>_xll.BDP(A85&amp;" Mtge","security_Name")</f>
        <v>RASC 2003-KS11 MII2</v>
      </c>
      <c r="K85" s="112" t="s">
        <v>51</v>
      </c>
    </row>
    <row r="86" spans="1:11" ht="12.75" customHeight="1" x14ac:dyDescent="0.3">
      <c r="A86" s="78" t="s">
        <v>411</v>
      </c>
      <c r="B86" s="78"/>
      <c r="C86" s="78" t="s">
        <v>525</v>
      </c>
      <c r="D86" s="79">
        <v>1012609.56</v>
      </c>
      <c r="E86" s="80">
        <v>69.613919999999993</v>
      </c>
      <c r="F86" s="81">
        <v>705844.72</v>
      </c>
      <c r="G86" s="81">
        <v>704917.21</v>
      </c>
      <c r="H86" s="110">
        <f t="shared" si="2"/>
        <v>3.303090502105603E-3</v>
      </c>
      <c r="J86" t="str">
        <f>_xll.BDP(A86&amp;" Mtge","security_Name")</f>
        <v>CWALT 2006-J7 1A3</v>
      </c>
      <c r="K86" s="112" t="s">
        <v>51</v>
      </c>
    </row>
    <row r="87" spans="1:11" ht="12.75" customHeight="1" x14ac:dyDescent="0.3">
      <c r="A87" s="78" t="s">
        <v>405</v>
      </c>
      <c r="B87" s="78"/>
      <c r="C87" s="78" t="s">
        <v>526</v>
      </c>
      <c r="D87" s="79">
        <v>726475.16</v>
      </c>
      <c r="E87" s="80">
        <v>96.716729999999998</v>
      </c>
      <c r="F87" s="81">
        <v>694021.62</v>
      </c>
      <c r="G87" s="81">
        <v>702623.02</v>
      </c>
      <c r="H87" s="110">
        <f t="shared" si="2"/>
        <v>3.2923404209733442E-3</v>
      </c>
      <c r="J87" t="str">
        <f>_xll.BDP(A87&amp;" Mtge","security_Name")</f>
        <v>CWL 2006-9 1AF6</v>
      </c>
      <c r="K87" s="112" t="s">
        <v>51</v>
      </c>
    </row>
    <row r="88" spans="1:11" ht="12.75" customHeight="1" x14ac:dyDescent="0.3">
      <c r="A88" s="78" t="s">
        <v>527</v>
      </c>
      <c r="B88" s="78"/>
      <c r="C88" s="78" t="s">
        <v>528</v>
      </c>
      <c r="D88" s="79">
        <v>1781167.96</v>
      </c>
      <c r="E88" s="80">
        <v>39.30424</v>
      </c>
      <c r="F88" s="81">
        <v>699113.27</v>
      </c>
      <c r="G88" s="81">
        <v>700074.53</v>
      </c>
      <c r="H88" s="110">
        <f t="shared" si="2"/>
        <v>3.2803987447108068E-3</v>
      </c>
      <c r="J88" t="str">
        <f>_xll.BDP(A88&amp;" Mtge","security_Name")</f>
        <v>MABS 2006-WMC2 A5</v>
      </c>
      <c r="K88" s="112" t="s">
        <v>51</v>
      </c>
    </row>
    <row r="89" spans="1:11" ht="12.75" customHeight="1" x14ac:dyDescent="0.3">
      <c r="A89" s="78" t="s">
        <v>407</v>
      </c>
      <c r="B89" s="78"/>
      <c r="C89" s="78" t="s">
        <v>529</v>
      </c>
      <c r="D89" s="79">
        <v>710928.01</v>
      </c>
      <c r="E89" s="80">
        <v>96.208020000000005</v>
      </c>
      <c r="F89" s="81">
        <v>662167.39</v>
      </c>
      <c r="G89" s="81">
        <v>683969.76</v>
      </c>
      <c r="H89" s="110">
        <f t="shared" si="2"/>
        <v>3.20493525471374E-3</v>
      </c>
      <c r="J89" t="str">
        <f>_xll.BDP(A89&amp;" Mtge","security_Name")</f>
        <v>GSR 2005-AR3 6A1</v>
      </c>
      <c r="K89" s="112" t="s">
        <v>51</v>
      </c>
    </row>
    <row r="90" spans="1:11" ht="12.75" customHeight="1" x14ac:dyDescent="0.3">
      <c r="A90" s="78" t="s">
        <v>278</v>
      </c>
      <c r="B90" s="78"/>
      <c r="C90" s="78" t="s">
        <v>530</v>
      </c>
      <c r="D90" s="79">
        <v>1004473.83</v>
      </c>
      <c r="E90" s="80">
        <v>67.288300000000007</v>
      </c>
      <c r="F90" s="81">
        <v>753974.43</v>
      </c>
      <c r="G90" s="81">
        <v>675893.36</v>
      </c>
      <c r="H90" s="110">
        <f t="shared" si="2"/>
        <v>3.1670909805879802E-3</v>
      </c>
      <c r="J90" t="str">
        <f>_xll.BDP(A90&amp;" Mtge","security_Name")</f>
        <v>BALTA 2006-6 32A1</v>
      </c>
      <c r="K90" s="112" t="s">
        <v>51</v>
      </c>
    </row>
    <row r="91" spans="1:11" ht="12.75" customHeight="1" x14ac:dyDescent="0.3">
      <c r="A91" s="78" t="s">
        <v>222</v>
      </c>
      <c r="B91" s="78"/>
      <c r="C91" s="78" t="s">
        <v>531</v>
      </c>
      <c r="D91" s="79">
        <v>1110007.24</v>
      </c>
      <c r="E91" s="80">
        <v>60.080550000000002</v>
      </c>
      <c r="F91" s="81">
        <v>697459.97</v>
      </c>
      <c r="G91" s="81">
        <v>666898.44999999995</v>
      </c>
      <c r="H91" s="110">
        <f t="shared" si="2"/>
        <v>3.124942766064611E-3</v>
      </c>
      <c r="J91" t="str">
        <f>_xll.BDP(A91&amp;" Mtge","security_Name")</f>
        <v>JPALT 2005-S1 1A6</v>
      </c>
      <c r="K91" s="112" t="s">
        <v>51</v>
      </c>
    </row>
    <row r="92" spans="1:11" ht="12.75" customHeight="1" x14ac:dyDescent="0.3">
      <c r="A92" s="78" t="s">
        <v>53</v>
      </c>
      <c r="B92" s="78"/>
      <c r="C92" s="78" t="s">
        <v>532</v>
      </c>
      <c r="D92" s="79">
        <v>656302.30000000005</v>
      </c>
      <c r="E92" s="80">
        <v>100.51633099999999</v>
      </c>
      <c r="F92" s="81">
        <v>657801.69999999995</v>
      </c>
      <c r="G92" s="81">
        <v>659690.99</v>
      </c>
      <c r="H92" s="110">
        <f t="shared" si="2"/>
        <v>3.0911701579730794E-3</v>
      </c>
      <c r="J92" t="str">
        <f>_xll.BDP(A92&amp;" Mtge","security_Name")</f>
        <v>CWHL 2004-HYB6 A3</v>
      </c>
      <c r="K92" s="112" t="s">
        <v>51</v>
      </c>
    </row>
    <row r="93" spans="1:11" ht="12.75" customHeight="1" x14ac:dyDescent="0.3">
      <c r="A93" s="78" t="s">
        <v>533</v>
      </c>
      <c r="B93" s="78"/>
      <c r="C93" s="78" t="s">
        <v>534</v>
      </c>
      <c r="D93" s="79">
        <v>667306.63</v>
      </c>
      <c r="E93" s="80">
        <v>98.239859999999993</v>
      </c>
      <c r="F93" s="81">
        <v>651088.53</v>
      </c>
      <c r="G93" s="81">
        <v>655561.1</v>
      </c>
      <c r="H93" s="110">
        <f t="shared" si="2"/>
        <v>3.0718183812818265E-3</v>
      </c>
      <c r="J93" t="str">
        <f>_xll.BDP(A93&amp;" Mtge","security_Name")</f>
        <v>WAMU 2007-HY1 5A1</v>
      </c>
      <c r="K93" s="112" t="s">
        <v>51</v>
      </c>
    </row>
    <row r="94" spans="1:11" ht="12.75" customHeight="1" x14ac:dyDescent="0.3">
      <c r="A94" s="78" t="s">
        <v>349</v>
      </c>
      <c r="B94" s="78"/>
      <c r="C94" s="78" t="s">
        <v>535</v>
      </c>
      <c r="D94" s="79">
        <v>669428.6004</v>
      </c>
      <c r="E94" s="80">
        <v>97.692308999999995</v>
      </c>
      <c r="F94" s="81">
        <v>636835.68000000005</v>
      </c>
      <c r="G94" s="81">
        <v>653980.26</v>
      </c>
      <c r="H94" s="110">
        <f t="shared" si="2"/>
        <v>3.064410904892722E-3</v>
      </c>
      <c r="J94" t="str">
        <f>_xll.BDP(A94&amp;" Mtge","security_Name")</f>
        <v>NAA 2004-AP2 A5</v>
      </c>
      <c r="K94" s="112" t="s">
        <v>51</v>
      </c>
    </row>
    <row r="95" spans="1:11" ht="12.75" customHeight="1" x14ac:dyDescent="0.3">
      <c r="A95" s="78" t="s">
        <v>264</v>
      </c>
      <c r="B95" s="78"/>
      <c r="C95" s="78" t="s">
        <v>536</v>
      </c>
      <c r="D95" s="79">
        <v>11919486.23</v>
      </c>
      <c r="E95" s="80">
        <v>5.4710799999999997</v>
      </c>
      <c r="F95" s="81">
        <v>584860.82999999996</v>
      </c>
      <c r="G95" s="81">
        <v>652124.63</v>
      </c>
      <c r="H95" s="110">
        <f t="shared" si="2"/>
        <v>3.0557158216383035E-3</v>
      </c>
      <c r="J95" t="str">
        <f>_xll.BDP(A95&amp;" Mtge","security_Name")</f>
        <v>HEMT 2006-6 2A1</v>
      </c>
      <c r="K95" s="112" t="s">
        <v>51</v>
      </c>
    </row>
    <row r="96" spans="1:11" ht="12.75" customHeight="1" x14ac:dyDescent="0.3">
      <c r="A96" s="78" t="s">
        <v>410</v>
      </c>
      <c r="B96" s="78"/>
      <c r="C96" s="78" t="s">
        <v>537</v>
      </c>
      <c r="D96" s="79">
        <v>642327.76</v>
      </c>
      <c r="E96" s="80">
        <v>100.20878</v>
      </c>
      <c r="F96" s="81">
        <v>659776.69999999995</v>
      </c>
      <c r="G96" s="81">
        <v>643668.81000000006</v>
      </c>
      <c r="H96" s="110">
        <f t="shared" si="2"/>
        <v>3.0160936669607146E-3</v>
      </c>
      <c r="J96" t="str">
        <f>_xll.BDP(A96&amp;" Mtge","security_Name")</f>
        <v>CMSI 2007-7 1A2</v>
      </c>
      <c r="K96" s="112" t="s">
        <v>51</v>
      </c>
    </row>
    <row r="97" spans="1:11" ht="12.75" customHeight="1" x14ac:dyDescent="0.3">
      <c r="A97" s="78" t="s">
        <v>157</v>
      </c>
      <c r="B97" s="78"/>
      <c r="C97" s="78" t="s">
        <v>538</v>
      </c>
      <c r="D97" s="79">
        <v>650112.54</v>
      </c>
      <c r="E97" s="80">
        <v>97.951949999999997</v>
      </c>
      <c r="F97" s="81">
        <v>647450.71</v>
      </c>
      <c r="G97" s="81">
        <v>636797.91</v>
      </c>
      <c r="H97" s="110">
        <f t="shared" si="2"/>
        <v>2.9838981066751067E-3</v>
      </c>
      <c r="J97" t="str">
        <f>_xll.BDP(A97&amp;" Mtge","security_Name")</f>
        <v>JPMMT 2007-A1 5A4</v>
      </c>
      <c r="K97" s="112" t="s">
        <v>51</v>
      </c>
    </row>
    <row r="98" spans="1:11" ht="12.75" customHeight="1" x14ac:dyDescent="0.3">
      <c r="A98" s="78" t="s">
        <v>350</v>
      </c>
      <c r="B98" s="78"/>
      <c r="C98" s="78" t="s">
        <v>539</v>
      </c>
      <c r="D98" s="79">
        <v>639601.49040000001</v>
      </c>
      <c r="E98" s="80">
        <v>99.416651000000002</v>
      </c>
      <c r="F98" s="81">
        <v>608658.18000000005</v>
      </c>
      <c r="G98" s="81">
        <v>635870.38</v>
      </c>
      <c r="H98" s="110">
        <f t="shared" si="2"/>
        <v>2.9795519004966282E-3</v>
      </c>
      <c r="J98" t="str">
        <f>_xll.BDP(A98&amp;" Mtge","security_Name")</f>
        <v>SASC 1998-RF1 A</v>
      </c>
      <c r="K98" s="112" t="s">
        <v>51</v>
      </c>
    </row>
    <row r="99" spans="1:11" ht="12.75" customHeight="1" x14ac:dyDescent="0.3">
      <c r="A99" s="78" t="s">
        <v>99</v>
      </c>
      <c r="B99" s="78"/>
      <c r="C99" s="78" t="s">
        <v>540</v>
      </c>
      <c r="D99" s="79">
        <v>979274.36</v>
      </c>
      <c r="E99" s="80">
        <v>64.931610000000006</v>
      </c>
      <c r="F99" s="81">
        <v>591841.34</v>
      </c>
      <c r="G99" s="81">
        <v>635858.61</v>
      </c>
      <c r="H99" s="110">
        <f t="shared" si="2"/>
        <v>2.9794967488069569E-3</v>
      </c>
      <c r="J99" t="str">
        <f>_xll.BDP(A99&amp;" Mtge","security_Name")</f>
        <v>CMLTI 2006-WF1 A2E</v>
      </c>
      <c r="K99" s="112" t="s">
        <v>51</v>
      </c>
    </row>
    <row r="100" spans="1:11" ht="12.75" customHeight="1" x14ac:dyDescent="0.3">
      <c r="A100" s="78" t="s">
        <v>348</v>
      </c>
      <c r="B100" s="78"/>
      <c r="C100" s="78" t="s">
        <v>541</v>
      </c>
      <c r="D100" s="79">
        <v>803198.01</v>
      </c>
      <c r="E100" s="80">
        <v>79.148629999999997</v>
      </c>
      <c r="F100" s="81">
        <v>643463.81000000006</v>
      </c>
      <c r="G100" s="81">
        <v>635720.22</v>
      </c>
      <c r="H100" s="110">
        <f t="shared" si="2"/>
        <v>2.9788482830182062E-3</v>
      </c>
      <c r="J100" t="str">
        <f>_xll.BDP(A100&amp;" Mtge","security_Name")</f>
        <v>CWHL 2006-12 A1</v>
      </c>
      <c r="K100" s="112" t="s">
        <v>51</v>
      </c>
    </row>
    <row r="101" spans="1:11" ht="12.75" customHeight="1" x14ac:dyDescent="0.3">
      <c r="A101" s="78" t="s">
        <v>542</v>
      </c>
      <c r="B101" s="78"/>
      <c r="C101" s="78" t="s">
        <v>543</v>
      </c>
      <c r="D101" s="79">
        <v>671473.72</v>
      </c>
      <c r="E101" s="80">
        <v>93.592031000000006</v>
      </c>
      <c r="F101" s="81">
        <v>617962.54</v>
      </c>
      <c r="G101" s="81">
        <v>628445.89</v>
      </c>
      <c r="H101" s="110">
        <f t="shared" si="2"/>
        <v>2.9447623364824683E-3</v>
      </c>
      <c r="J101" t="str">
        <f>_xll.BDP(A101&amp;" Mtge","security_Name")</f>
        <v>CWALT 2005-65CB 1A13</v>
      </c>
      <c r="K101" s="112" t="s">
        <v>51</v>
      </c>
    </row>
    <row r="102" spans="1:11" ht="12.75" customHeight="1" x14ac:dyDescent="0.3">
      <c r="A102" s="78" t="s">
        <v>273</v>
      </c>
      <c r="B102" s="78"/>
      <c r="C102" s="78" t="s">
        <v>544</v>
      </c>
      <c r="D102" s="79">
        <v>691474.99069999997</v>
      </c>
      <c r="E102" s="80">
        <v>87.282330000000002</v>
      </c>
      <c r="F102" s="81">
        <v>597634.63</v>
      </c>
      <c r="G102" s="81">
        <v>603535.48</v>
      </c>
      <c r="H102" s="110">
        <f t="shared" si="2"/>
        <v>2.8280375104925387E-3</v>
      </c>
      <c r="J102" t="str">
        <f>_xll.BDP(A102&amp;" Mtge","security_Name")</f>
        <v>MSM 2006-8AR 3A</v>
      </c>
      <c r="K102" s="112" t="s">
        <v>51</v>
      </c>
    </row>
    <row r="103" spans="1:11" ht="12.75" customHeight="1" x14ac:dyDescent="0.3">
      <c r="A103" s="78" t="s">
        <v>351</v>
      </c>
      <c r="B103" s="78"/>
      <c r="C103" s="78" t="s">
        <v>545</v>
      </c>
      <c r="D103" s="79">
        <v>1484449.48</v>
      </c>
      <c r="E103" s="80">
        <v>39.505749999999999</v>
      </c>
      <c r="F103" s="81">
        <v>610963.76</v>
      </c>
      <c r="G103" s="81">
        <v>586442.9</v>
      </c>
      <c r="H103" s="110">
        <f t="shared" si="2"/>
        <v>2.7479453551960604E-3</v>
      </c>
      <c r="J103" t="str">
        <f>_xll.BDP(A103&amp;" Mtge","security_Name")</f>
        <v>WMALT 2006-9 A4</v>
      </c>
      <c r="K103" s="112" t="s">
        <v>51</v>
      </c>
    </row>
    <row r="104" spans="1:11" ht="12.75" customHeight="1" x14ac:dyDescent="0.3">
      <c r="A104" s="78" t="s">
        <v>162</v>
      </c>
      <c r="B104" s="78"/>
      <c r="C104" s="78" t="s">
        <v>546</v>
      </c>
      <c r="D104" s="79">
        <v>613340.17000000004</v>
      </c>
      <c r="E104" s="80">
        <v>95.519109999999998</v>
      </c>
      <c r="F104" s="81">
        <v>564491.56999999995</v>
      </c>
      <c r="G104" s="81">
        <v>585857.06999999995</v>
      </c>
      <c r="H104" s="110">
        <f t="shared" si="2"/>
        <v>2.7452002817585021E-3</v>
      </c>
      <c r="J104" t="str">
        <f>_xll.BDP(A104&amp;" Mtge","security_Name")</f>
        <v>ECR 2005-1 M4</v>
      </c>
      <c r="K104" s="112" t="s">
        <v>51</v>
      </c>
    </row>
    <row r="105" spans="1:11" ht="12.75" customHeight="1" x14ac:dyDescent="0.3">
      <c r="A105" s="78" t="s">
        <v>58</v>
      </c>
      <c r="B105" s="78"/>
      <c r="C105" s="78" t="s">
        <v>547</v>
      </c>
      <c r="D105" s="79">
        <v>613111</v>
      </c>
      <c r="E105" s="80">
        <v>94.087540000000004</v>
      </c>
      <c r="F105" s="81">
        <v>579844.11</v>
      </c>
      <c r="G105" s="81">
        <v>576861.06000000006</v>
      </c>
      <c r="H105" s="110">
        <f t="shared" si="2"/>
        <v>2.7030469128716131E-3</v>
      </c>
      <c r="J105" t="str">
        <f>_xll.BDP(A105&amp;" Mtge","security_Name")</f>
        <v>CMLTI 2004-1 1A1</v>
      </c>
      <c r="K105" s="112" t="s">
        <v>51</v>
      </c>
    </row>
    <row r="106" spans="1:11" ht="12.75" customHeight="1" x14ac:dyDescent="0.3">
      <c r="A106" s="78" t="s">
        <v>548</v>
      </c>
      <c r="B106" s="78"/>
      <c r="C106" s="78" t="s">
        <v>549</v>
      </c>
      <c r="D106" s="79">
        <v>560558.27</v>
      </c>
      <c r="E106" s="80">
        <v>100.079319</v>
      </c>
      <c r="F106" s="81">
        <v>563355.25</v>
      </c>
      <c r="G106" s="81">
        <v>561002.9</v>
      </c>
      <c r="H106" s="110">
        <f t="shared" si="2"/>
        <v>2.6287389843180301E-3</v>
      </c>
      <c r="J106" t="str">
        <f>_xll.BDP(A106&amp;" Mtge","security_Name")</f>
        <v>MALT 2005-5 2A3</v>
      </c>
      <c r="K106" s="112" t="s">
        <v>51</v>
      </c>
    </row>
    <row r="107" spans="1:11" ht="12.75" customHeight="1" x14ac:dyDescent="0.3">
      <c r="A107" s="78" t="s">
        <v>159</v>
      </c>
      <c r="B107" s="78"/>
      <c r="C107" s="78" t="s">
        <v>550</v>
      </c>
      <c r="D107" s="79">
        <v>1319652.51</v>
      </c>
      <c r="E107" s="80">
        <v>42.397219999999997</v>
      </c>
      <c r="F107" s="81">
        <v>642416.28</v>
      </c>
      <c r="G107" s="81">
        <v>559495.98</v>
      </c>
      <c r="H107" s="110">
        <f t="shared" si="2"/>
        <v>2.6216778811575139E-3</v>
      </c>
      <c r="J107" t="str">
        <f>_xll.BDP(A107&amp;" Mtge","security_Name")</f>
        <v>WMALT 2006-7 A1A</v>
      </c>
      <c r="K107" s="112" t="s">
        <v>51</v>
      </c>
    </row>
    <row r="108" spans="1:11" ht="12.75" customHeight="1" x14ac:dyDescent="0.3">
      <c r="A108" s="78" t="s">
        <v>271</v>
      </c>
      <c r="B108" s="78"/>
      <c r="C108" s="78" t="s">
        <v>485</v>
      </c>
      <c r="D108" s="79">
        <v>557671.82070000004</v>
      </c>
      <c r="E108" s="80">
        <v>98.884739999999994</v>
      </c>
      <c r="F108" s="81">
        <v>538622.84</v>
      </c>
      <c r="G108" s="81">
        <v>551452.32999999996</v>
      </c>
      <c r="H108" s="110">
        <f t="shared" si="2"/>
        <v>2.5839870664911197E-3</v>
      </c>
      <c r="J108" t="str">
        <f>_xll.BDP(A108&amp;" Mtge","security_Name")</f>
        <v>IMM 2004-9 1A2</v>
      </c>
      <c r="K108" s="112" t="s">
        <v>51</v>
      </c>
    </row>
    <row r="109" spans="1:11" ht="12.75" customHeight="1" x14ac:dyDescent="0.3">
      <c r="A109" s="78" t="s">
        <v>551</v>
      </c>
      <c r="B109" s="78"/>
      <c r="C109" s="78" t="s">
        <v>552</v>
      </c>
      <c r="D109" s="79">
        <v>551921.06000000006</v>
      </c>
      <c r="E109" s="80">
        <v>99.094899999999996</v>
      </c>
      <c r="F109" s="81">
        <v>549166.63</v>
      </c>
      <c r="G109" s="81">
        <v>546925.62</v>
      </c>
      <c r="H109" s="110">
        <f t="shared" si="2"/>
        <v>2.5627758765887107E-3</v>
      </c>
      <c r="J109" t="str">
        <f>_xll.BDP(A109&amp;" Mtge","security_Name")</f>
        <v>MSM 2006-2 2A4</v>
      </c>
      <c r="K109" s="112" t="s">
        <v>51</v>
      </c>
    </row>
    <row r="110" spans="1:11" ht="12.75" customHeight="1" x14ac:dyDescent="0.3">
      <c r="A110" s="78" t="s">
        <v>177</v>
      </c>
      <c r="B110" s="78"/>
      <c r="C110" s="78" t="s">
        <v>553</v>
      </c>
      <c r="D110" s="79">
        <v>1276851.92</v>
      </c>
      <c r="E110" s="80">
        <v>42.412689999999998</v>
      </c>
      <c r="F110" s="81">
        <v>557051.86</v>
      </c>
      <c r="G110" s="81">
        <v>541547.25</v>
      </c>
      <c r="H110" s="110">
        <f t="shared" si="2"/>
        <v>2.5375739910171984E-3</v>
      </c>
      <c r="J110" t="str">
        <f>_xll.BDP(A110&amp;" Mtge","security_Name")</f>
        <v>GSAA 2006-15 AF6</v>
      </c>
      <c r="K110" s="112" t="s">
        <v>51</v>
      </c>
    </row>
    <row r="111" spans="1:11" ht="12.75" customHeight="1" x14ac:dyDescent="0.3">
      <c r="A111" s="78" t="s">
        <v>166</v>
      </c>
      <c r="B111" s="78"/>
      <c r="C111" s="78" t="s">
        <v>554</v>
      </c>
      <c r="D111" s="79">
        <v>905454.23919999995</v>
      </c>
      <c r="E111" s="80">
        <v>59.633270000000003</v>
      </c>
      <c r="F111" s="81">
        <v>497557.51</v>
      </c>
      <c r="G111" s="81">
        <v>539951.97</v>
      </c>
      <c r="H111" s="110">
        <f t="shared" si="2"/>
        <v>2.5300988518924222E-3</v>
      </c>
      <c r="J111" t="str">
        <f>_xll.BDP(A111&amp;" Mtge","security_Name")</f>
        <v>NHEL 2006-4 A2C</v>
      </c>
      <c r="K111" s="112" t="s">
        <v>51</v>
      </c>
    </row>
    <row r="112" spans="1:11" ht="12.75" customHeight="1" x14ac:dyDescent="0.3">
      <c r="A112" s="78" t="s">
        <v>413</v>
      </c>
      <c r="B112" s="78"/>
      <c r="C112" s="78" t="s">
        <v>555</v>
      </c>
      <c r="D112" s="79">
        <v>565256.49</v>
      </c>
      <c r="E112" s="80">
        <v>95.404489999999996</v>
      </c>
      <c r="F112" s="81">
        <v>533600.11</v>
      </c>
      <c r="G112" s="81">
        <v>539280.06999999995</v>
      </c>
      <c r="H112" s="110">
        <f t="shared" si="2"/>
        <v>2.5269504729382966E-3</v>
      </c>
      <c r="J112" t="str">
        <f>_xll.BDP(A112&amp;" Mtge","security_Name")</f>
        <v>TMTS 2004-1HE M2</v>
      </c>
      <c r="K112" s="112" t="s">
        <v>51</v>
      </c>
    </row>
    <row r="113" spans="1:11" ht="12.75" customHeight="1" x14ac:dyDescent="0.3">
      <c r="A113" s="78" t="s">
        <v>265</v>
      </c>
      <c r="B113" s="78"/>
      <c r="C113" s="78" t="s">
        <v>536</v>
      </c>
      <c r="D113" s="79">
        <v>9242249.7200000007</v>
      </c>
      <c r="E113" s="80">
        <v>5.7726800000000003</v>
      </c>
      <c r="F113" s="81">
        <v>440257.25</v>
      </c>
      <c r="G113" s="81">
        <v>533525.5</v>
      </c>
      <c r="H113" s="110">
        <f t="shared" si="2"/>
        <v>2.4999857950427154E-3</v>
      </c>
      <c r="J113" t="str">
        <f>_xll.BDP(A113&amp;" Mtge","security_Name")</f>
        <v>HEMT 2006-6 2A2</v>
      </c>
      <c r="K113" s="112" t="s">
        <v>51</v>
      </c>
    </row>
    <row r="114" spans="1:11" ht="12.75" customHeight="1" x14ac:dyDescent="0.3">
      <c r="A114" s="78" t="s">
        <v>266</v>
      </c>
      <c r="B114" s="78"/>
      <c r="C114" s="78" t="s">
        <v>556</v>
      </c>
      <c r="D114" s="79">
        <v>572193.35010000004</v>
      </c>
      <c r="E114" s="80">
        <v>93.029939999999996</v>
      </c>
      <c r="F114" s="81">
        <v>541869.92000000004</v>
      </c>
      <c r="G114" s="81">
        <v>532311.13</v>
      </c>
      <c r="H114" s="110">
        <f t="shared" si="2"/>
        <v>2.4942955182894471E-3</v>
      </c>
      <c r="J114" t="str">
        <f>_xll.BDP(A114&amp;" Mtge","security_Name")</f>
        <v>BAFC 2009-R9 3A3</v>
      </c>
      <c r="K114" s="112" t="s">
        <v>51</v>
      </c>
    </row>
    <row r="115" spans="1:11" ht="12.75" customHeight="1" x14ac:dyDescent="0.3">
      <c r="A115" s="78" t="s">
        <v>557</v>
      </c>
      <c r="B115" s="78"/>
      <c r="C115" s="78" t="s">
        <v>558</v>
      </c>
      <c r="D115" s="79">
        <v>920891.15</v>
      </c>
      <c r="E115" s="80">
        <v>57.106110000000001</v>
      </c>
      <c r="F115" s="81">
        <v>529025.15</v>
      </c>
      <c r="G115" s="81">
        <v>525885.11</v>
      </c>
      <c r="H115" s="110">
        <f t="shared" si="2"/>
        <v>2.4641845700429988E-3</v>
      </c>
      <c r="J115" t="str">
        <f>_xll.BDP(A115&amp;" Mtge","security_Name")</f>
        <v>RAST 2006-A13 A1</v>
      </c>
      <c r="K115" s="112" t="s">
        <v>51</v>
      </c>
    </row>
    <row r="116" spans="1:11" ht="12.75" customHeight="1" x14ac:dyDescent="0.3">
      <c r="A116" s="78" t="s">
        <v>208</v>
      </c>
      <c r="B116" s="78"/>
      <c r="C116" s="78" t="s">
        <v>559</v>
      </c>
      <c r="D116" s="79">
        <v>500000</v>
      </c>
      <c r="E116" s="80">
        <v>104.55324</v>
      </c>
      <c r="F116" s="81">
        <v>499992.7</v>
      </c>
      <c r="G116" s="81">
        <v>522766.2</v>
      </c>
      <c r="H116" s="110">
        <f t="shared" si="2"/>
        <v>2.4495700282900429E-3</v>
      </c>
      <c r="J116" t="str">
        <f>_xll.BDP(A116&amp;" Mtge","security_Name")</f>
        <v>CMHAT 2019-MH1 M</v>
      </c>
      <c r="K116" s="112" t="s">
        <v>57</v>
      </c>
    </row>
    <row r="117" spans="1:11" ht="12.75" customHeight="1" x14ac:dyDescent="0.3">
      <c r="A117" s="78" t="s">
        <v>272</v>
      </c>
      <c r="B117" s="78"/>
      <c r="C117" s="78" t="s">
        <v>560</v>
      </c>
      <c r="D117" s="79">
        <v>1611849.4996</v>
      </c>
      <c r="E117" s="80">
        <v>32.018120000000003</v>
      </c>
      <c r="F117" s="81">
        <v>571971.98</v>
      </c>
      <c r="G117" s="81">
        <v>516083.91</v>
      </c>
      <c r="H117" s="110">
        <f t="shared" si="2"/>
        <v>2.4182582539168289E-3</v>
      </c>
      <c r="J117" t="str">
        <f>_xll.BDP(A117&amp;" Mtge","security_Name")</f>
        <v>BCM 2000-A A4</v>
      </c>
      <c r="K117" s="112" t="s">
        <v>57</v>
      </c>
    </row>
    <row r="118" spans="1:11" ht="12.75" customHeight="1" x14ac:dyDescent="0.3">
      <c r="A118" s="78" t="s">
        <v>161</v>
      </c>
      <c r="B118" s="78"/>
      <c r="C118" s="78" t="s">
        <v>561</v>
      </c>
      <c r="D118" s="79">
        <v>529492.59</v>
      </c>
      <c r="E118" s="80">
        <v>97.466729000000001</v>
      </c>
      <c r="F118" s="81">
        <v>492788.62</v>
      </c>
      <c r="G118" s="81">
        <v>516079.11</v>
      </c>
      <c r="H118" s="110">
        <f t="shared" si="2"/>
        <v>2.418235762148739E-3</v>
      </c>
      <c r="J118" t="str">
        <f>_xll.BDP(A118&amp;" Mtge","security_Name")</f>
        <v>AMSI 2004-R2 M2</v>
      </c>
      <c r="K118" s="112" t="s">
        <v>51</v>
      </c>
    </row>
    <row r="119" spans="1:11" ht="12.75" customHeight="1" x14ac:dyDescent="0.3">
      <c r="A119" s="78" t="s">
        <v>279</v>
      </c>
      <c r="B119" s="78"/>
      <c r="C119" s="78" t="s">
        <v>484</v>
      </c>
      <c r="D119" s="79">
        <v>516800.36</v>
      </c>
      <c r="E119" s="80">
        <v>99.832528999999994</v>
      </c>
      <c r="F119" s="81">
        <v>504628.99</v>
      </c>
      <c r="G119" s="81">
        <v>515934.87</v>
      </c>
      <c r="H119" s="110">
        <f t="shared" si="2"/>
        <v>2.4175598845176285E-3</v>
      </c>
      <c r="J119" t="str">
        <f>_xll.BDP(A119&amp;" Mtge","security_Name")</f>
        <v>NHEL 2004-1 M4</v>
      </c>
      <c r="K119" s="112" t="s">
        <v>51</v>
      </c>
    </row>
    <row r="120" spans="1:11" ht="12.75" customHeight="1" x14ac:dyDescent="0.3">
      <c r="A120" s="78" t="s">
        <v>270</v>
      </c>
      <c r="B120" s="78"/>
      <c r="C120" s="78" t="s">
        <v>562</v>
      </c>
      <c r="D120" s="79">
        <v>510900.84009999997</v>
      </c>
      <c r="E120" s="80">
        <v>100.968119</v>
      </c>
      <c r="F120" s="81">
        <v>486495.26</v>
      </c>
      <c r="G120" s="81">
        <v>515846.97</v>
      </c>
      <c r="H120" s="110">
        <f t="shared" si="2"/>
        <v>2.4171480040144767E-3</v>
      </c>
      <c r="J120" t="str">
        <f>_xll.BDP(A120&amp;" Mtge","security_Name")</f>
        <v>MABS 2005-WMC1 M4</v>
      </c>
      <c r="K120" s="112" t="s">
        <v>51</v>
      </c>
    </row>
    <row r="121" spans="1:11" ht="12.75" customHeight="1" x14ac:dyDescent="0.3">
      <c r="A121" s="78" t="s">
        <v>160</v>
      </c>
      <c r="B121" s="78"/>
      <c r="C121" s="78" t="s">
        <v>563</v>
      </c>
      <c r="D121" s="79">
        <v>520540.15999999997</v>
      </c>
      <c r="E121" s="80">
        <v>98.774219000000002</v>
      </c>
      <c r="F121" s="81">
        <v>517441.61</v>
      </c>
      <c r="G121" s="81">
        <v>514159.48</v>
      </c>
      <c r="H121" s="110">
        <f t="shared" si="2"/>
        <v>2.4092407886531181E-3</v>
      </c>
      <c r="J121" t="str">
        <f>_xll.BDP(A121&amp;" Mtge","security_Name")</f>
        <v>NAA 2005-AR5 2A1</v>
      </c>
      <c r="K121" s="112" t="s">
        <v>51</v>
      </c>
    </row>
    <row r="122" spans="1:11" ht="12.75" customHeight="1" x14ac:dyDescent="0.3">
      <c r="A122" s="78" t="s">
        <v>354</v>
      </c>
      <c r="B122" s="78"/>
      <c r="C122" s="78" t="s">
        <v>564</v>
      </c>
      <c r="D122" s="79">
        <v>532771.71</v>
      </c>
      <c r="E122" s="80">
        <v>95.485568999999998</v>
      </c>
      <c r="F122" s="81">
        <v>475643.89</v>
      </c>
      <c r="G122" s="81">
        <v>508720.1</v>
      </c>
      <c r="H122" s="110">
        <f t="shared" si="2"/>
        <v>2.3837530233376094E-3</v>
      </c>
      <c r="J122" t="str">
        <f>_xll.BDP(A122&amp;" Mtge","security_Name")</f>
        <v>BOAMS 2006-A 2A1</v>
      </c>
      <c r="K122" s="112" t="s">
        <v>51</v>
      </c>
    </row>
    <row r="123" spans="1:11" ht="12.75" customHeight="1" x14ac:dyDescent="0.3">
      <c r="A123" s="78" t="s">
        <v>120</v>
      </c>
      <c r="B123" s="78"/>
      <c r="C123" s="78" t="s">
        <v>565</v>
      </c>
      <c r="D123" s="79">
        <v>498540.85</v>
      </c>
      <c r="E123" s="80">
        <v>101.53598</v>
      </c>
      <c r="F123" s="81">
        <v>499705.17</v>
      </c>
      <c r="G123" s="81">
        <v>506198.34</v>
      </c>
      <c r="H123" s="110">
        <f t="shared" si="2"/>
        <v>2.3719365981086245E-3</v>
      </c>
      <c r="J123" t="str">
        <f>_xll.BDP(A123&amp;" Mtge","security_Name")</f>
        <v>RAMC 2004-2 M1</v>
      </c>
      <c r="K123" s="112" t="s">
        <v>51</v>
      </c>
    </row>
    <row r="124" spans="1:11" ht="12.75" customHeight="1" x14ac:dyDescent="0.3">
      <c r="A124" s="78" t="s">
        <v>274</v>
      </c>
      <c r="B124" s="78"/>
      <c r="C124" s="78" t="s">
        <v>566</v>
      </c>
      <c r="D124" s="79">
        <v>518340.9</v>
      </c>
      <c r="E124" s="80">
        <v>97.607110000000006</v>
      </c>
      <c r="F124" s="81">
        <v>506766.19</v>
      </c>
      <c r="G124" s="81">
        <v>505937.57</v>
      </c>
      <c r="H124" s="110">
        <f t="shared" si="2"/>
        <v>2.3707146859492743E-3</v>
      </c>
      <c r="J124" t="str">
        <f>_xll.BDP(A124&amp;" Mtge","security_Name")</f>
        <v>MMLT 2004-1 M1</v>
      </c>
      <c r="K124" s="112" t="s">
        <v>51</v>
      </c>
    </row>
    <row r="125" spans="1:11" ht="12.75" customHeight="1" x14ac:dyDescent="0.3">
      <c r="A125" s="78" t="s">
        <v>414</v>
      </c>
      <c r="B125" s="78"/>
      <c r="C125" s="78" t="s">
        <v>567</v>
      </c>
      <c r="D125" s="79">
        <v>640720.61</v>
      </c>
      <c r="E125" s="80">
        <v>78.201700000000002</v>
      </c>
      <c r="F125" s="81">
        <v>493708.41</v>
      </c>
      <c r="G125" s="81">
        <v>501054.41</v>
      </c>
      <c r="H125" s="110">
        <f t="shared" si="2"/>
        <v>2.3478332479769173E-3</v>
      </c>
      <c r="J125" t="str">
        <f>_xll.BDP(A125&amp;" Mtge","security_Name")</f>
        <v>CWALT 2006-12CB A8</v>
      </c>
      <c r="K125" s="112" t="s">
        <v>51</v>
      </c>
    </row>
    <row r="126" spans="1:11" ht="12.75" customHeight="1" x14ac:dyDescent="0.3">
      <c r="A126" s="78" t="s">
        <v>568</v>
      </c>
      <c r="B126" s="78"/>
      <c r="C126" s="78" t="s">
        <v>569</v>
      </c>
      <c r="D126" s="79">
        <v>497077.26</v>
      </c>
      <c r="E126" s="80">
        <v>100.57446</v>
      </c>
      <c r="F126" s="81">
        <v>498937.55</v>
      </c>
      <c r="G126" s="81">
        <v>499932.77</v>
      </c>
      <c r="H126" s="110">
        <f t="shared" si="2"/>
        <v>2.3425774840684413E-3</v>
      </c>
      <c r="J126" t="str">
        <f>_xll.BDP(A126&amp;" Mtge","security_Name")</f>
        <v>WMALT 2005-10 2A9</v>
      </c>
      <c r="K126" s="112" t="s">
        <v>51</v>
      </c>
    </row>
    <row r="127" spans="1:11" ht="12.75" customHeight="1" x14ac:dyDescent="0.3">
      <c r="A127" s="78" t="s">
        <v>134</v>
      </c>
      <c r="B127" s="78"/>
      <c r="C127" s="78" t="s">
        <v>570</v>
      </c>
      <c r="D127" s="79">
        <v>471426.29</v>
      </c>
      <c r="E127" s="80">
        <v>104.83942</v>
      </c>
      <c r="F127" s="81">
        <v>470935.32</v>
      </c>
      <c r="G127" s="81">
        <v>494240.59</v>
      </c>
      <c r="H127" s="110">
        <f t="shared" si="2"/>
        <v>2.3159051523001825E-3</v>
      </c>
      <c r="J127" t="str">
        <f>_xll.BDP(A127&amp;" Mtge","security_Name")</f>
        <v>GSR 2003-5F 2A1</v>
      </c>
      <c r="K127" s="112" t="s">
        <v>51</v>
      </c>
    </row>
    <row r="128" spans="1:11" ht="12.75" customHeight="1" x14ac:dyDescent="0.3">
      <c r="A128" s="78" t="s">
        <v>415</v>
      </c>
      <c r="B128" s="78"/>
      <c r="C128" s="78" t="s">
        <v>571</v>
      </c>
      <c r="D128" s="79">
        <v>457920.1</v>
      </c>
      <c r="E128" s="80">
        <v>104.67195</v>
      </c>
      <c r="F128" s="81">
        <v>450023.75</v>
      </c>
      <c r="G128" s="81">
        <v>479313.9</v>
      </c>
      <c r="H128" s="110">
        <f t="shared" si="2"/>
        <v>2.2459618919180523E-3</v>
      </c>
      <c r="J128" t="str">
        <f>_xll.BDP(A128&amp;" Mtge","security_Name")</f>
        <v>BAFC 2007-4 TA1B</v>
      </c>
      <c r="K128" s="112" t="s">
        <v>51</v>
      </c>
    </row>
    <row r="129" spans="1:11" ht="12.75" customHeight="1" x14ac:dyDescent="0.3">
      <c r="A129" s="78" t="s">
        <v>572</v>
      </c>
      <c r="B129" s="78"/>
      <c r="C129" s="78" t="s">
        <v>573</v>
      </c>
      <c r="D129" s="79">
        <v>7146801.0599999996</v>
      </c>
      <c r="E129" s="80">
        <v>6.6144100000000003</v>
      </c>
      <c r="F129" s="81">
        <v>466722.58</v>
      </c>
      <c r="G129" s="81">
        <v>472718.72</v>
      </c>
      <c r="H129" s="110">
        <f t="shared" si="2"/>
        <v>2.215058296277825E-3</v>
      </c>
      <c r="J129" t="str">
        <f>_xll.BDP(A129&amp;" Mtge","security_Name")</f>
        <v>MSM 2007-7AX 2A4</v>
      </c>
      <c r="K129" s="112" t="s">
        <v>51</v>
      </c>
    </row>
    <row r="130" spans="1:11" ht="12.75" customHeight="1" x14ac:dyDescent="0.3">
      <c r="A130" s="78" t="s">
        <v>574</v>
      </c>
      <c r="B130" s="78"/>
      <c r="C130" s="78" t="s">
        <v>575</v>
      </c>
      <c r="D130" s="79">
        <v>469810.13</v>
      </c>
      <c r="E130" s="80">
        <v>98.951430000000002</v>
      </c>
      <c r="F130" s="81">
        <v>472137.25</v>
      </c>
      <c r="G130" s="81">
        <v>464883.84</v>
      </c>
      <c r="H130" s="110">
        <f t="shared" si="2"/>
        <v>2.1783457329498041E-3</v>
      </c>
      <c r="J130" t="str">
        <f>_xll.BDP(A130&amp;" Mtge","security_Name")</f>
        <v>CSFB 2005-12 5A1</v>
      </c>
      <c r="K130" s="112" t="s">
        <v>51</v>
      </c>
    </row>
    <row r="131" spans="1:11" ht="12.75" customHeight="1" x14ac:dyDescent="0.3">
      <c r="A131" s="78" t="s">
        <v>282</v>
      </c>
      <c r="B131" s="78"/>
      <c r="C131" s="78" t="s">
        <v>576</v>
      </c>
      <c r="D131" s="79">
        <v>632168.80000000005</v>
      </c>
      <c r="E131" s="80">
        <v>71.791691</v>
      </c>
      <c r="F131" s="81">
        <v>311866.43</v>
      </c>
      <c r="G131" s="81">
        <v>453844.67</v>
      </c>
      <c r="H131" s="110">
        <f t="shared" si="2"/>
        <v>2.1266185555439223E-3</v>
      </c>
      <c r="J131" t="str">
        <f>_xll.BDP(A131&amp;" Mtge","security_Name")</f>
        <v>ABFC 2006-HE1 A2D</v>
      </c>
      <c r="K131" s="112" t="s">
        <v>51</v>
      </c>
    </row>
    <row r="132" spans="1:11" ht="12.75" customHeight="1" x14ac:dyDescent="0.3">
      <c r="A132" s="78" t="s">
        <v>577</v>
      </c>
      <c r="B132" s="78"/>
      <c r="C132" s="78" t="s">
        <v>578</v>
      </c>
      <c r="D132" s="79">
        <v>497716.05</v>
      </c>
      <c r="E132" s="80">
        <v>90.774370000000005</v>
      </c>
      <c r="F132" s="81">
        <v>437049.75</v>
      </c>
      <c r="G132" s="81">
        <v>451798.61</v>
      </c>
      <c r="H132" s="110">
        <f t="shared" si="2"/>
        <v>2.1170311582483759E-3</v>
      </c>
      <c r="J132" t="str">
        <f>_xll.BDP(A132&amp;" Mtge","security_Name")</f>
        <v>RALI 2005-QO1 A2</v>
      </c>
      <c r="K132" s="112" t="s">
        <v>51</v>
      </c>
    </row>
    <row r="133" spans="1:11" ht="12.75" customHeight="1" x14ac:dyDescent="0.3">
      <c r="A133" s="78" t="s">
        <v>276</v>
      </c>
      <c r="B133" s="78"/>
      <c r="C133" s="78" t="s">
        <v>579</v>
      </c>
      <c r="D133" s="79">
        <v>465713.8</v>
      </c>
      <c r="E133" s="80">
        <v>96.178360999999995</v>
      </c>
      <c r="F133" s="81">
        <v>445574.5</v>
      </c>
      <c r="G133" s="81">
        <v>447915.9</v>
      </c>
      <c r="H133" s="110">
        <f t="shared" si="2"/>
        <v>2.0988376138980679E-3</v>
      </c>
      <c r="J133" t="str">
        <f>_xll.BDP(A133&amp;" Mtge","security_Name")</f>
        <v>BSARM 2006-4 2A1</v>
      </c>
      <c r="K133" s="112" t="s">
        <v>51</v>
      </c>
    </row>
    <row r="134" spans="1:11" ht="12.75" customHeight="1" x14ac:dyDescent="0.3">
      <c r="A134" s="78" t="s">
        <v>65</v>
      </c>
      <c r="B134" s="78"/>
      <c r="C134" s="78" t="s">
        <v>580</v>
      </c>
      <c r="D134" s="79">
        <v>444389.23</v>
      </c>
      <c r="E134" s="80">
        <v>100.04352</v>
      </c>
      <c r="F134" s="81">
        <v>432189.08</v>
      </c>
      <c r="G134" s="81">
        <v>444582.63</v>
      </c>
      <c r="H134" s="110">
        <f t="shared" si="2"/>
        <v>2.0832186272684836E-3</v>
      </c>
      <c r="J134" t="str">
        <f>_xll.BDP(A134&amp;" Mtge","security_Name")</f>
        <v>SARM 2005-7 3A1</v>
      </c>
      <c r="K134" s="112" t="s">
        <v>51</v>
      </c>
    </row>
    <row r="135" spans="1:11" ht="12.75" customHeight="1" x14ac:dyDescent="0.3">
      <c r="A135" s="78" t="s">
        <v>209</v>
      </c>
      <c r="B135" s="78"/>
      <c r="C135" s="78" t="s">
        <v>581</v>
      </c>
      <c r="D135" s="79">
        <v>457270.13919999998</v>
      </c>
      <c r="E135" s="80">
        <v>95.648939999999996</v>
      </c>
      <c r="F135" s="81">
        <v>457270.14</v>
      </c>
      <c r="G135" s="81">
        <v>437374.04</v>
      </c>
      <c r="H135" s="110">
        <f t="shared" si="2"/>
        <v>2.0494407242398808E-3</v>
      </c>
      <c r="J135" t="str">
        <f>_xll.BDP(A135&amp;" Mtge","security_Name")</f>
        <v>BSABS 2004-HE3 M5</v>
      </c>
      <c r="K135" s="112" t="s">
        <v>51</v>
      </c>
    </row>
    <row r="136" spans="1:11" ht="12.75" customHeight="1" x14ac:dyDescent="0.3">
      <c r="A136" s="78" t="s">
        <v>210</v>
      </c>
      <c r="B136" s="78"/>
      <c r="C136" s="78" t="s">
        <v>582</v>
      </c>
      <c r="D136" s="79">
        <v>442862.45</v>
      </c>
      <c r="E136" s="80">
        <v>98.291160000000005</v>
      </c>
      <c r="F136" s="81">
        <v>425562.06</v>
      </c>
      <c r="G136" s="81">
        <v>435294.64</v>
      </c>
      <c r="H136" s="110">
        <f t="shared" si="2"/>
        <v>2.0396971028718079E-3</v>
      </c>
      <c r="J136" t="str">
        <f>_xll.BDP(A136&amp;" Mtge","security_Name")</f>
        <v>AFC 1998-2 2A</v>
      </c>
      <c r="K136" s="112" t="s">
        <v>51</v>
      </c>
    </row>
    <row r="137" spans="1:11" ht="12.75" customHeight="1" x14ac:dyDescent="0.3">
      <c r="A137" s="78" t="s">
        <v>277</v>
      </c>
      <c r="B137" s="78"/>
      <c r="C137" s="78" t="s">
        <v>583</v>
      </c>
      <c r="D137" s="79">
        <v>395053.13</v>
      </c>
      <c r="E137" s="80">
        <v>109.208541</v>
      </c>
      <c r="F137" s="81">
        <v>404561.77</v>
      </c>
      <c r="G137" s="81">
        <v>431431.76</v>
      </c>
      <c r="H137" s="110">
        <f t="shared" si="2"/>
        <v>2.0215964776384224E-3</v>
      </c>
      <c r="J137" t="str">
        <f>_xll.BDP(A137&amp;" Mtge","security_Name")</f>
        <v>GSR 2006-3F 2A7</v>
      </c>
      <c r="K137" s="112" t="s">
        <v>51</v>
      </c>
    </row>
    <row r="138" spans="1:11" ht="12.75" customHeight="1" x14ac:dyDescent="0.3">
      <c r="A138" s="78" t="s">
        <v>584</v>
      </c>
      <c r="B138" s="78"/>
      <c r="C138" s="78" t="s">
        <v>585</v>
      </c>
      <c r="D138" s="79">
        <v>5000000</v>
      </c>
      <c r="E138" s="80">
        <v>8.3911800000000003</v>
      </c>
      <c r="F138" s="81">
        <v>428391.76</v>
      </c>
      <c r="G138" s="81">
        <v>419559</v>
      </c>
      <c r="H138" s="110">
        <f t="shared" si="2"/>
        <v>1.9659632766987271E-3</v>
      </c>
      <c r="J138" t="str">
        <f>_xll.BDP(A138&amp;" Mtge","security_Name")</f>
        <v>GSAA 2006-3 A4</v>
      </c>
      <c r="K138" s="112" t="s">
        <v>51</v>
      </c>
    </row>
    <row r="139" spans="1:11" ht="12.75" customHeight="1" x14ac:dyDescent="0.3">
      <c r="A139" s="78" t="s">
        <v>586</v>
      </c>
      <c r="B139" s="78"/>
      <c r="C139" s="78" t="s">
        <v>587</v>
      </c>
      <c r="D139" s="79">
        <v>619583.53</v>
      </c>
      <c r="E139" s="80">
        <v>66.031281000000007</v>
      </c>
      <c r="F139" s="81">
        <v>408535.72</v>
      </c>
      <c r="G139" s="81">
        <v>409118.94</v>
      </c>
      <c r="H139" s="110">
        <f t="shared" ref="H139:H202" si="3">G139/$G$407</f>
        <v>1.9170433999554531E-3</v>
      </c>
      <c r="J139" t="str">
        <f>_xll.BDP(A139&amp;" Mtge","security_Name")</f>
        <v>CHASE 2006-S2 1A19</v>
      </c>
      <c r="K139" s="112" t="s">
        <v>51</v>
      </c>
    </row>
    <row r="140" spans="1:11" ht="12.75" customHeight="1" x14ac:dyDescent="0.3">
      <c r="A140" s="78" t="s">
        <v>356</v>
      </c>
      <c r="B140" s="78"/>
      <c r="C140" s="78" t="s">
        <v>588</v>
      </c>
      <c r="D140" s="79">
        <v>563282.81999999995</v>
      </c>
      <c r="E140" s="80">
        <v>71.823339000000004</v>
      </c>
      <c r="F140" s="81">
        <v>378238.25</v>
      </c>
      <c r="G140" s="81">
        <v>404568.53</v>
      </c>
      <c r="H140" s="110">
        <f t="shared" si="3"/>
        <v>1.8957211569480986E-3</v>
      </c>
      <c r="J140" t="str">
        <f>_xll.BDP(A140&amp;" Mtge","security_Name")</f>
        <v>RAST 2006-A1 1A1</v>
      </c>
      <c r="K140" s="112" t="s">
        <v>51</v>
      </c>
    </row>
    <row r="141" spans="1:11" ht="12.75" customHeight="1" x14ac:dyDescent="0.3">
      <c r="A141" s="78" t="s">
        <v>64</v>
      </c>
      <c r="B141" s="78"/>
      <c r="C141" s="78" t="s">
        <v>589</v>
      </c>
      <c r="D141" s="79">
        <v>410441.6</v>
      </c>
      <c r="E141" s="80">
        <v>97.930589999999995</v>
      </c>
      <c r="F141" s="81">
        <v>399140.54</v>
      </c>
      <c r="G141" s="81">
        <v>401947.88</v>
      </c>
      <c r="H141" s="110">
        <f t="shared" si="3"/>
        <v>1.8834413544386052E-3</v>
      </c>
      <c r="J141" t="str">
        <f>_xll.BDP(A141&amp;" Mtge","security_Name")</f>
        <v>DELHE 1999-3 A1A</v>
      </c>
      <c r="K141" s="112" t="s">
        <v>51</v>
      </c>
    </row>
    <row r="142" spans="1:11" ht="12.75" customHeight="1" x14ac:dyDescent="0.3">
      <c r="A142" s="78" t="s">
        <v>363</v>
      </c>
      <c r="B142" s="78"/>
      <c r="C142" s="78" t="s">
        <v>590</v>
      </c>
      <c r="D142" s="79">
        <v>379127</v>
      </c>
      <c r="E142" s="80">
        <v>105.94132</v>
      </c>
      <c r="F142" s="81">
        <v>377407.55</v>
      </c>
      <c r="G142" s="81">
        <v>401652.15</v>
      </c>
      <c r="H142" s="110">
        <f t="shared" si="3"/>
        <v>1.8820556272349984E-3</v>
      </c>
      <c r="J142" t="str">
        <f>_xll.BDP(A142&amp;" Mtge","security_Name")</f>
        <v>ABFC 2005-AQ1 A5</v>
      </c>
      <c r="K142" s="112" t="s">
        <v>51</v>
      </c>
    </row>
    <row r="143" spans="1:11" ht="12.75" customHeight="1" x14ac:dyDescent="0.3">
      <c r="A143" s="78" t="s">
        <v>416</v>
      </c>
      <c r="B143" s="78"/>
      <c r="C143" s="78" t="s">
        <v>591</v>
      </c>
      <c r="D143" s="79">
        <v>416205.75</v>
      </c>
      <c r="E143" s="80">
        <v>95.797701000000004</v>
      </c>
      <c r="F143" s="81">
        <v>369898.38</v>
      </c>
      <c r="G143" s="81">
        <v>398715.54</v>
      </c>
      <c r="H143" s="110">
        <f t="shared" si="3"/>
        <v>1.8682953040909678E-3</v>
      </c>
      <c r="J143" t="str">
        <f>_xll.BDP(A143&amp;" Mtge","security_Name")</f>
        <v>FHASI 2007-AR3 2A2</v>
      </c>
      <c r="K143" s="112" t="s">
        <v>51</v>
      </c>
    </row>
    <row r="144" spans="1:11" ht="12.75" customHeight="1" x14ac:dyDescent="0.3">
      <c r="A144" s="78" t="s">
        <v>592</v>
      </c>
      <c r="B144" s="78"/>
      <c r="C144" s="78" t="s">
        <v>593</v>
      </c>
      <c r="D144" s="79">
        <v>500941.7</v>
      </c>
      <c r="E144" s="80">
        <v>79.562828999999994</v>
      </c>
      <c r="F144" s="81">
        <v>403068.24</v>
      </c>
      <c r="G144" s="81">
        <v>398563.39</v>
      </c>
      <c r="H144" s="110">
        <f t="shared" si="3"/>
        <v>1.8675823619003589E-3</v>
      </c>
      <c r="J144" t="str">
        <f>_xll.BDP(A144&amp;" Mtge","security_Name")</f>
        <v>RAST 2007-A2 1A2</v>
      </c>
      <c r="K144" s="112" t="s">
        <v>51</v>
      </c>
    </row>
    <row r="145" spans="1:11" ht="12.75" customHeight="1" x14ac:dyDescent="0.3">
      <c r="A145" s="78" t="s">
        <v>594</v>
      </c>
      <c r="B145" s="78"/>
      <c r="C145" s="78" t="s">
        <v>595</v>
      </c>
      <c r="D145" s="79">
        <v>732909.37</v>
      </c>
      <c r="E145" s="80">
        <v>52.785510000000002</v>
      </c>
      <c r="F145" s="81">
        <v>384918.91</v>
      </c>
      <c r="G145" s="81">
        <v>386869.95</v>
      </c>
      <c r="H145" s="110">
        <f t="shared" si="3"/>
        <v>1.8127894159302332E-3</v>
      </c>
      <c r="J145" t="str">
        <f>_xll.BDP(A145&amp;" Mtge","security_Name")</f>
        <v>WMALT 2006-8 A4</v>
      </c>
      <c r="K145" s="112" t="s">
        <v>51</v>
      </c>
    </row>
    <row r="146" spans="1:11" ht="12.75" customHeight="1" x14ac:dyDescent="0.3">
      <c r="A146" s="78" t="s">
        <v>360</v>
      </c>
      <c r="B146" s="78"/>
      <c r="C146" s="78" t="s">
        <v>596</v>
      </c>
      <c r="D146" s="79">
        <v>375167.31</v>
      </c>
      <c r="E146" s="80">
        <v>102.53364000000001</v>
      </c>
      <c r="F146" s="81">
        <v>332321.01</v>
      </c>
      <c r="G146" s="81">
        <v>384672.7</v>
      </c>
      <c r="H146" s="110">
        <f t="shared" si="3"/>
        <v>1.8024935747976958E-3</v>
      </c>
      <c r="J146" t="str">
        <f>_xll.BDP(A146&amp;" Mtge","security_Name")</f>
        <v>ACCR 2004-3 1M2</v>
      </c>
      <c r="K146" s="112" t="s">
        <v>51</v>
      </c>
    </row>
    <row r="147" spans="1:11" ht="12.75" customHeight="1" x14ac:dyDescent="0.3">
      <c r="A147" s="78" t="s">
        <v>211</v>
      </c>
      <c r="B147" s="78"/>
      <c r="C147" s="78" t="s">
        <v>597</v>
      </c>
      <c r="D147" s="79">
        <v>394254.99</v>
      </c>
      <c r="E147" s="80">
        <v>96.360119999999995</v>
      </c>
      <c r="F147" s="81">
        <v>385857.36</v>
      </c>
      <c r="G147" s="81">
        <v>379904.58</v>
      </c>
      <c r="H147" s="110">
        <f t="shared" si="3"/>
        <v>1.7801511895339005E-3</v>
      </c>
      <c r="J147" t="str">
        <f>_xll.BDP(A147&amp;" Mtge","security_Name")</f>
        <v>BAFC 2005-H 1A1</v>
      </c>
      <c r="K147" s="112" t="s">
        <v>51</v>
      </c>
    </row>
    <row r="148" spans="1:11" ht="12.75" customHeight="1" x14ac:dyDescent="0.3">
      <c r="A148" s="78" t="s">
        <v>355</v>
      </c>
      <c r="B148" s="78"/>
      <c r="C148" s="78" t="s">
        <v>598</v>
      </c>
      <c r="D148" s="79">
        <v>485185.52</v>
      </c>
      <c r="E148" s="80">
        <v>77.595290000000006</v>
      </c>
      <c r="F148" s="81">
        <v>351353.04</v>
      </c>
      <c r="G148" s="81">
        <v>376481.11</v>
      </c>
      <c r="H148" s="110">
        <f t="shared" si="3"/>
        <v>1.7641095450956215E-3</v>
      </c>
      <c r="J148" t="str">
        <f>_xll.BDP(A148&amp;" Mtge","security_Name")</f>
        <v>CWHL 2007-5 A4</v>
      </c>
      <c r="K148" s="112" t="s">
        <v>51</v>
      </c>
    </row>
    <row r="149" spans="1:11" ht="12.75" customHeight="1" x14ac:dyDescent="0.3">
      <c r="A149" s="78" t="s">
        <v>124</v>
      </c>
      <c r="B149" s="78"/>
      <c r="C149" s="78" t="s">
        <v>599</v>
      </c>
      <c r="D149" s="79">
        <v>370899.86</v>
      </c>
      <c r="E149" s="80">
        <v>100.63839900000001</v>
      </c>
      <c r="F149" s="81">
        <v>362496.63</v>
      </c>
      <c r="G149" s="81">
        <v>373267.68</v>
      </c>
      <c r="H149" s="110">
        <f t="shared" si="3"/>
        <v>1.7490521029426896E-3</v>
      </c>
      <c r="J149" t="str">
        <f>_xll.BDP(A149&amp;" Mtge","security_Name")</f>
        <v>CWALT 2005-7CB 1A4</v>
      </c>
      <c r="K149" s="112" t="s">
        <v>51</v>
      </c>
    </row>
    <row r="150" spans="1:11" ht="12.75" customHeight="1" x14ac:dyDescent="0.3">
      <c r="A150" s="78" t="s">
        <v>600</v>
      </c>
      <c r="B150" s="78"/>
      <c r="C150" s="78" t="s">
        <v>601</v>
      </c>
      <c r="D150" s="79">
        <v>469159.2</v>
      </c>
      <c r="E150" s="80">
        <v>79.401360999999994</v>
      </c>
      <c r="F150" s="81">
        <v>363443.79</v>
      </c>
      <c r="G150" s="81">
        <v>372518.79</v>
      </c>
      <c r="H150" s="110">
        <f t="shared" si="3"/>
        <v>1.7455429653999675E-3</v>
      </c>
      <c r="J150" t="str">
        <f>_xll.BDP(A150&amp;" Mtge","security_Name")</f>
        <v>JPMMT 2005-S3 1A1</v>
      </c>
      <c r="K150" s="112" t="s">
        <v>51</v>
      </c>
    </row>
    <row r="151" spans="1:11" ht="12.75" customHeight="1" x14ac:dyDescent="0.3">
      <c r="A151" s="78" t="s">
        <v>291</v>
      </c>
      <c r="B151" s="78"/>
      <c r="C151" s="78" t="s">
        <v>602</v>
      </c>
      <c r="D151" s="79">
        <v>380184.55</v>
      </c>
      <c r="E151" s="80">
        <v>97.051378999999997</v>
      </c>
      <c r="F151" s="81">
        <v>365485.67</v>
      </c>
      <c r="G151" s="81">
        <v>368974.35</v>
      </c>
      <c r="H151" s="110">
        <f t="shared" si="3"/>
        <v>1.7289344815479657E-3</v>
      </c>
      <c r="J151" t="str">
        <f>_xll.BDP(A151&amp;" Mtge","security_Name")</f>
        <v>BOAMS 2006-2 A2</v>
      </c>
      <c r="K151" s="112" t="s">
        <v>51</v>
      </c>
    </row>
    <row r="152" spans="1:11" ht="12.75" customHeight="1" x14ac:dyDescent="0.3">
      <c r="A152" s="78" t="s">
        <v>603</v>
      </c>
      <c r="B152" s="78"/>
      <c r="C152" s="78" t="s">
        <v>604</v>
      </c>
      <c r="D152" s="79">
        <v>412993.15</v>
      </c>
      <c r="E152" s="80">
        <v>89.244649999999993</v>
      </c>
      <c r="F152" s="81">
        <v>346551.67</v>
      </c>
      <c r="G152" s="81">
        <v>368574.29</v>
      </c>
      <c r="H152" s="110">
        <f t="shared" si="3"/>
        <v>1.7270598863933485E-3</v>
      </c>
      <c r="J152" t="str">
        <f>_xll.BDP(A152&amp;" Mtge","security_Name")</f>
        <v>CMLTI 2007-6 1A1A</v>
      </c>
      <c r="K152" s="112" t="s">
        <v>51</v>
      </c>
    </row>
    <row r="153" spans="1:11" ht="12.75" customHeight="1" x14ac:dyDescent="0.3">
      <c r="A153" s="78" t="s">
        <v>207</v>
      </c>
      <c r="B153" s="78"/>
      <c r="C153" s="78" t="s">
        <v>605</v>
      </c>
      <c r="D153" s="79">
        <v>772746.59</v>
      </c>
      <c r="E153" s="80">
        <v>47.266669999999998</v>
      </c>
      <c r="F153" s="81">
        <v>460728.71</v>
      </c>
      <c r="G153" s="81">
        <v>365251.58</v>
      </c>
      <c r="H153" s="110">
        <f t="shared" si="3"/>
        <v>1.7114903816535631E-3</v>
      </c>
      <c r="J153" t="str">
        <f>_xll.BDP(A153&amp;" Mtge","security_Name")</f>
        <v>CSFB 2005-12 1A1</v>
      </c>
      <c r="K153" s="112" t="s">
        <v>51</v>
      </c>
    </row>
    <row r="154" spans="1:11" ht="12.75" customHeight="1" x14ac:dyDescent="0.3">
      <c r="A154" s="78" t="s">
        <v>352</v>
      </c>
      <c r="B154" s="78"/>
      <c r="C154" s="78" t="s">
        <v>606</v>
      </c>
      <c r="D154" s="79">
        <v>363164.9</v>
      </c>
      <c r="E154" s="80">
        <v>100.54661900000001</v>
      </c>
      <c r="F154" s="81">
        <v>369352.53</v>
      </c>
      <c r="G154" s="81">
        <v>365150.03</v>
      </c>
      <c r="H154" s="110">
        <f t="shared" si="3"/>
        <v>1.7110145401849049E-3</v>
      </c>
      <c r="J154" t="str">
        <f>_xll.BDP(A154&amp;" Mtge","security_Name")</f>
        <v>RAST 2004-A7 A2</v>
      </c>
      <c r="K154" s="112" t="s">
        <v>51</v>
      </c>
    </row>
    <row r="155" spans="1:11" ht="12.75" customHeight="1" x14ac:dyDescent="0.3">
      <c r="A155" s="78" t="s">
        <v>358</v>
      </c>
      <c r="B155" s="78"/>
      <c r="C155" s="78" t="s">
        <v>607</v>
      </c>
      <c r="D155" s="79">
        <v>368223.42</v>
      </c>
      <c r="E155" s="80">
        <v>98.897531000000001</v>
      </c>
      <c r="F155" s="81">
        <v>360967.13</v>
      </c>
      <c r="G155" s="81">
        <v>364163.87</v>
      </c>
      <c r="H155" s="110">
        <f t="shared" si="3"/>
        <v>1.7063936064307744E-3</v>
      </c>
      <c r="J155" t="str">
        <f>_xll.BDP(A155&amp;" Mtge","security_Name")</f>
        <v>CSFB 2005-11 8A4</v>
      </c>
      <c r="K155" s="112" t="s">
        <v>51</v>
      </c>
    </row>
    <row r="156" spans="1:11" ht="12.75" customHeight="1" x14ac:dyDescent="0.3">
      <c r="A156" s="78" t="s">
        <v>359</v>
      </c>
      <c r="B156" s="78"/>
      <c r="C156" s="78" t="s">
        <v>545</v>
      </c>
      <c r="D156" s="79">
        <v>899666.34</v>
      </c>
      <c r="E156" s="80">
        <v>39.761429999999997</v>
      </c>
      <c r="F156" s="81">
        <v>372552.14</v>
      </c>
      <c r="G156" s="81">
        <v>357720.2</v>
      </c>
      <c r="H156" s="110">
        <f t="shared" si="3"/>
        <v>1.6761999540787446E-3</v>
      </c>
      <c r="J156" t="str">
        <f>_xll.BDP(A156&amp;" Mtge","security_Name")</f>
        <v>WMALT 2006-9 A6</v>
      </c>
      <c r="K156" s="112" t="s">
        <v>51</v>
      </c>
    </row>
    <row r="157" spans="1:11" ht="12.75" customHeight="1" x14ac:dyDescent="0.3">
      <c r="A157" s="78" t="s">
        <v>417</v>
      </c>
      <c r="B157" s="78"/>
      <c r="C157" s="78" t="s">
        <v>608</v>
      </c>
      <c r="D157" s="79">
        <v>480235.87</v>
      </c>
      <c r="E157" s="80">
        <v>74.486179000000007</v>
      </c>
      <c r="F157" s="81">
        <v>361655.96</v>
      </c>
      <c r="G157" s="81">
        <v>357709.35</v>
      </c>
      <c r="H157" s="110">
        <f t="shared" si="3"/>
        <v>1.6761491133112905E-3</v>
      </c>
      <c r="J157" t="str">
        <f>_xll.BDP(A157&amp;" Mtge","security_Name")</f>
        <v>MSM 2006-2 6A</v>
      </c>
      <c r="K157" s="112" t="s">
        <v>51</v>
      </c>
    </row>
    <row r="158" spans="1:11" ht="12.75" customHeight="1" x14ac:dyDescent="0.3">
      <c r="A158" s="78" t="s">
        <v>357</v>
      </c>
      <c r="B158" s="78"/>
      <c r="C158" s="78" t="s">
        <v>609</v>
      </c>
      <c r="D158" s="79">
        <v>355223.63</v>
      </c>
      <c r="E158" s="80">
        <v>99.820870999999997</v>
      </c>
      <c r="F158" s="81">
        <v>351892.86</v>
      </c>
      <c r="G158" s="81">
        <v>354587.32</v>
      </c>
      <c r="H158" s="110">
        <f t="shared" si="3"/>
        <v>1.6615199519090763E-3</v>
      </c>
      <c r="J158" t="str">
        <f>_xll.BDP(A158&amp;" Mtge","security_Name")</f>
        <v>TRUMN 2004-1 M2</v>
      </c>
      <c r="K158" s="112" t="s">
        <v>51</v>
      </c>
    </row>
    <row r="159" spans="1:11" ht="12.75" customHeight="1" x14ac:dyDescent="0.3">
      <c r="A159" s="78" t="s">
        <v>280</v>
      </c>
      <c r="B159" s="78"/>
      <c r="C159" s="78" t="s">
        <v>610</v>
      </c>
      <c r="D159" s="79">
        <v>1420764.38</v>
      </c>
      <c r="E159" s="80">
        <v>24.826809999999998</v>
      </c>
      <c r="F159" s="81">
        <v>450971.07</v>
      </c>
      <c r="G159" s="81">
        <v>352730.47</v>
      </c>
      <c r="H159" s="110">
        <f t="shared" si="3"/>
        <v>1.6528191519969348E-3</v>
      </c>
      <c r="J159" t="str">
        <f>_xll.BDP(A159&amp;" Mtge","security_Name")</f>
        <v>BCM 1999-B A4</v>
      </c>
      <c r="K159" s="112" t="s">
        <v>57</v>
      </c>
    </row>
    <row r="160" spans="1:11" ht="12.75" customHeight="1" x14ac:dyDescent="0.3">
      <c r="A160" s="78" t="s">
        <v>182</v>
      </c>
      <c r="B160" s="78"/>
      <c r="C160" s="78" t="s">
        <v>611</v>
      </c>
      <c r="D160" s="79">
        <v>351508.57</v>
      </c>
      <c r="E160" s="80">
        <v>100.204561</v>
      </c>
      <c r="F160" s="81">
        <v>344724.7</v>
      </c>
      <c r="G160" s="81">
        <v>352227.62</v>
      </c>
      <c r="H160" s="110">
        <f t="shared" si="3"/>
        <v>1.6504629050002361E-3</v>
      </c>
      <c r="J160" t="str">
        <f>_xll.BDP(A160&amp;" Mtge","security_Name")</f>
        <v>NHEL 2003-1 M1</v>
      </c>
      <c r="K160" s="112" t="s">
        <v>51</v>
      </c>
    </row>
    <row r="161" spans="1:11" ht="12.75" customHeight="1" x14ac:dyDescent="0.3">
      <c r="A161" s="78" t="s">
        <v>283</v>
      </c>
      <c r="B161" s="78"/>
      <c r="C161" s="78" t="s">
        <v>585</v>
      </c>
      <c r="D161" s="79">
        <v>512781.86940000003</v>
      </c>
      <c r="E161" s="80">
        <v>68.662499999999994</v>
      </c>
      <c r="F161" s="81">
        <v>255819.83</v>
      </c>
      <c r="G161" s="81">
        <v>352088.85</v>
      </c>
      <c r="H161" s="110">
        <f t="shared" si="3"/>
        <v>1.6498126586131786E-3</v>
      </c>
      <c r="J161" t="str">
        <f>_xll.BDP(A161&amp;" Mtge","security_Name")</f>
        <v>GSAA 2006-3 A3</v>
      </c>
      <c r="K161" s="112" t="s">
        <v>51</v>
      </c>
    </row>
    <row r="162" spans="1:11" ht="12.75" customHeight="1" x14ac:dyDescent="0.3">
      <c r="A162" s="78" t="s">
        <v>281</v>
      </c>
      <c r="B162" s="78"/>
      <c r="C162" s="78" t="s">
        <v>612</v>
      </c>
      <c r="D162" s="79">
        <v>395889.15</v>
      </c>
      <c r="E162" s="80">
        <v>87.551179000000005</v>
      </c>
      <c r="F162" s="81">
        <v>373006.21</v>
      </c>
      <c r="G162" s="81">
        <v>346605.62</v>
      </c>
      <c r="H162" s="110">
        <f t="shared" si="3"/>
        <v>1.624119421624596E-3</v>
      </c>
      <c r="J162" t="str">
        <f>_xll.BDP(A162&amp;" Mtge","security_Name")</f>
        <v>GSR 2007-1F 3A1</v>
      </c>
      <c r="K162" s="112" t="s">
        <v>51</v>
      </c>
    </row>
    <row r="163" spans="1:11" ht="12.75" customHeight="1" x14ac:dyDescent="0.3">
      <c r="A163" s="78" t="s">
        <v>613</v>
      </c>
      <c r="B163" s="78"/>
      <c r="C163" s="78" t="s">
        <v>614</v>
      </c>
      <c r="D163" s="79">
        <v>344298.18</v>
      </c>
      <c r="E163" s="80">
        <v>100.46599999999999</v>
      </c>
      <c r="F163" s="81">
        <v>337426.33</v>
      </c>
      <c r="G163" s="81">
        <v>345902.61</v>
      </c>
      <c r="H163" s="110">
        <f t="shared" si="3"/>
        <v>1.620825267898536E-3</v>
      </c>
      <c r="J163" t="str">
        <f>_xll.BDP(A163&amp;" Mtge","security_Name")</f>
        <v>WFMBS 2006-7 2A1</v>
      </c>
      <c r="K163" s="112" t="s">
        <v>51</v>
      </c>
    </row>
    <row r="164" spans="1:11" ht="12.75" customHeight="1" x14ac:dyDescent="0.3">
      <c r="A164" s="78" t="s">
        <v>76</v>
      </c>
      <c r="B164" s="78"/>
      <c r="C164" s="78" t="s">
        <v>615</v>
      </c>
      <c r="D164" s="79">
        <v>365006.39</v>
      </c>
      <c r="E164" s="80">
        <v>94.740088999999998</v>
      </c>
      <c r="F164" s="81">
        <v>325681.90999999997</v>
      </c>
      <c r="G164" s="81">
        <v>345807.38</v>
      </c>
      <c r="H164" s="110">
        <f t="shared" si="3"/>
        <v>1.6203790405911966E-3</v>
      </c>
      <c r="J164" t="str">
        <f>_xll.BDP(A164&amp;" Mtge","security_Name")</f>
        <v>ACCR 2003-3 A3</v>
      </c>
      <c r="K164" s="112" t="s">
        <v>51</v>
      </c>
    </row>
    <row r="165" spans="1:11" ht="12.75" customHeight="1" x14ac:dyDescent="0.3">
      <c r="A165" s="78" t="s">
        <v>362</v>
      </c>
      <c r="B165" s="78"/>
      <c r="C165" s="78" t="s">
        <v>616</v>
      </c>
      <c r="D165" s="79">
        <v>757735.76969999995</v>
      </c>
      <c r="E165" s="80">
        <v>44.391930000000002</v>
      </c>
      <c r="F165" s="81">
        <v>315662.34000000003</v>
      </c>
      <c r="G165" s="81">
        <v>336373.53</v>
      </c>
      <c r="H165" s="110">
        <f t="shared" si="3"/>
        <v>1.57617404759168E-3</v>
      </c>
      <c r="J165" t="str">
        <f>_xll.BDP(A165&amp;" Mtge","security_Name")</f>
        <v>BAYV 2007-B 2A3</v>
      </c>
      <c r="K165" s="112" t="s">
        <v>51</v>
      </c>
    </row>
    <row r="166" spans="1:11" ht="12.75" customHeight="1" x14ac:dyDescent="0.3">
      <c r="A166" s="78" t="s">
        <v>361</v>
      </c>
      <c r="B166" s="78"/>
      <c r="C166" s="78" t="s">
        <v>617</v>
      </c>
      <c r="D166" s="79">
        <v>329994.81</v>
      </c>
      <c r="E166" s="80">
        <v>101.37514</v>
      </c>
      <c r="F166" s="81">
        <v>329754.19</v>
      </c>
      <c r="G166" s="81">
        <v>334532.7</v>
      </c>
      <c r="H166" s="110">
        <f t="shared" si="3"/>
        <v>1.5675483139555397E-3</v>
      </c>
      <c r="J166" t="str">
        <f>_xll.BDP(A166&amp;" Mtge","security_Name")</f>
        <v>CSFB 2005-5 6A3</v>
      </c>
      <c r="K166" s="112" t="s">
        <v>51</v>
      </c>
    </row>
    <row r="167" spans="1:11" ht="12.75" customHeight="1" x14ac:dyDescent="0.3">
      <c r="A167" s="78" t="s">
        <v>225</v>
      </c>
      <c r="B167" s="78"/>
      <c r="C167" s="78" t="s">
        <v>618</v>
      </c>
      <c r="D167" s="79">
        <v>334033.70939999999</v>
      </c>
      <c r="E167" s="80">
        <v>98.712288999999998</v>
      </c>
      <c r="F167" s="81">
        <v>325224.3</v>
      </c>
      <c r="G167" s="81">
        <v>329732.32</v>
      </c>
      <c r="H167" s="110">
        <f t="shared" si="3"/>
        <v>1.545054765267038E-3</v>
      </c>
      <c r="J167" t="str">
        <f>_xll.BDP(A167&amp;" Mtge","security_Name")</f>
        <v>BSABS 2004-FR2 M5</v>
      </c>
      <c r="K167" s="112" t="s">
        <v>51</v>
      </c>
    </row>
    <row r="168" spans="1:11" ht="12.75" customHeight="1" x14ac:dyDescent="0.3">
      <c r="A168" s="78" t="s">
        <v>419</v>
      </c>
      <c r="B168" s="78"/>
      <c r="C168" s="78" t="s">
        <v>619</v>
      </c>
      <c r="D168" s="79">
        <v>544836.43999999994</v>
      </c>
      <c r="E168" s="80">
        <v>59.858401000000001</v>
      </c>
      <c r="F168" s="81">
        <v>325245.57</v>
      </c>
      <c r="G168" s="81">
        <v>326130.38</v>
      </c>
      <c r="H168" s="110">
        <f t="shared" si="3"/>
        <v>1.5281768487764558E-3</v>
      </c>
      <c r="J168" t="str">
        <f>_xll.BDP(A168&amp;" Mtge","security_Name")</f>
        <v>GSAA 2006-7 AF3</v>
      </c>
      <c r="K168" s="112" t="s">
        <v>51</v>
      </c>
    </row>
    <row r="169" spans="1:11" ht="12.75" customHeight="1" x14ac:dyDescent="0.3">
      <c r="A169" s="78" t="s">
        <v>285</v>
      </c>
      <c r="B169" s="78"/>
      <c r="C169" s="78" t="s">
        <v>620</v>
      </c>
      <c r="D169" s="79">
        <v>326037.95</v>
      </c>
      <c r="E169" s="80">
        <v>99.138639999999995</v>
      </c>
      <c r="F169" s="81">
        <v>325842.27</v>
      </c>
      <c r="G169" s="81">
        <v>323229.59000000003</v>
      </c>
      <c r="H169" s="110">
        <f t="shared" si="3"/>
        <v>1.5145843704517986E-3</v>
      </c>
      <c r="J169" t="str">
        <f>_xll.BDP(A169&amp;" Mtge","security_Name")</f>
        <v>WAMU 2005-AR16 1A3</v>
      </c>
      <c r="K169" s="112" t="s">
        <v>51</v>
      </c>
    </row>
    <row r="170" spans="1:11" ht="12.75" customHeight="1" x14ac:dyDescent="0.3">
      <c r="A170" s="78" t="s">
        <v>165</v>
      </c>
      <c r="B170" s="78"/>
      <c r="C170" s="78" t="s">
        <v>621</v>
      </c>
      <c r="D170" s="79">
        <v>326413.84000000003</v>
      </c>
      <c r="E170" s="80">
        <v>97.987909999999999</v>
      </c>
      <c r="F170" s="81">
        <v>317331.03999999998</v>
      </c>
      <c r="G170" s="81">
        <v>319846.09999999998</v>
      </c>
      <c r="H170" s="110">
        <f t="shared" si="3"/>
        <v>1.4987300636985709E-3</v>
      </c>
      <c r="J170" t="str">
        <f>_xll.BDP(A170&amp;" Mtge","security_Name")</f>
        <v>SARM 2004-19 1A2</v>
      </c>
      <c r="K170" s="112" t="s">
        <v>51</v>
      </c>
    </row>
    <row r="171" spans="1:11" ht="12.75" customHeight="1" x14ac:dyDescent="0.3">
      <c r="A171" s="78" t="s">
        <v>206</v>
      </c>
      <c r="B171" s="78"/>
      <c r="C171" s="78" t="s">
        <v>622</v>
      </c>
      <c r="D171" s="79">
        <v>312596.84049999999</v>
      </c>
      <c r="E171" s="80">
        <v>101.875851</v>
      </c>
      <c r="F171" s="81">
        <v>304491.31</v>
      </c>
      <c r="G171" s="81">
        <v>318460.69</v>
      </c>
      <c r="H171" s="110">
        <f t="shared" si="3"/>
        <v>1.4922383302756884E-3</v>
      </c>
      <c r="J171" t="str">
        <f>_xll.BDP(A171&amp;" Mtge","security_Name")</f>
        <v>INHEL 2004-C M7</v>
      </c>
      <c r="K171" s="112" t="s">
        <v>51</v>
      </c>
    </row>
    <row r="172" spans="1:11" ht="12.75" customHeight="1" x14ac:dyDescent="0.3">
      <c r="A172" s="78" t="s">
        <v>292</v>
      </c>
      <c r="B172" s="78"/>
      <c r="C172" s="78" t="s">
        <v>623</v>
      </c>
      <c r="D172" s="79">
        <v>813161.88</v>
      </c>
      <c r="E172" s="80">
        <v>38.934489999999997</v>
      </c>
      <c r="F172" s="81">
        <v>310044.21000000002</v>
      </c>
      <c r="G172" s="81">
        <v>316600.43</v>
      </c>
      <c r="H172" s="110">
        <f t="shared" si="3"/>
        <v>1.483521551836633E-3</v>
      </c>
      <c r="J172" t="str">
        <f>_xll.BDP(A172&amp;" Mtge","security_Name")</f>
        <v>GSAA 2006-18 AF6</v>
      </c>
      <c r="K172" s="112" t="s">
        <v>51</v>
      </c>
    </row>
    <row r="173" spans="1:11" ht="12.75" customHeight="1" x14ac:dyDescent="0.3">
      <c r="A173" s="78" t="s">
        <v>418</v>
      </c>
      <c r="B173" s="78"/>
      <c r="C173" s="78" t="s">
        <v>624</v>
      </c>
      <c r="D173" s="79">
        <v>304346.73</v>
      </c>
      <c r="E173" s="80">
        <v>103.29394000000001</v>
      </c>
      <c r="F173" s="81">
        <v>299864.21999999997</v>
      </c>
      <c r="G173" s="81">
        <v>314371.73</v>
      </c>
      <c r="H173" s="110">
        <f t="shared" si="3"/>
        <v>1.4730783427652546E-3</v>
      </c>
      <c r="J173" t="str">
        <f>_xll.BDP(A173&amp;" Mtge","security_Name")</f>
        <v>FFML 2003-FF5 M3</v>
      </c>
      <c r="K173" s="112" t="s">
        <v>51</v>
      </c>
    </row>
    <row r="174" spans="1:11" ht="12.75" customHeight="1" x14ac:dyDescent="0.3">
      <c r="A174" s="78" t="s">
        <v>284</v>
      </c>
      <c r="B174" s="78"/>
      <c r="C174" s="78" t="s">
        <v>625</v>
      </c>
      <c r="D174" s="79">
        <v>320914.05</v>
      </c>
      <c r="E174" s="80">
        <v>97.578969000000001</v>
      </c>
      <c r="F174" s="81">
        <v>311258.90000000002</v>
      </c>
      <c r="G174" s="81">
        <v>313144.62</v>
      </c>
      <c r="H174" s="110">
        <f t="shared" si="3"/>
        <v>1.4673283691108467E-3</v>
      </c>
      <c r="J174" t="str">
        <f>_xll.BDP(A174&amp;" Mtge","security_Name")</f>
        <v>CWALT 2005-3CB 2A1</v>
      </c>
      <c r="K174" s="112" t="s">
        <v>51</v>
      </c>
    </row>
    <row r="175" spans="1:11" ht="12.75" customHeight="1" x14ac:dyDescent="0.3">
      <c r="A175" s="78" t="s">
        <v>364</v>
      </c>
      <c r="B175" s="78"/>
      <c r="C175" s="78" t="s">
        <v>626</v>
      </c>
      <c r="D175" s="79">
        <v>311643.21000000002</v>
      </c>
      <c r="E175" s="80">
        <v>99.742350000000002</v>
      </c>
      <c r="F175" s="81">
        <v>302373.64</v>
      </c>
      <c r="G175" s="81">
        <v>310840.26</v>
      </c>
      <c r="H175" s="110">
        <f t="shared" si="3"/>
        <v>1.4565306335449467E-3</v>
      </c>
      <c r="J175" t="str">
        <f>_xll.BDP(A175&amp;" Mtge","security_Name")</f>
        <v>BOAA 2006-4 3CB4</v>
      </c>
      <c r="K175" s="112" t="s">
        <v>51</v>
      </c>
    </row>
    <row r="176" spans="1:11" ht="12.75" customHeight="1" x14ac:dyDescent="0.3">
      <c r="A176" s="78" t="s">
        <v>287</v>
      </c>
      <c r="B176" s="78"/>
      <c r="C176" s="78" t="s">
        <v>627</v>
      </c>
      <c r="D176" s="79">
        <v>320244.01020000002</v>
      </c>
      <c r="E176" s="80">
        <v>96.454750000000004</v>
      </c>
      <c r="F176" s="81">
        <v>235485.57</v>
      </c>
      <c r="G176" s="81">
        <v>308890.56</v>
      </c>
      <c r="H176" s="110">
        <f t="shared" si="3"/>
        <v>1.4473947584938108E-3</v>
      </c>
      <c r="J176" t="str">
        <f>_xll.BDP(A176&amp;" Mtge","security_Name")</f>
        <v>CWL 2006-SD3 A1</v>
      </c>
      <c r="K176" s="112" t="s">
        <v>51</v>
      </c>
    </row>
    <row r="177" spans="1:11" ht="12.75" customHeight="1" x14ac:dyDescent="0.3">
      <c r="A177" s="78" t="s">
        <v>628</v>
      </c>
      <c r="B177" s="78"/>
      <c r="C177" s="78" t="s">
        <v>573</v>
      </c>
      <c r="D177" s="79">
        <v>4580762.17</v>
      </c>
      <c r="E177" s="80">
        <v>6.6144100000000003</v>
      </c>
      <c r="F177" s="81">
        <v>299147.14</v>
      </c>
      <c r="G177" s="81">
        <v>302990.39</v>
      </c>
      <c r="H177" s="110">
        <f t="shared" si="3"/>
        <v>1.4197478302994937E-3</v>
      </c>
      <c r="J177" t="str">
        <f>_xll.BDP(A177&amp;" Mtge","security_Name")</f>
        <v>MSM 2007-7AX 2A6</v>
      </c>
      <c r="K177" s="112" t="s">
        <v>51</v>
      </c>
    </row>
    <row r="178" spans="1:11" ht="12.75" customHeight="1" x14ac:dyDescent="0.3">
      <c r="A178" s="78" t="s">
        <v>212</v>
      </c>
      <c r="B178" s="78"/>
      <c r="C178" s="78" t="s">
        <v>629</v>
      </c>
      <c r="D178" s="79">
        <v>293782.34000000003</v>
      </c>
      <c r="E178" s="80">
        <v>102.549779</v>
      </c>
      <c r="F178" s="81">
        <v>293867.31</v>
      </c>
      <c r="G178" s="81">
        <v>301273.14</v>
      </c>
      <c r="H178" s="110">
        <f t="shared" si="3"/>
        <v>1.4117011659759756E-3</v>
      </c>
      <c r="J178" t="str">
        <f>_xll.BDP(A178&amp;" Mtge","security_Name")</f>
        <v>MARM 2006-2 1A1</v>
      </c>
      <c r="K178" s="112" t="s">
        <v>51</v>
      </c>
    </row>
    <row r="179" spans="1:11" ht="12.75" customHeight="1" x14ac:dyDescent="0.3">
      <c r="A179" s="78" t="s">
        <v>170</v>
      </c>
      <c r="B179" s="78"/>
      <c r="C179" s="78" t="s">
        <v>630</v>
      </c>
      <c r="D179" s="79">
        <v>297677.15039999998</v>
      </c>
      <c r="E179" s="80">
        <v>99.338178999999997</v>
      </c>
      <c r="F179" s="81">
        <v>293011.88</v>
      </c>
      <c r="G179" s="81">
        <v>295707.06</v>
      </c>
      <c r="H179" s="110">
        <f t="shared" si="3"/>
        <v>1.3856197116985862E-3</v>
      </c>
      <c r="J179" t="str">
        <f>_xll.BDP(A179&amp;" Mtge","security_Name")</f>
        <v>SAIL 2004-9 M4</v>
      </c>
      <c r="K179" s="112" t="s">
        <v>51</v>
      </c>
    </row>
    <row r="180" spans="1:11" ht="12.75" customHeight="1" x14ac:dyDescent="0.3">
      <c r="A180" s="78" t="s">
        <v>631</v>
      </c>
      <c r="B180" s="78"/>
      <c r="C180" s="78" t="s">
        <v>632</v>
      </c>
      <c r="D180" s="79">
        <v>410541.86</v>
      </c>
      <c r="E180" s="80">
        <v>71.842619999999997</v>
      </c>
      <c r="F180" s="81">
        <v>297701.09999999998</v>
      </c>
      <c r="G180" s="81">
        <v>294944.03000000003</v>
      </c>
      <c r="H180" s="110">
        <f t="shared" si="3"/>
        <v>1.3820443171556984E-3</v>
      </c>
      <c r="J180" t="str">
        <f>_xll.BDP(A180&amp;" Mtge","security_Name")</f>
        <v>CWHL 2007-8 1A4</v>
      </c>
      <c r="K180" s="112" t="s">
        <v>51</v>
      </c>
    </row>
    <row r="181" spans="1:11" ht="12.75" customHeight="1" x14ac:dyDescent="0.3">
      <c r="A181" s="78" t="s">
        <v>633</v>
      </c>
      <c r="B181" s="78"/>
      <c r="C181" s="78" t="s">
        <v>634</v>
      </c>
      <c r="D181" s="79">
        <v>604082.32999999996</v>
      </c>
      <c r="E181" s="80">
        <v>48.802509999999998</v>
      </c>
      <c r="F181" s="81">
        <v>287998.84999999998</v>
      </c>
      <c r="G181" s="81">
        <v>294807.34000000003</v>
      </c>
      <c r="H181" s="110">
        <f t="shared" si="3"/>
        <v>1.3814038172014801E-3</v>
      </c>
      <c r="J181" t="str">
        <f>_xll.BDP(A181&amp;" Mtge","security_Name")</f>
        <v>TBW 2006-6 A3</v>
      </c>
      <c r="K181" s="112" t="s">
        <v>51</v>
      </c>
    </row>
    <row r="182" spans="1:11" ht="12.75" customHeight="1" x14ac:dyDescent="0.3">
      <c r="A182" s="78" t="s">
        <v>72</v>
      </c>
      <c r="B182" s="78"/>
      <c r="C182" s="78" t="s">
        <v>635</v>
      </c>
      <c r="D182" s="79">
        <v>292121.15000000002</v>
      </c>
      <c r="E182" s="80">
        <v>99.632361000000003</v>
      </c>
      <c r="F182" s="81">
        <v>287607.39</v>
      </c>
      <c r="G182" s="81">
        <v>291047.2</v>
      </c>
      <c r="H182" s="110">
        <f t="shared" si="3"/>
        <v>1.3637846095209251E-3</v>
      </c>
      <c r="J182" t="str">
        <f>_xll.BDP(A182&amp;" Mtge","security_Name")</f>
        <v>INHEL 2003-A AV2</v>
      </c>
      <c r="K182" s="112" t="s">
        <v>51</v>
      </c>
    </row>
    <row r="183" spans="1:11" ht="12.75" customHeight="1" x14ac:dyDescent="0.3">
      <c r="A183" s="78" t="s">
        <v>306</v>
      </c>
      <c r="B183" s="78"/>
      <c r="C183" s="78" t="s">
        <v>636</v>
      </c>
      <c r="D183" s="79">
        <v>295985.98</v>
      </c>
      <c r="E183" s="80">
        <v>98.285039999999995</v>
      </c>
      <c r="F183" s="81">
        <v>285818.36</v>
      </c>
      <c r="G183" s="81">
        <v>290909.94</v>
      </c>
      <c r="H183" s="110">
        <f t="shared" si="3"/>
        <v>1.3631414386692459E-3</v>
      </c>
      <c r="J183" t="str">
        <f>_xll.BDP(A183&amp;" Mtge","security_Name")</f>
        <v>RFMSI 2007-S6 1A16</v>
      </c>
      <c r="K183" s="112" t="s">
        <v>51</v>
      </c>
    </row>
    <row r="184" spans="1:11" ht="12.75" customHeight="1" x14ac:dyDescent="0.3">
      <c r="A184" s="78" t="s">
        <v>288</v>
      </c>
      <c r="B184" s="78"/>
      <c r="C184" s="78" t="s">
        <v>637</v>
      </c>
      <c r="D184" s="79">
        <v>269419.57</v>
      </c>
      <c r="E184" s="80">
        <v>107.21112100000001</v>
      </c>
      <c r="F184" s="81">
        <v>280794.09000000003</v>
      </c>
      <c r="G184" s="81">
        <v>288847.74</v>
      </c>
      <c r="H184" s="110">
        <f t="shared" si="3"/>
        <v>1.353478412803496E-3</v>
      </c>
      <c r="J184" t="str">
        <f>_xll.BDP(A184&amp;" Mtge","security_Name")</f>
        <v>BAFC 2005-5 1A10</v>
      </c>
      <c r="K184" s="112" t="s">
        <v>51</v>
      </c>
    </row>
    <row r="185" spans="1:11" ht="12.75" customHeight="1" x14ac:dyDescent="0.3">
      <c r="A185" s="78" t="s">
        <v>286</v>
      </c>
      <c r="B185" s="78"/>
      <c r="C185" s="78" t="s">
        <v>638</v>
      </c>
      <c r="D185" s="79">
        <v>537162.57010000001</v>
      </c>
      <c r="E185" s="80">
        <v>53.210549999999998</v>
      </c>
      <c r="F185" s="81">
        <v>322354.34999999998</v>
      </c>
      <c r="G185" s="81">
        <v>285827.15999999997</v>
      </c>
      <c r="H185" s="110">
        <f t="shared" si="3"/>
        <v>1.3393246242914376E-3</v>
      </c>
      <c r="J185" t="str">
        <f>_xll.BDP(A185&amp;" Mtge","security_Name")</f>
        <v>HALO 2007-2 3A6</v>
      </c>
      <c r="K185" s="112" t="s">
        <v>51</v>
      </c>
    </row>
    <row r="186" spans="1:11" ht="12.75" customHeight="1" x14ac:dyDescent="0.3">
      <c r="A186" s="78" t="s">
        <v>639</v>
      </c>
      <c r="B186" s="78"/>
      <c r="C186" s="78" t="s">
        <v>640</v>
      </c>
      <c r="D186" s="79">
        <v>789416.2</v>
      </c>
      <c r="E186" s="80">
        <v>35.976160999999998</v>
      </c>
      <c r="F186" s="81">
        <v>281329.69</v>
      </c>
      <c r="G186" s="81">
        <v>284001.64</v>
      </c>
      <c r="H186" s="110">
        <f t="shared" si="3"/>
        <v>1.3307706300239354E-3</v>
      </c>
      <c r="J186" t="str">
        <f>_xll.BDP(A186&amp;" Mtge","security_Name")</f>
        <v>CSMC 2006-5 3A3</v>
      </c>
      <c r="K186" s="112" t="s">
        <v>51</v>
      </c>
    </row>
    <row r="187" spans="1:11" ht="12.75" customHeight="1" x14ac:dyDescent="0.3">
      <c r="A187" s="78" t="s">
        <v>168</v>
      </c>
      <c r="B187" s="78"/>
      <c r="C187" s="78" t="s">
        <v>641</v>
      </c>
      <c r="D187" s="79">
        <v>410885.03019999998</v>
      </c>
      <c r="E187" s="80">
        <v>68.237920000000003</v>
      </c>
      <c r="F187" s="81">
        <v>246685.03</v>
      </c>
      <c r="G187" s="81">
        <v>280379.40000000002</v>
      </c>
      <c r="H187" s="110">
        <f t="shared" si="3"/>
        <v>1.3137975920974718E-3</v>
      </c>
      <c r="J187" t="str">
        <f>_xll.BDP(A187&amp;" Mtge","security_Name")</f>
        <v>SURF 2006-BC5 A2C</v>
      </c>
      <c r="K187" s="112" t="s">
        <v>51</v>
      </c>
    </row>
    <row r="188" spans="1:11" ht="12.75" customHeight="1" x14ac:dyDescent="0.3">
      <c r="A188" s="78" t="s">
        <v>163</v>
      </c>
      <c r="B188" s="78"/>
      <c r="C188" s="78" t="s">
        <v>642</v>
      </c>
      <c r="D188" s="79">
        <v>728952.80949999997</v>
      </c>
      <c r="E188" s="80">
        <v>38.23818</v>
      </c>
      <c r="F188" s="81">
        <v>339342.5</v>
      </c>
      <c r="G188" s="81">
        <v>278738.28999999998</v>
      </c>
      <c r="H188" s="110">
        <f t="shared" si="3"/>
        <v>1.3061077034452842E-3</v>
      </c>
      <c r="J188" t="str">
        <f>_xll.BDP(A188&amp;" Mtge","security_Name")</f>
        <v>NCAMT 2006-ALT2 AF4</v>
      </c>
      <c r="K188" s="112" t="s">
        <v>51</v>
      </c>
    </row>
    <row r="189" spans="1:11" ht="12.75" customHeight="1" x14ac:dyDescent="0.3">
      <c r="A189" s="78" t="s">
        <v>126</v>
      </c>
      <c r="B189" s="78"/>
      <c r="C189" s="78" t="s">
        <v>643</v>
      </c>
      <c r="D189" s="79">
        <v>269095.09029999998</v>
      </c>
      <c r="E189" s="80">
        <v>102.615978</v>
      </c>
      <c r="F189" s="81">
        <v>269042.32</v>
      </c>
      <c r="G189" s="81">
        <v>276134.56</v>
      </c>
      <c r="H189" s="110">
        <f t="shared" si="3"/>
        <v>1.2939071844183089E-3</v>
      </c>
      <c r="J189" t="str">
        <f>_xll.BDP(A189&amp;" Mtge","security_Name")</f>
        <v>JPMMT 2004-S1 1A7</v>
      </c>
      <c r="K189" s="112" t="s">
        <v>51</v>
      </c>
    </row>
    <row r="190" spans="1:11" ht="12.75" customHeight="1" x14ac:dyDescent="0.3">
      <c r="A190" s="78" t="s">
        <v>164</v>
      </c>
      <c r="B190" s="78"/>
      <c r="C190" s="78" t="s">
        <v>642</v>
      </c>
      <c r="D190" s="79">
        <v>712555.7598</v>
      </c>
      <c r="E190" s="80">
        <v>38.250169999999997</v>
      </c>
      <c r="F190" s="81">
        <v>331709.31</v>
      </c>
      <c r="G190" s="81">
        <v>272553.78999999998</v>
      </c>
      <c r="H190" s="110">
        <f t="shared" si="3"/>
        <v>1.2771284659965742E-3</v>
      </c>
      <c r="J190" t="str">
        <f>_xll.BDP(A190&amp;" Mtge","security_Name")</f>
        <v>NCAMT 2006-ALT2 AF5</v>
      </c>
      <c r="K190" s="112" t="s">
        <v>51</v>
      </c>
    </row>
    <row r="191" spans="1:11" ht="12.75" customHeight="1" x14ac:dyDescent="0.3">
      <c r="A191" s="78" t="s">
        <v>365</v>
      </c>
      <c r="B191" s="78"/>
      <c r="C191" s="78" t="s">
        <v>644</v>
      </c>
      <c r="D191" s="79">
        <v>277836.04080000002</v>
      </c>
      <c r="E191" s="80">
        <v>97.108498999999995</v>
      </c>
      <c r="F191" s="81">
        <v>247877.92</v>
      </c>
      <c r="G191" s="81">
        <v>269802.40999999997</v>
      </c>
      <c r="H191" s="110">
        <f t="shared" si="3"/>
        <v>1.2642360908115744E-3</v>
      </c>
      <c r="J191" t="str">
        <f>_xll.BDP(A191&amp;" Mtge","security_Name")</f>
        <v>NHEL 2004-2 M2</v>
      </c>
      <c r="K191" s="112" t="s">
        <v>51</v>
      </c>
    </row>
    <row r="192" spans="1:11" ht="12.75" customHeight="1" x14ac:dyDescent="0.3">
      <c r="A192" s="78" t="s">
        <v>645</v>
      </c>
      <c r="B192" s="78"/>
      <c r="C192" s="78" t="s">
        <v>646</v>
      </c>
      <c r="D192" s="79">
        <v>559173.18000000005</v>
      </c>
      <c r="E192" s="80">
        <v>47.733280000000001</v>
      </c>
      <c r="F192" s="81">
        <v>231461.07</v>
      </c>
      <c r="G192" s="81">
        <v>266911.7</v>
      </c>
      <c r="H192" s="110">
        <f t="shared" si="3"/>
        <v>1.2506908451999066E-3</v>
      </c>
      <c r="J192" t="str">
        <f>_xll.BDP(A192&amp;" Mtge","security_Name")</f>
        <v>RAST 2006-A6 1A1</v>
      </c>
      <c r="K192" s="112" t="s">
        <v>51</v>
      </c>
    </row>
    <row r="193" spans="1:11" ht="12.75" customHeight="1" x14ac:dyDescent="0.3">
      <c r="A193" s="78" t="s">
        <v>421</v>
      </c>
      <c r="B193" s="78"/>
      <c r="C193" s="78" t="s">
        <v>647</v>
      </c>
      <c r="D193" s="79">
        <v>254492.43</v>
      </c>
      <c r="E193" s="80">
        <v>104.784091</v>
      </c>
      <c r="F193" s="81">
        <v>249489.34</v>
      </c>
      <c r="G193" s="81">
        <v>266667.58</v>
      </c>
      <c r="H193" s="110">
        <f t="shared" si="3"/>
        <v>1.2495469513611197E-3</v>
      </c>
      <c r="J193" t="str">
        <f>_xll.BDP(A193&amp;" Mtge","security_Name")</f>
        <v>RASC 2004-KS10 M4</v>
      </c>
      <c r="K193" s="112" t="s">
        <v>51</v>
      </c>
    </row>
    <row r="194" spans="1:11" ht="12.75" customHeight="1" x14ac:dyDescent="0.3">
      <c r="A194" s="78" t="s">
        <v>167</v>
      </c>
      <c r="B194" s="78"/>
      <c r="C194" s="78" t="s">
        <v>648</v>
      </c>
      <c r="D194" s="79">
        <v>263898.65000000002</v>
      </c>
      <c r="E194" s="80">
        <v>100.08878</v>
      </c>
      <c r="F194" s="81">
        <v>261188.58</v>
      </c>
      <c r="G194" s="81">
        <v>264132.94</v>
      </c>
      <c r="H194" s="110">
        <f t="shared" si="3"/>
        <v>1.2376701732210924E-3</v>
      </c>
      <c r="J194" t="str">
        <f>_xll.BDP(A194&amp;" Mtge","security_Name")</f>
        <v>MSDWC 2003-HYB1 A1</v>
      </c>
      <c r="K194" s="112" t="s">
        <v>51</v>
      </c>
    </row>
    <row r="195" spans="1:11" ht="12.75" customHeight="1" x14ac:dyDescent="0.3">
      <c r="A195" s="78" t="s">
        <v>138</v>
      </c>
      <c r="B195" s="78"/>
      <c r="C195" s="78" t="s">
        <v>649</v>
      </c>
      <c r="D195" s="79">
        <v>365113.81</v>
      </c>
      <c r="E195" s="80">
        <v>70.794218999999998</v>
      </c>
      <c r="F195" s="81">
        <v>271673.69</v>
      </c>
      <c r="G195" s="81">
        <v>258479.47</v>
      </c>
      <c r="H195" s="110">
        <f t="shared" si="3"/>
        <v>1.2111792281909108E-3</v>
      </c>
      <c r="J195" t="str">
        <f>_xll.BDP(A195&amp;" Mtge","security_Name")</f>
        <v>CHASE 2006-S4 A5</v>
      </c>
      <c r="K195" s="112" t="s">
        <v>51</v>
      </c>
    </row>
    <row r="196" spans="1:11" ht="12.75" customHeight="1" x14ac:dyDescent="0.3">
      <c r="A196" s="78" t="s">
        <v>420</v>
      </c>
      <c r="B196" s="78"/>
      <c r="C196" s="78" t="s">
        <v>650</v>
      </c>
      <c r="D196" s="79">
        <v>912816.42920000001</v>
      </c>
      <c r="E196" s="80">
        <v>27.982469999999999</v>
      </c>
      <c r="F196" s="81">
        <v>264046.89</v>
      </c>
      <c r="G196" s="81">
        <v>255428.58</v>
      </c>
      <c r="H196" s="110">
        <f t="shared" si="3"/>
        <v>1.196883413534933E-3</v>
      </c>
      <c r="J196" t="str">
        <f>_xll.BDP(A196&amp;" Mtge","security_Name")</f>
        <v>NHELI 2006-AF1 A4</v>
      </c>
      <c r="K196" s="112" t="s">
        <v>51</v>
      </c>
    </row>
    <row r="197" spans="1:11" ht="12.75" customHeight="1" x14ac:dyDescent="0.3">
      <c r="A197" s="78" t="s">
        <v>651</v>
      </c>
      <c r="B197" s="78"/>
      <c r="C197" s="78" t="s">
        <v>652</v>
      </c>
      <c r="D197" s="79">
        <v>376477.26</v>
      </c>
      <c r="E197" s="80">
        <v>67.433910999999995</v>
      </c>
      <c r="F197" s="81">
        <v>244913.25</v>
      </c>
      <c r="G197" s="81">
        <v>253873.34</v>
      </c>
      <c r="H197" s="110">
        <f t="shared" si="3"/>
        <v>1.1895958932423092E-3</v>
      </c>
      <c r="J197" t="str">
        <f>_xll.BDP(A197&amp;" Mtge","security_Name")</f>
        <v>CHASE 2006-S3 1A6</v>
      </c>
      <c r="K197" s="112" t="s">
        <v>51</v>
      </c>
    </row>
    <row r="198" spans="1:11" ht="12.75" customHeight="1" x14ac:dyDescent="0.3">
      <c r="A198" s="78" t="s">
        <v>653</v>
      </c>
      <c r="B198" s="78"/>
      <c r="C198" s="78" t="s">
        <v>654</v>
      </c>
      <c r="D198" s="79">
        <v>253514.72</v>
      </c>
      <c r="E198" s="80">
        <v>100.0142</v>
      </c>
      <c r="F198" s="81">
        <v>249794.85</v>
      </c>
      <c r="G198" s="81">
        <v>253550.72</v>
      </c>
      <c r="H198" s="110">
        <f t="shared" si="3"/>
        <v>1.1880841652795471E-3</v>
      </c>
      <c r="J198" t="str">
        <f>_xll.BDP(A198&amp;" Mtge","security_Name")</f>
        <v>GSMPS 1999-2 A</v>
      </c>
      <c r="K198" s="112" t="s">
        <v>51</v>
      </c>
    </row>
    <row r="199" spans="1:11" ht="12.75" customHeight="1" x14ac:dyDescent="0.3">
      <c r="A199" s="78" t="s">
        <v>73</v>
      </c>
      <c r="B199" s="78"/>
      <c r="C199" s="78" t="s">
        <v>655</v>
      </c>
      <c r="D199" s="79">
        <v>251880</v>
      </c>
      <c r="E199" s="80">
        <v>100.613018</v>
      </c>
      <c r="F199" s="81">
        <v>248878.07</v>
      </c>
      <c r="G199" s="81">
        <v>253424.07</v>
      </c>
      <c r="H199" s="110">
        <f t="shared" si="3"/>
        <v>1.1874907106069173E-3</v>
      </c>
      <c r="J199" t="str">
        <f>_xll.BDP(A199&amp;" Mtge","security_Name")</f>
        <v>POPLR 2005-B M4</v>
      </c>
      <c r="K199" s="112" t="s">
        <v>51</v>
      </c>
    </row>
    <row r="200" spans="1:11" ht="12.75" customHeight="1" x14ac:dyDescent="0.3">
      <c r="A200" s="78" t="s">
        <v>63</v>
      </c>
      <c r="B200" s="78"/>
      <c r="C200" s="78" t="s">
        <v>656</v>
      </c>
      <c r="D200" s="79">
        <v>250541.05</v>
      </c>
      <c r="E200" s="80">
        <v>100.681681</v>
      </c>
      <c r="F200" s="81">
        <v>243743.95</v>
      </c>
      <c r="G200" s="81">
        <v>252248.94</v>
      </c>
      <c r="H200" s="110">
        <f t="shared" si="3"/>
        <v>1.181984304057786E-3</v>
      </c>
      <c r="J200" t="str">
        <f>_xll.BDP(A200&amp;" Mtge","security_Name")</f>
        <v>FFML 2005-FF1 M2</v>
      </c>
      <c r="K200" s="112" t="s">
        <v>51</v>
      </c>
    </row>
    <row r="201" spans="1:11" ht="12.75" customHeight="1" x14ac:dyDescent="0.3">
      <c r="A201" s="78" t="s">
        <v>158</v>
      </c>
      <c r="B201" s="78"/>
      <c r="C201" s="78" t="s">
        <v>657</v>
      </c>
      <c r="D201" s="79">
        <v>245895.52</v>
      </c>
      <c r="E201" s="80">
        <v>101.634401</v>
      </c>
      <c r="F201" s="81">
        <v>246468.02</v>
      </c>
      <c r="G201" s="81">
        <v>249914.44</v>
      </c>
      <c r="H201" s="110">
        <f t="shared" si="3"/>
        <v>1.1710453389314195E-3</v>
      </c>
      <c r="J201" t="str">
        <f>_xll.BDP(A201&amp;" Mtge","security_Name")</f>
        <v>NAA 2005-AR6 2A1</v>
      </c>
      <c r="K201" s="112" t="s">
        <v>51</v>
      </c>
    </row>
    <row r="202" spans="1:11" ht="12.75" customHeight="1" x14ac:dyDescent="0.3">
      <c r="A202" s="78" t="s">
        <v>62</v>
      </c>
      <c r="B202" s="78"/>
      <c r="C202" s="78" t="s">
        <v>658</v>
      </c>
      <c r="D202" s="79">
        <v>341259.73</v>
      </c>
      <c r="E202" s="80">
        <v>72.913888999999998</v>
      </c>
      <c r="F202" s="81">
        <v>230011.93</v>
      </c>
      <c r="G202" s="81">
        <v>248825.74</v>
      </c>
      <c r="H202" s="110">
        <f t="shared" si="3"/>
        <v>1.1659439247814621E-3</v>
      </c>
      <c r="J202" t="str">
        <f>_xll.BDP(A202&amp;" Mtge","security_Name")</f>
        <v>GSAMP 2007-FM2 A2A</v>
      </c>
      <c r="K202" s="112" t="s">
        <v>51</v>
      </c>
    </row>
    <row r="203" spans="1:11" ht="12.75" customHeight="1" x14ac:dyDescent="0.3">
      <c r="A203" s="78" t="s">
        <v>659</v>
      </c>
      <c r="B203" s="78"/>
      <c r="C203" s="78" t="s">
        <v>660</v>
      </c>
      <c r="D203" s="79">
        <v>303146.58</v>
      </c>
      <c r="E203" s="80">
        <v>81.583121000000006</v>
      </c>
      <c r="F203" s="81">
        <v>245715.73</v>
      </c>
      <c r="G203" s="81">
        <v>247316.44</v>
      </c>
      <c r="H203" s="110">
        <f t="shared" ref="H203:H266" si="4">G203/$G$407</f>
        <v>1.1588716694526018E-3</v>
      </c>
      <c r="J203" t="str">
        <f>_xll.BDP(A203&amp;" Mtge","security_Name")</f>
        <v>RAST 2007-A5 2A5</v>
      </c>
      <c r="K203" s="112" t="s">
        <v>51</v>
      </c>
    </row>
    <row r="204" spans="1:11" ht="12.75" customHeight="1" x14ac:dyDescent="0.3">
      <c r="A204" s="78" t="s">
        <v>61</v>
      </c>
      <c r="B204" s="78"/>
      <c r="C204" s="78" t="s">
        <v>497</v>
      </c>
      <c r="D204" s="79">
        <v>254547.35</v>
      </c>
      <c r="E204" s="80">
        <v>97.001811000000004</v>
      </c>
      <c r="F204" s="81">
        <v>242436.01</v>
      </c>
      <c r="G204" s="81">
        <v>246915.54</v>
      </c>
      <c r="H204" s="110">
        <f t="shared" si="4"/>
        <v>1.1569931382385686E-3</v>
      </c>
      <c r="J204" t="str">
        <f>_xll.BDP(A204&amp;" Mtge","security_Name")</f>
        <v>IMM 2004-10 4A1</v>
      </c>
      <c r="K204" s="112" t="s">
        <v>51</v>
      </c>
    </row>
    <row r="205" spans="1:11" ht="12.75" customHeight="1" x14ac:dyDescent="0.3">
      <c r="A205" s="78" t="s">
        <v>661</v>
      </c>
      <c r="B205" s="78"/>
      <c r="C205" s="78" t="s">
        <v>662</v>
      </c>
      <c r="D205" s="79">
        <v>319175.92</v>
      </c>
      <c r="E205" s="80">
        <v>77.089778999999993</v>
      </c>
      <c r="F205" s="81">
        <v>242670.26</v>
      </c>
      <c r="G205" s="81">
        <v>246052.01</v>
      </c>
      <c r="H205" s="110">
        <f t="shared" si="4"/>
        <v>1.1529468223012926E-3</v>
      </c>
      <c r="J205" t="str">
        <f>_xll.BDP(A205&amp;" Mtge","security_Name")</f>
        <v>JPALT 2006-S1 1A11</v>
      </c>
      <c r="K205" s="112" t="s">
        <v>51</v>
      </c>
    </row>
    <row r="206" spans="1:11" ht="12.75" customHeight="1" x14ac:dyDescent="0.3">
      <c r="A206" s="78" t="s">
        <v>127</v>
      </c>
      <c r="B206" s="78"/>
      <c r="C206" s="78" t="s">
        <v>663</v>
      </c>
      <c r="D206" s="79">
        <v>262449.76</v>
      </c>
      <c r="E206" s="80">
        <v>92.582938999999996</v>
      </c>
      <c r="F206" s="81">
        <v>229945.23</v>
      </c>
      <c r="G206" s="81">
        <v>242983.7</v>
      </c>
      <c r="H206" s="110">
        <f t="shared" si="4"/>
        <v>1.1385693812702873E-3</v>
      </c>
      <c r="J206" t="str">
        <f>_xll.BDP(A206&amp;" Mtge","security_Name")</f>
        <v>BAFC 2007-A 2A2</v>
      </c>
      <c r="K206" s="112" t="s">
        <v>51</v>
      </c>
    </row>
    <row r="207" spans="1:11" ht="12.75" customHeight="1" x14ac:dyDescent="0.3">
      <c r="A207" s="78" t="s">
        <v>295</v>
      </c>
      <c r="B207" s="78"/>
      <c r="C207" s="78" t="s">
        <v>664</v>
      </c>
      <c r="D207" s="79">
        <v>246380.59020000001</v>
      </c>
      <c r="E207" s="80">
        <v>95.580082000000004</v>
      </c>
      <c r="F207" s="81">
        <v>230647.37</v>
      </c>
      <c r="G207" s="81">
        <v>235490.77</v>
      </c>
      <c r="H207" s="110">
        <f t="shared" si="4"/>
        <v>1.1034591221294413E-3</v>
      </c>
      <c r="J207" t="str">
        <f>_xll.BDP(A207&amp;" Mtge","security_Name")</f>
        <v>FINA 2004-3 M4</v>
      </c>
      <c r="K207" s="112" t="s">
        <v>51</v>
      </c>
    </row>
    <row r="208" spans="1:11" ht="12.75" customHeight="1" x14ac:dyDescent="0.3">
      <c r="A208" s="78" t="s">
        <v>125</v>
      </c>
      <c r="B208" s="78"/>
      <c r="C208" s="78" t="s">
        <v>665</v>
      </c>
      <c r="D208" s="79">
        <v>224527.05</v>
      </c>
      <c r="E208" s="80">
        <v>104.671339</v>
      </c>
      <c r="F208" s="81">
        <v>226356.55</v>
      </c>
      <c r="G208" s="81">
        <v>235015.47</v>
      </c>
      <c r="H208" s="110">
        <f t="shared" si="4"/>
        <v>1.1012319685100103E-3</v>
      </c>
      <c r="J208" t="str">
        <f>_xll.BDP(A208&amp;" Mtge","security_Name")</f>
        <v>MLMI 2005-A1 1A</v>
      </c>
      <c r="K208" s="112" t="s">
        <v>51</v>
      </c>
    </row>
    <row r="209" spans="1:11" ht="12.75" customHeight="1" x14ac:dyDescent="0.3">
      <c r="A209" s="78" t="s">
        <v>293</v>
      </c>
      <c r="B209" s="78"/>
      <c r="C209" s="78" t="s">
        <v>666</v>
      </c>
      <c r="D209" s="79">
        <v>235707.7194</v>
      </c>
      <c r="E209" s="80">
        <v>99.385599999999997</v>
      </c>
      <c r="F209" s="81">
        <v>229724.31</v>
      </c>
      <c r="G209" s="81">
        <v>234259.53</v>
      </c>
      <c r="H209" s="110">
        <f t="shared" si="4"/>
        <v>1.0976897961829058E-3</v>
      </c>
      <c r="J209" t="str">
        <f>_xll.BDP(A209&amp;" Mtge","security_Name")</f>
        <v>SAIL 2004-5 M5</v>
      </c>
      <c r="K209" s="112" t="s">
        <v>51</v>
      </c>
    </row>
    <row r="210" spans="1:11" ht="12.75" customHeight="1" x14ac:dyDescent="0.3">
      <c r="A210" s="78" t="s">
        <v>289</v>
      </c>
      <c r="B210" s="78"/>
      <c r="C210" s="78" t="s">
        <v>667</v>
      </c>
      <c r="D210" s="79">
        <v>276250.40999999997</v>
      </c>
      <c r="E210" s="80">
        <v>83.364680000000007</v>
      </c>
      <c r="F210" s="81">
        <v>239455.63</v>
      </c>
      <c r="G210" s="81">
        <v>230295.27</v>
      </c>
      <c r="H210" s="110">
        <f t="shared" si="4"/>
        <v>1.0791141260643152E-3</v>
      </c>
      <c r="J210" t="str">
        <f>_xll.BDP(A210&amp;" Mtge","security_Name")</f>
        <v>CFLX 2005-2 2A2</v>
      </c>
      <c r="K210" s="112" t="s">
        <v>51</v>
      </c>
    </row>
    <row r="211" spans="1:11" ht="12.75" customHeight="1" x14ac:dyDescent="0.3">
      <c r="A211" s="78" t="s">
        <v>217</v>
      </c>
      <c r="B211" s="78"/>
      <c r="C211" s="78" t="s">
        <v>668</v>
      </c>
      <c r="D211" s="79">
        <v>228359.53959999999</v>
      </c>
      <c r="E211" s="80">
        <v>100.610721</v>
      </c>
      <c r="F211" s="81">
        <v>228625.43</v>
      </c>
      <c r="G211" s="81">
        <v>229754.18</v>
      </c>
      <c r="H211" s="110">
        <f t="shared" si="4"/>
        <v>1.0765786946484979E-3</v>
      </c>
      <c r="J211" t="str">
        <f>_xll.BDP(A211&amp;" Mtge","security_Name")</f>
        <v>BSABS 2004-FR3 M2</v>
      </c>
      <c r="K211" s="112" t="s">
        <v>51</v>
      </c>
    </row>
    <row r="212" spans="1:11" ht="12.75" customHeight="1" x14ac:dyDescent="0.3">
      <c r="A212" s="78" t="s">
        <v>422</v>
      </c>
      <c r="B212" s="78"/>
      <c r="C212" s="78" t="s">
        <v>669</v>
      </c>
      <c r="D212" s="79">
        <v>216471.54</v>
      </c>
      <c r="E212" s="80">
        <v>103.370401</v>
      </c>
      <c r="F212" s="81">
        <v>202944.35</v>
      </c>
      <c r="G212" s="81">
        <v>223767.5</v>
      </c>
      <c r="H212" s="110">
        <f t="shared" si="4"/>
        <v>1.0485263991922053E-3</v>
      </c>
      <c r="J212" t="str">
        <f>_xll.BDP(A212&amp;" Mtge","security_Name")</f>
        <v>HMBT 2004-2 A1</v>
      </c>
      <c r="K212" s="112" t="s">
        <v>51</v>
      </c>
    </row>
    <row r="213" spans="1:11" ht="12.75" customHeight="1" x14ac:dyDescent="0.3">
      <c r="A213" s="78" t="s">
        <v>670</v>
      </c>
      <c r="B213" s="78"/>
      <c r="C213" s="78" t="s">
        <v>671</v>
      </c>
      <c r="D213" s="79">
        <v>226560.07</v>
      </c>
      <c r="E213" s="80">
        <v>96.402950000000004</v>
      </c>
      <c r="F213" s="81">
        <v>217756.16</v>
      </c>
      <c r="G213" s="81">
        <v>218410.59</v>
      </c>
      <c r="H213" s="110">
        <f t="shared" si="4"/>
        <v>1.0234250705671961E-3</v>
      </c>
      <c r="J213" t="str">
        <f>_xll.BDP(A213&amp;" Mtge","security_Name")</f>
        <v>BSARM 2005-12 13A1</v>
      </c>
      <c r="K213" s="112" t="s">
        <v>51</v>
      </c>
    </row>
    <row r="214" spans="1:11" ht="12.75" customHeight="1" x14ac:dyDescent="0.3">
      <c r="A214" s="78" t="s">
        <v>218</v>
      </c>
      <c r="B214" s="78"/>
      <c r="C214" s="78" t="s">
        <v>672</v>
      </c>
      <c r="D214" s="79">
        <v>223834.7206</v>
      </c>
      <c r="E214" s="80">
        <v>97.470482000000004</v>
      </c>
      <c r="F214" s="81">
        <v>217583.83</v>
      </c>
      <c r="G214" s="81">
        <v>218172.78</v>
      </c>
      <c r="H214" s="110">
        <f t="shared" si="4"/>
        <v>1.0223107440318776E-3</v>
      </c>
      <c r="J214" t="str">
        <f>_xll.BDP(A214&amp;" Mtge","security_Name")</f>
        <v>BSABS 2004-HE7 M1</v>
      </c>
      <c r="K214" s="112" t="s">
        <v>51</v>
      </c>
    </row>
    <row r="215" spans="1:11" ht="12.75" customHeight="1" x14ac:dyDescent="0.3">
      <c r="A215" s="78" t="s">
        <v>216</v>
      </c>
      <c r="B215" s="78"/>
      <c r="C215" s="78" t="s">
        <v>673</v>
      </c>
      <c r="D215" s="79">
        <v>215309.25</v>
      </c>
      <c r="E215" s="80">
        <v>101.243621</v>
      </c>
      <c r="F215" s="81">
        <v>213265.9</v>
      </c>
      <c r="G215" s="81">
        <v>217986.88</v>
      </c>
      <c r="H215" s="110">
        <f t="shared" si="4"/>
        <v>1.0214396565968844E-3</v>
      </c>
      <c r="J215" t="str">
        <f>_xll.BDP(A215&amp;" Mtge","security_Name")</f>
        <v>GSR 2005-AR4 4A1</v>
      </c>
      <c r="K215" s="112" t="s">
        <v>51</v>
      </c>
    </row>
    <row r="216" spans="1:11" ht="12.75" customHeight="1" x14ac:dyDescent="0.3">
      <c r="A216" s="78" t="s">
        <v>423</v>
      </c>
      <c r="B216" s="78"/>
      <c r="C216" s="78" t="s">
        <v>674</v>
      </c>
      <c r="D216" s="79">
        <v>2076558</v>
      </c>
      <c r="E216" s="80">
        <v>10.29318</v>
      </c>
      <c r="F216" s="81">
        <v>220706.75</v>
      </c>
      <c r="G216" s="81">
        <v>213743.85</v>
      </c>
      <c r="H216" s="110">
        <f t="shared" si="4"/>
        <v>1.0015577301886057E-3</v>
      </c>
      <c r="J216" t="str">
        <f>_xll.BDP(A216&amp;" Mtge","security_Name")</f>
        <v>GSAA 2006-18 AF3B</v>
      </c>
      <c r="K216" s="112" t="s">
        <v>51</v>
      </c>
    </row>
    <row r="217" spans="1:11" ht="12.75" customHeight="1" x14ac:dyDescent="0.3">
      <c r="A217" s="78" t="s">
        <v>675</v>
      </c>
      <c r="B217" s="78"/>
      <c r="C217" s="78" t="s">
        <v>676</v>
      </c>
      <c r="D217" s="79">
        <v>387904.88</v>
      </c>
      <c r="E217" s="80">
        <v>54.557251000000001</v>
      </c>
      <c r="F217" s="81">
        <v>205693.6</v>
      </c>
      <c r="G217" s="81">
        <v>211630.24</v>
      </c>
      <c r="H217" s="110">
        <f t="shared" si="4"/>
        <v>9.9165380811503984E-4</v>
      </c>
      <c r="J217" t="str">
        <f>_xll.BDP(A217&amp;" Mtge","security_Name")</f>
        <v>CFLX 2007-1 1A1</v>
      </c>
      <c r="K217" s="112" t="s">
        <v>51</v>
      </c>
    </row>
    <row r="218" spans="1:11" ht="12.75" customHeight="1" x14ac:dyDescent="0.3">
      <c r="A218" s="78" t="s">
        <v>60</v>
      </c>
      <c r="B218" s="78"/>
      <c r="C218" s="78" t="s">
        <v>677</v>
      </c>
      <c r="D218" s="79">
        <v>223681.21</v>
      </c>
      <c r="E218" s="80">
        <v>94.532298999999995</v>
      </c>
      <c r="F218" s="81">
        <v>220641.25</v>
      </c>
      <c r="G218" s="81">
        <v>211450.99</v>
      </c>
      <c r="H218" s="110">
        <f t="shared" si="4"/>
        <v>9.9081388115042162E-4</v>
      </c>
      <c r="J218" t="str">
        <f>_xll.BDP(A218&amp;" Mtge","security_Name")</f>
        <v>WAMU 2003-AR9 2B1</v>
      </c>
      <c r="K218" s="112" t="s">
        <v>51</v>
      </c>
    </row>
    <row r="219" spans="1:11" ht="12.75" customHeight="1" x14ac:dyDescent="0.3">
      <c r="A219" s="78" t="s">
        <v>67</v>
      </c>
      <c r="B219" s="78"/>
      <c r="C219" s="78" t="s">
        <v>678</v>
      </c>
      <c r="D219" s="79">
        <v>213426.46</v>
      </c>
      <c r="E219" s="80">
        <v>98.812781000000001</v>
      </c>
      <c r="F219" s="81">
        <v>207669.92</v>
      </c>
      <c r="G219" s="81">
        <v>210892.62</v>
      </c>
      <c r="H219" s="110">
        <f t="shared" si="4"/>
        <v>9.8819747936947956E-4</v>
      </c>
      <c r="J219" t="str">
        <f>_xll.BDP(A219&amp;" Mtge","security_Name")</f>
        <v>EMCM 2001-A A</v>
      </c>
      <c r="K219" s="112" t="s">
        <v>51</v>
      </c>
    </row>
    <row r="220" spans="1:11" ht="12.75" customHeight="1" x14ac:dyDescent="0.3">
      <c r="A220" s="78" t="s">
        <v>123</v>
      </c>
      <c r="B220" s="78"/>
      <c r="C220" s="78" t="s">
        <v>679</v>
      </c>
      <c r="D220" s="79">
        <v>198039.2</v>
      </c>
      <c r="E220" s="80">
        <v>105.99261199999999</v>
      </c>
      <c r="F220" s="81">
        <v>200090.43</v>
      </c>
      <c r="G220" s="81">
        <v>209906.92</v>
      </c>
      <c r="H220" s="110">
        <f t="shared" si="4"/>
        <v>9.8357870107645788E-4</v>
      </c>
      <c r="J220" t="str">
        <f>_xll.BDP(A220&amp;" Mtge","security_Name")</f>
        <v>MSDWC 2002-AM1 M1</v>
      </c>
      <c r="K220" s="112" t="s">
        <v>51</v>
      </c>
    </row>
    <row r="221" spans="1:11" ht="12.75" customHeight="1" x14ac:dyDescent="0.3">
      <c r="A221" s="78" t="s">
        <v>169</v>
      </c>
      <c r="B221" s="78"/>
      <c r="C221" s="78" t="s">
        <v>680</v>
      </c>
      <c r="D221" s="79">
        <v>191664.58</v>
      </c>
      <c r="E221" s="80">
        <v>103.23338800000001</v>
      </c>
      <c r="F221" s="81">
        <v>196980.11</v>
      </c>
      <c r="G221" s="81">
        <v>197861.84</v>
      </c>
      <c r="H221" s="110">
        <f t="shared" si="4"/>
        <v>9.271380456623246E-4</v>
      </c>
      <c r="J221" t="str">
        <f>_xll.BDP(A221&amp;" Mtge","security_Name")</f>
        <v>GECMS 1998-HE2 A6</v>
      </c>
      <c r="K221" s="112" t="s">
        <v>51</v>
      </c>
    </row>
    <row r="222" spans="1:11" ht="12.75" customHeight="1" x14ac:dyDescent="0.3">
      <c r="A222" s="78" t="s">
        <v>296</v>
      </c>
      <c r="B222" s="78"/>
      <c r="C222" s="78" t="s">
        <v>681</v>
      </c>
      <c r="D222" s="79">
        <v>240260.66</v>
      </c>
      <c r="E222" s="80">
        <v>81.526950999999997</v>
      </c>
      <c r="F222" s="81">
        <v>193199.78</v>
      </c>
      <c r="G222" s="81">
        <v>195877.19</v>
      </c>
      <c r="H222" s="110">
        <f t="shared" si="4"/>
        <v>9.1783840242478211E-4</v>
      </c>
      <c r="J222" t="str">
        <f>_xll.BDP(A222&amp;" Mtge","security_Name")</f>
        <v>RAST 2007-A8 1A2</v>
      </c>
      <c r="K222" s="112" t="s">
        <v>51</v>
      </c>
    </row>
    <row r="223" spans="1:11" ht="12.75" customHeight="1" x14ac:dyDescent="0.3">
      <c r="A223" s="78" t="s">
        <v>300</v>
      </c>
      <c r="B223" s="78"/>
      <c r="C223" s="78" t="s">
        <v>682</v>
      </c>
      <c r="D223" s="79">
        <v>197783.90030000001</v>
      </c>
      <c r="E223" s="80">
        <v>98.511031000000003</v>
      </c>
      <c r="F223" s="81">
        <v>192876.01</v>
      </c>
      <c r="G223" s="81">
        <v>194838.96</v>
      </c>
      <c r="H223" s="110">
        <f t="shared" si="4"/>
        <v>9.1297347984472318E-4</v>
      </c>
      <c r="J223" t="str">
        <f>_xll.BDP(A223&amp;" Mtge","security_Name")</f>
        <v>FHLT 2004-2 M6</v>
      </c>
      <c r="K223" s="112" t="s">
        <v>51</v>
      </c>
    </row>
    <row r="224" spans="1:11" ht="12.75" customHeight="1" x14ac:dyDescent="0.3">
      <c r="A224" s="78" t="s">
        <v>683</v>
      </c>
      <c r="B224" s="78"/>
      <c r="C224" s="78" t="s">
        <v>684</v>
      </c>
      <c r="D224" s="79">
        <v>526783.11</v>
      </c>
      <c r="E224" s="80">
        <v>36.400911000000001</v>
      </c>
      <c r="F224" s="81">
        <v>188220.49</v>
      </c>
      <c r="G224" s="81">
        <v>191753.85</v>
      </c>
      <c r="H224" s="110">
        <f t="shared" si="4"/>
        <v>8.9851731762540248E-4</v>
      </c>
      <c r="J224" t="str">
        <f>_xll.BDP(A224&amp;" Mtge","security_Name")</f>
        <v>GSAA 2006-9 A3</v>
      </c>
      <c r="K224" s="112" t="s">
        <v>51</v>
      </c>
    </row>
    <row r="225" spans="1:11" ht="12.75" customHeight="1" x14ac:dyDescent="0.3">
      <c r="A225" s="78" t="s">
        <v>425</v>
      </c>
      <c r="B225" s="78"/>
      <c r="C225" s="78" t="s">
        <v>685</v>
      </c>
      <c r="D225" s="79">
        <v>193616.33</v>
      </c>
      <c r="E225" s="80">
        <v>98.691541000000001</v>
      </c>
      <c r="F225" s="81">
        <v>188365.22</v>
      </c>
      <c r="G225" s="81">
        <v>191082.94</v>
      </c>
      <c r="H225" s="110">
        <f t="shared" si="4"/>
        <v>8.9537357759844572E-4</v>
      </c>
      <c r="J225" t="str">
        <f>_xll.BDP(A225&amp;" Mtge","security_Name")</f>
        <v>BAFC 2006-5 4A8</v>
      </c>
      <c r="K225" s="112" t="s">
        <v>51</v>
      </c>
    </row>
    <row r="226" spans="1:11" ht="12.75" customHeight="1" x14ac:dyDescent="0.3">
      <c r="A226" s="78" t="s">
        <v>194</v>
      </c>
      <c r="B226" s="78"/>
      <c r="C226" s="78" t="s">
        <v>686</v>
      </c>
      <c r="D226" s="79">
        <v>431110.35</v>
      </c>
      <c r="E226" s="80">
        <v>43.891629999999999</v>
      </c>
      <c r="F226" s="81">
        <v>183063.97</v>
      </c>
      <c r="G226" s="81">
        <v>189221.36</v>
      </c>
      <c r="H226" s="110">
        <f t="shared" si="4"/>
        <v>8.8665061392316556E-4</v>
      </c>
      <c r="J226" t="str">
        <f>_xll.BDP(A226&amp;" Mtge","security_Name")</f>
        <v>RAMC 2007-1 AF5</v>
      </c>
      <c r="K226" s="112" t="s">
        <v>51</v>
      </c>
    </row>
    <row r="227" spans="1:11" ht="12.75" customHeight="1" x14ac:dyDescent="0.3">
      <c r="A227" s="78" t="s">
        <v>290</v>
      </c>
      <c r="B227" s="78"/>
      <c r="C227" s="78" t="s">
        <v>687</v>
      </c>
      <c r="D227" s="79">
        <v>186177.79949999999</v>
      </c>
      <c r="E227" s="80">
        <v>98.758628000000002</v>
      </c>
      <c r="F227" s="81">
        <v>183518.9</v>
      </c>
      <c r="G227" s="81">
        <v>183866.64</v>
      </c>
      <c r="H227" s="110">
        <f t="shared" si="4"/>
        <v>8.615595471673478E-4</v>
      </c>
      <c r="J227" t="str">
        <f>_xll.BDP(A227&amp;" Mtge","security_Name")</f>
        <v>ABFS 2000-3 A</v>
      </c>
      <c r="K227" s="112" t="s">
        <v>51</v>
      </c>
    </row>
    <row r="228" spans="1:11" ht="12.75" customHeight="1" x14ac:dyDescent="0.3">
      <c r="A228" s="78" t="s">
        <v>688</v>
      </c>
      <c r="B228" s="78"/>
      <c r="C228" s="78" t="s">
        <v>689</v>
      </c>
      <c r="D228" s="79">
        <v>187513.56</v>
      </c>
      <c r="E228" s="80">
        <v>95.563862</v>
      </c>
      <c r="F228" s="81">
        <v>164644.57999999999</v>
      </c>
      <c r="G228" s="81">
        <v>179195.2</v>
      </c>
      <c r="H228" s="110">
        <f t="shared" si="4"/>
        <v>8.3967018359916901E-4</v>
      </c>
      <c r="J228" t="str">
        <f>_xll.BDP(A228&amp;" Mtge","security_Name")</f>
        <v>MALT 2005-6 3A1</v>
      </c>
      <c r="K228" s="112" t="s">
        <v>51</v>
      </c>
    </row>
    <row r="229" spans="1:11" ht="12.75" customHeight="1" x14ac:dyDescent="0.3">
      <c r="A229" s="78" t="s">
        <v>128</v>
      </c>
      <c r="B229" s="78"/>
      <c r="C229" s="78" t="s">
        <v>690</v>
      </c>
      <c r="D229" s="79">
        <v>178176.5</v>
      </c>
      <c r="E229" s="80">
        <v>99.257029000000003</v>
      </c>
      <c r="F229" s="81">
        <v>173319.56</v>
      </c>
      <c r="G229" s="81">
        <v>176852.7</v>
      </c>
      <c r="H229" s="110">
        <f t="shared" si="4"/>
        <v>8.2869373219265224E-4</v>
      </c>
      <c r="J229" t="str">
        <f>_xll.BDP(A229&amp;" Mtge","security_Name")</f>
        <v>AFC 1998-1 1A1</v>
      </c>
      <c r="K229" s="112" t="s">
        <v>51</v>
      </c>
    </row>
    <row r="230" spans="1:11" ht="12.75" customHeight="1" x14ac:dyDescent="0.3">
      <c r="A230" s="78" t="s">
        <v>220</v>
      </c>
      <c r="B230" s="78"/>
      <c r="C230" s="78" t="s">
        <v>691</v>
      </c>
      <c r="D230" s="79">
        <v>180851.55040000001</v>
      </c>
      <c r="E230" s="80">
        <v>97.756711999999993</v>
      </c>
      <c r="F230" s="81">
        <v>175812.19</v>
      </c>
      <c r="G230" s="81">
        <v>176794.53</v>
      </c>
      <c r="H230" s="110">
        <f t="shared" si="4"/>
        <v>8.2842116007810916E-4</v>
      </c>
      <c r="J230" t="str">
        <f>_xll.BDP(A230&amp;" Mtge","security_Name")</f>
        <v>CHEC 2004-2 M1</v>
      </c>
      <c r="K230" s="112" t="s">
        <v>51</v>
      </c>
    </row>
    <row r="231" spans="1:11" ht="12.75" customHeight="1" x14ac:dyDescent="0.3">
      <c r="A231" s="78" t="s">
        <v>70</v>
      </c>
      <c r="B231" s="78"/>
      <c r="C231" s="78" t="s">
        <v>692</v>
      </c>
      <c r="D231" s="79">
        <v>448923.54</v>
      </c>
      <c r="E231" s="80">
        <v>39.271681000000001</v>
      </c>
      <c r="F231" s="81">
        <v>187263.67</v>
      </c>
      <c r="G231" s="81">
        <v>176299.82</v>
      </c>
      <c r="H231" s="110">
        <f t="shared" si="4"/>
        <v>8.261030553714634E-4</v>
      </c>
      <c r="J231" t="str">
        <f>_xll.BDP(A231&amp;" Mtge","security_Name")</f>
        <v>IXIS 2006-HE2 A3</v>
      </c>
      <c r="K231" s="112" t="s">
        <v>51</v>
      </c>
    </row>
    <row r="232" spans="1:11" ht="12.75" customHeight="1" x14ac:dyDescent="0.3">
      <c r="A232" s="78" t="s">
        <v>221</v>
      </c>
      <c r="B232" s="78"/>
      <c r="C232" s="78" t="s">
        <v>693</v>
      </c>
      <c r="D232" s="79">
        <v>178518.9204</v>
      </c>
      <c r="E232" s="80">
        <v>97.947987999999995</v>
      </c>
      <c r="F232" s="81">
        <v>174384.31</v>
      </c>
      <c r="G232" s="81">
        <v>174855.69</v>
      </c>
      <c r="H232" s="110">
        <f t="shared" si="4"/>
        <v>8.1933617265227739E-4</v>
      </c>
      <c r="J232" t="str">
        <f>_xll.BDP(A232&amp;" Mtge","security_Name")</f>
        <v>MSAC 2004-NC5 M1</v>
      </c>
      <c r="K232" s="112" t="s">
        <v>51</v>
      </c>
    </row>
    <row r="233" spans="1:11" ht="12.75" customHeight="1" x14ac:dyDescent="0.3">
      <c r="A233" s="78" t="s">
        <v>219</v>
      </c>
      <c r="B233" s="78"/>
      <c r="C233" s="78" t="s">
        <v>694</v>
      </c>
      <c r="D233" s="79">
        <v>172402.44</v>
      </c>
      <c r="E233" s="80">
        <v>100.02575899999999</v>
      </c>
      <c r="F233" s="81">
        <v>172980.1</v>
      </c>
      <c r="G233" s="81">
        <v>172446.85</v>
      </c>
      <c r="H233" s="110">
        <f t="shared" si="4"/>
        <v>8.0804886626761408E-4</v>
      </c>
      <c r="J233" t="str">
        <f>_xll.BDP(A233&amp;" Mtge","security_Name")</f>
        <v>GSMPS 1998-5 A</v>
      </c>
      <c r="K233" s="112" t="s">
        <v>51</v>
      </c>
    </row>
    <row r="234" spans="1:11" ht="12.75" customHeight="1" x14ac:dyDescent="0.3">
      <c r="A234" s="78" t="s">
        <v>226</v>
      </c>
      <c r="B234" s="78"/>
      <c r="C234" s="78" t="s">
        <v>695</v>
      </c>
      <c r="D234" s="79">
        <v>167055.8799</v>
      </c>
      <c r="E234" s="80">
        <v>102.053038</v>
      </c>
      <c r="F234" s="81">
        <v>167983.59</v>
      </c>
      <c r="G234" s="81">
        <v>170485.6</v>
      </c>
      <c r="H234" s="110">
        <f t="shared" si="4"/>
        <v>7.988588703995112E-4</v>
      </c>
      <c r="J234" t="str">
        <f>_xll.BDP(A234&amp;" Mtge","security_Name")</f>
        <v>AMRES 1997-3 M2F</v>
      </c>
      <c r="K234" s="112" t="s">
        <v>51</v>
      </c>
    </row>
    <row r="235" spans="1:11" ht="12.75" customHeight="1" x14ac:dyDescent="0.3">
      <c r="A235" s="78" t="s">
        <v>294</v>
      </c>
      <c r="B235" s="78"/>
      <c r="C235" s="78" t="s">
        <v>696</v>
      </c>
      <c r="D235" s="79">
        <v>285834.91080000001</v>
      </c>
      <c r="E235" s="80">
        <v>59.468341000000002</v>
      </c>
      <c r="F235" s="81">
        <v>131301.26999999999</v>
      </c>
      <c r="G235" s="81">
        <v>169981.28</v>
      </c>
      <c r="H235" s="110">
        <f t="shared" si="4"/>
        <v>7.9649573529883477E-4</v>
      </c>
      <c r="J235" t="str">
        <f>_xll.BDP(A235&amp;" Mtge","security_Name")</f>
        <v>GSAA 2006-1 A3</v>
      </c>
      <c r="K235" s="112" t="s">
        <v>51</v>
      </c>
    </row>
    <row r="236" spans="1:11" ht="12.75" customHeight="1" x14ac:dyDescent="0.3">
      <c r="A236" s="78" t="s">
        <v>426</v>
      </c>
      <c r="B236" s="78"/>
      <c r="C236" s="78" t="s">
        <v>697</v>
      </c>
      <c r="D236" s="79">
        <v>1655000</v>
      </c>
      <c r="E236" s="80">
        <v>10.25024</v>
      </c>
      <c r="F236" s="81">
        <v>175884.84</v>
      </c>
      <c r="G236" s="81">
        <v>169641.47</v>
      </c>
      <c r="H236" s="110">
        <f t="shared" si="4"/>
        <v>7.9490345869159958E-4</v>
      </c>
      <c r="J236" t="str">
        <f>_xll.BDP(A236&amp;" Mtge","security_Name")</f>
        <v>GSAA 2006-18 AF5B</v>
      </c>
      <c r="K236" s="112" t="s">
        <v>51</v>
      </c>
    </row>
    <row r="237" spans="1:11" ht="12.75" customHeight="1" x14ac:dyDescent="0.3">
      <c r="A237" s="78" t="s">
        <v>98</v>
      </c>
      <c r="B237" s="78"/>
      <c r="C237" s="78" t="s">
        <v>698</v>
      </c>
      <c r="D237" s="79">
        <v>175030.8</v>
      </c>
      <c r="E237" s="80">
        <v>96.281237000000004</v>
      </c>
      <c r="F237" s="81">
        <v>174325.86</v>
      </c>
      <c r="G237" s="81">
        <v>168521.82</v>
      </c>
      <c r="H237" s="110">
        <f t="shared" si="4"/>
        <v>7.8965701949531078E-4</v>
      </c>
      <c r="J237" t="str">
        <f>_xll.BDP(A237&amp;" Mtge","security_Name")</f>
        <v>SASC 2003-34A 6A</v>
      </c>
      <c r="K237" s="112" t="s">
        <v>51</v>
      </c>
    </row>
    <row r="238" spans="1:11" ht="12.75" customHeight="1" x14ac:dyDescent="0.3">
      <c r="A238" s="78" t="s">
        <v>699</v>
      </c>
      <c r="B238" s="78"/>
      <c r="C238" s="78" t="s">
        <v>700</v>
      </c>
      <c r="D238" s="79">
        <v>2512000</v>
      </c>
      <c r="E238" s="80">
        <v>6.55084</v>
      </c>
      <c r="F238" s="81">
        <v>163952.94</v>
      </c>
      <c r="G238" s="81">
        <v>164557.1</v>
      </c>
      <c r="H238" s="110">
        <f t="shared" si="4"/>
        <v>7.7107919391561168E-4</v>
      </c>
      <c r="J238" t="str">
        <f>_xll.BDP(A238&amp;" Mtge","security_Name")</f>
        <v>GSAA 2006-14 A3B</v>
      </c>
      <c r="K238" s="112" t="s">
        <v>51</v>
      </c>
    </row>
    <row r="239" spans="1:11" ht="12.75" customHeight="1" x14ac:dyDescent="0.3">
      <c r="A239" s="78" t="s">
        <v>424</v>
      </c>
      <c r="B239" s="78"/>
      <c r="C239" s="78" t="s">
        <v>701</v>
      </c>
      <c r="D239" s="79">
        <v>177262.76</v>
      </c>
      <c r="E239" s="80">
        <v>89.297368000000006</v>
      </c>
      <c r="F239" s="81">
        <v>156326.07</v>
      </c>
      <c r="G239" s="81">
        <v>158290.98000000001</v>
      </c>
      <c r="H239" s="110">
        <f t="shared" si="4"/>
        <v>7.4171750269366808E-4</v>
      </c>
      <c r="J239" t="str">
        <f>_xll.BDP(A239&amp;" Mtge","security_Name")</f>
        <v>BOAMS 2005-A 1A1</v>
      </c>
      <c r="K239" s="112" t="s">
        <v>51</v>
      </c>
    </row>
    <row r="240" spans="1:11" ht="12.75" customHeight="1" x14ac:dyDescent="0.3">
      <c r="A240" s="78" t="s">
        <v>173</v>
      </c>
      <c r="B240" s="78"/>
      <c r="C240" s="78" t="s">
        <v>702</v>
      </c>
      <c r="D240" s="79">
        <v>177844.89</v>
      </c>
      <c r="E240" s="80">
        <v>84.855292000000006</v>
      </c>
      <c r="F240" s="81">
        <v>168136.6</v>
      </c>
      <c r="G240" s="81">
        <v>150910.79999999999</v>
      </c>
      <c r="H240" s="110">
        <f t="shared" si="4"/>
        <v>7.0713556581369062E-4</v>
      </c>
      <c r="J240" t="str">
        <f>_xll.BDP(A240&amp;" Mtge","security_Name")</f>
        <v>RAMP 2002-RS3 MII1</v>
      </c>
      <c r="K240" s="112" t="s">
        <v>51</v>
      </c>
    </row>
    <row r="241" spans="1:11" ht="12.75" customHeight="1" x14ac:dyDescent="0.3">
      <c r="A241" s="78" t="s">
        <v>69</v>
      </c>
      <c r="B241" s="78"/>
      <c r="C241" s="78" t="s">
        <v>703</v>
      </c>
      <c r="D241" s="79">
        <v>153423.73000000001</v>
      </c>
      <c r="E241" s="80">
        <v>97.904658999999995</v>
      </c>
      <c r="F241" s="81">
        <v>147619.6</v>
      </c>
      <c r="G241" s="81">
        <v>150208.98000000001</v>
      </c>
      <c r="H241" s="110">
        <f t="shared" si="4"/>
        <v>7.0384698817180322E-4</v>
      </c>
      <c r="J241" t="str">
        <f>_xll.BDP(A241&amp;" Mtge","security_Name")</f>
        <v>ACCR 2003-2 A3</v>
      </c>
      <c r="K241" s="112" t="s">
        <v>51</v>
      </c>
    </row>
    <row r="242" spans="1:11" ht="12.75" customHeight="1" x14ac:dyDescent="0.3">
      <c r="A242" s="78" t="s">
        <v>427</v>
      </c>
      <c r="B242" s="78"/>
      <c r="C242" s="78" t="s">
        <v>704</v>
      </c>
      <c r="D242" s="79">
        <v>215306.13</v>
      </c>
      <c r="E242" s="80">
        <v>68.838802000000001</v>
      </c>
      <c r="F242" s="81">
        <v>158281.10999999999</v>
      </c>
      <c r="G242" s="81">
        <v>148214.16</v>
      </c>
      <c r="H242" s="110">
        <f t="shared" si="4"/>
        <v>6.9449969050061947E-4</v>
      </c>
      <c r="J242" t="str">
        <f>_xll.BDP(A242&amp;" Mtge","security_Name")</f>
        <v>CSFB 2005-10 6A3</v>
      </c>
      <c r="K242" s="112" t="s">
        <v>51</v>
      </c>
    </row>
    <row r="243" spans="1:11" ht="12.75" customHeight="1" x14ac:dyDescent="0.3">
      <c r="A243" s="78" t="s">
        <v>224</v>
      </c>
      <c r="B243" s="78"/>
      <c r="C243" s="78" t="s">
        <v>705</v>
      </c>
      <c r="D243" s="79">
        <v>315008.74</v>
      </c>
      <c r="E243" s="80">
        <v>46.605480999999997</v>
      </c>
      <c r="F243" s="81">
        <v>168037.32</v>
      </c>
      <c r="G243" s="81">
        <v>146811.34</v>
      </c>
      <c r="H243" s="110">
        <f t="shared" si="4"/>
        <v>6.879263775605598E-4</v>
      </c>
      <c r="J243" t="str">
        <f>_xll.BDP(A243&amp;" Mtge","security_Name")</f>
        <v>GSAA 2006-13 AF3</v>
      </c>
      <c r="K243" s="112" t="s">
        <v>51</v>
      </c>
    </row>
    <row r="244" spans="1:11" ht="12.75" customHeight="1" x14ac:dyDescent="0.3">
      <c r="A244" s="78" t="s">
        <v>428</v>
      </c>
      <c r="B244" s="78"/>
      <c r="C244" s="78" t="s">
        <v>706</v>
      </c>
      <c r="D244" s="79">
        <v>1427020</v>
      </c>
      <c r="E244" s="80">
        <v>10.266019999999999</v>
      </c>
      <c r="F244" s="81">
        <v>151659.53</v>
      </c>
      <c r="G244" s="81">
        <v>146498.16</v>
      </c>
      <c r="H244" s="110">
        <f t="shared" si="4"/>
        <v>6.8645888340837502E-4</v>
      </c>
      <c r="J244" t="str">
        <f>_xll.BDP(A244&amp;" Mtge","security_Name")</f>
        <v>GSAA 2006-18 AF4B</v>
      </c>
      <c r="K244" s="112" t="s">
        <v>51</v>
      </c>
    </row>
    <row r="245" spans="1:11" ht="12.75" customHeight="1" x14ac:dyDescent="0.3">
      <c r="A245" s="78" t="s">
        <v>366</v>
      </c>
      <c r="B245" s="78"/>
      <c r="C245" s="78" t="s">
        <v>707</v>
      </c>
      <c r="D245" s="79">
        <v>141525.43</v>
      </c>
      <c r="E245" s="80">
        <v>99.961470000000006</v>
      </c>
      <c r="F245" s="81">
        <v>135992.6</v>
      </c>
      <c r="G245" s="81">
        <v>141470.9</v>
      </c>
      <c r="H245" s="110">
        <f t="shared" si="4"/>
        <v>6.6290222381481015E-4</v>
      </c>
      <c r="J245" t="str">
        <f>_xll.BDP(A245&amp;" Mtge","security_Name")</f>
        <v>BAFC 2007-2 2A1</v>
      </c>
      <c r="K245" s="112" t="s">
        <v>51</v>
      </c>
    </row>
    <row r="246" spans="1:11" ht="12.75" customHeight="1" x14ac:dyDescent="0.3">
      <c r="A246" s="78" t="s">
        <v>131</v>
      </c>
      <c r="B246" s="78"/>
      <c r="C246" s="78" t="s">
        <v>708</v>
      </c>
      <c r="D246" s="79">
        <v>140112.6</v>
      </c>
      <c r="E246" s="80">
        <v>100.50228199999999</v>
      </c>
      <c r="F246" s="81">
        <v>139456.12</v>
      </c>
      <c r="G246" s="81">
        <v>140816.35999999999</v>
      </c>
      <c r="H246" s="110">
        <f t="shared" si="4"/>
        <v>6.5983519008861098E-4</v>
      </c>
      <c r="J246" t="str">
        <f>_xll.BDP(A246&amp;" Mtge","security_Name")</f>
        <v>BSABS 2006-SD3 21A1</v>
      </c>
      <c r="K246" s="112" t="s">
        <v>51</v>
      </c>
    </row>
    <row r="247" spans="1:11" ht="12.75" customHeight="1" x14ac:dyDescent="0.3">
      <c r="A247" s="78" t="s">
        <v>709</v>
      </c>
      <c r="B247" s="78"/>
      <c r="C247" s="78" t="s">
        <v>710</v>
      </c>
      <c r="D247" s="79">
        <v>134836.51</v>
      </c>
      <c r="E247" s="80">
        <v>102.451628</v>
      </c>
      <c r="F247" s="81">
        <v>135457.94</v>
      </c>
      <c r="G247" s="81">
        <v>138142.20000000001</v>
      </c>
      <c r="H247" s="110">
        <f t="shared" si="4"/>
        <v>6.4730465122276226E-4</v>
      </c>
      <c r="J247" t="str">
        <f>_xll.BDP(A247&amp;" Mtge","security_Name")</f>
        <v>CSMC 2007-5 8A2</v>
      </c>
      <c r="K247" s="112" t="s">
        <v>51</v>
      </c>
    </row>
    <row r="248" spans="1:11" ht="12.75" customHeight="1" x14ac:dyDescent="0.3">
      <c r="A248" s="78" t="s">
        <v>176</v>
      </c>
      <c r="B248" s="78"/>
      <c r="C248" s="78" t="s">
        <v>711</v>
      </c>
      <c r="D248" s="79">
        <v>137116.6202</v>
      </c>
      <c r="E248" s="80">
        <v>100.00069999999999</v>
      </c>
      <c r="F248" s="81">
        <v>137138.54</v>
      </c>
      <c r="G248" s="81">
        <v>137117.57999999999</v>
      </c>
      <c r="H248" s="110">
        <f t="shared" si="4"/>
        <v>6.4250350217680903E-4</v>
      </c>
      <c r="J248" t="str">
        <f>_xll.BDP(A248&amp;" Mtge","security_Name")</f>
        <v>CWL 2004-S1 A3</v>
      </c>
      <c r="K248" s="112" t="s">
        <v>51</v>
      </c>
    </row>
    <row r="249" spans="1:11" ht="12.75" customHeight="1" x14ac:dyDescent="0.3">
      <c r="A249" s="78" t="s">
        <v>172</v>
      </c>
      <c r="B249" s="78"/>
      <c r="C249" s="78" t="s">
        <v>712</v>
      </c>
      <c r="D249" s="79">
        <v>135848.38</v>
      </c>
      <c r="E249" s="80">
        <v>100.773082</v>
      </c>
      <c r="F249" s="81">
        <v>134249.89000000001</v>
      </c>
      <c r="G249" s="81">
        <v>136898.6</v>
      </c>
      <c r="H249" s="110">
        <f t="shared" si="4"/>
        <v>6.4147740897339443E-4</v>
      </c>
      <c r="J249" t="str">
        <f>_xll.BDP(A249&amp;" Mtge","security_Name")</f>
        <v>CWHL 2003-56 M</v>
      </c>
      <c r="K249" s="112" t="s">
        <v>51</v>
      </c>
    </row>
    <row r="250" spans="1:11" ht="12.75" customHeight="1" x14ac:dyDescent="0.3">
      <c r="A250" s="78" t="s">
        <v>174</v>
      </c>
      <c r="B250" s="78"/>
      <c r="C250" s="78" t="s">
        <v>713</v>
      </c>
      <c r="D250" s="79">
        <v>139705.03</v>
      </c>
      <c r="E250" s="80">
        <v>97.743566999999999</v>
      </c>
      <c r="F250" s="81">
        <v>132246.29999999999</v>
      </c>
      <c r="G250" s="81">
        <v>136552.68</v>
      </c>
      <c r="H250" s="110">
        <f t="shared" si="4"/>
        <v>6.3985650221969428E-4</v>
      </c>
      <c r="J250" t="str">
        <f>_xll.BDP(A250&amp;" Mtge","security_Name")</f>
        <v>CBASS 2004-CB2 M1</v>
      </c>
      <c r="K250" s="112" t="s">
        <v>51</v>
      </c>
    </row>
    <row r="251" spans="1:11" ht="12.75" customHeight="1" x14ac:dyDescent="0.3">
      <c r="A251" s="78" t="s">
        <v>297</v>
      </c>
      <c r="B251" s="78"/>
      <c r="C251" s="78" t="s">
        <v>714</v>
      </c>
      <c r="D251" s="79">
        <v>134359.94</v>
      </c>
      <c r="E251" s="80">
        <v>100.900544</v>
      </c>
      <c r="F251" s="81">
        <v>134040.16</v>
      </c>
      <c r="G251" s="81">
        <v>135569.91</v>
      </c>
      <c r="H251" s="110">
        <f t="shared" si="4"/>
        <v>6.3525145327677764E-4</v>
      </c>
      <c r="J251" t="str">
        <f>_xll.BDP(A251&amp;" Mtge","security_Name")</f>
        <v>BALTA 2005-4 23A2</v>
      </c>
      <c r="K251" s="112" t="s">
        <v>51</v>
      </c>
    </row>
    <row r="252" spans="1:11" ht="12.75" customHeight="1" x14ac:dyDescent="0.3">
      <c r="A252" s="78" t="s">
        <v>429</v>
      </c>
      <c r="B252" s="78"/>
      <c r="C252" s="78" t="s">
        <v>715</v>
      </c>
      <c r="D252" s="79">
        <v>124518.32</v>
      </c>
      <c r="E252" s="80">
        <v>107.320939</v>
      </c>
      <c r="F252" s="81">
        <v>126802.19</v>
      </c>
      <c r="G252" s="81">
        <v>133634.23000000001</v>
      </c>
      <c r="H252" s="110">
        <f t="shared" si="4"/>
        <v>6.2618127293160523E-4</v>
      </c>
      <c r="J252" t="str">
        <f>_xll.BDP(A252&amp;" Mtge","security_Name")</f>
        <v>GSR 2004-2F 6A1</v>
      </c>
      <c r="K252" s="112" t="s">
        <v>51</v>
      </c>
    </row>
    <row r="253" spans="1:11" ht="12.75" customHeight="1" x14ac:dyDescent="0.3">
      <c r="A253" s="78" t="s">
        <v>74</v>
      </c>
      <c r="B253" s="78"/>
      <c r="C253" s="78" t="s">
        <v>716</v>
      </c>
      <c r="D253" s="79">
        <v>330201.61</v>
      </c>
      <c r="E253" s="80">
        <v>39.102249999999998</v>
      </c>
      <c r="F253" s="81">
        <v>142598.68</v>
      </c>
      <c r="G253" s="81">
        <v>129116.26</v>
      </c>
      <c r="H253" s="110">
        <f t="shared" si="4"/>
        <v>6.0501103679026021E-4</v>
      </c>
      <c r="J253" t="str">
        <f>_xll.BDP(A253&amp;" Mtge","security_Name")</f>
        <v>RAMC 2007-2 AF2</v>
      </c>
      <c r="K253" s="112" t="s">
        <v>51</v>
      </c>
    </row>
    <row r="254" spans="1:11" ht="12.75" customHeight="1" x14ac:dyDescent="0.3">
      <c r="A254" s="78" t="s">
        <v>298</v>
      </c>
      <c r="B254" s="78"/>
      <c r="C254" s="78" t="s">
        <v>538</v>
      </c>
      <c r="D254" s="79">
        <v>125598.2</v>
      </c>
      <c r="E254" s="80">
        <v>102.65361300000001</v>
      </c>
      <c r="F254" s="81">
        <v>125598.19</v>
      </c>
      <c r="G254" s="81">
        <v>128931.09</v>
      </c>
      <c r="H254" s="110">
        <f t="shared" si="4"/>
        <v>6.0414336997833076E-4</v>
      </c>
      <c r="J254" t="str">
        <f>_xll.BDP(A254&amp;" Mtge","security_Name")</f>
        <v>JPMMT 2007-A1 5A6</v>
      </c>
      <c r="K254" s="112" t="s">
        <v>51</v>
      </c>
    </row>
    <row r="255" spans="1:11" ht="12.75" customHeight="1" x14ac:dyDescent="0.3">
      <c r="A255" s="78" t="s">
        <v>130</v>
      </c>
      <c r="B255" s="78"/>
      <c r="C255" s="78" t="s">
        <v>717</v>
      </c>
      <c r="D255" s="79">
        <v>125083.98</v>
      </c>
      <c r="E255" s="80">
        <v>102.308857</v>
      </c>
      <c r="F255" s="81">
        <v>125804.18</v>
      </c>
      <c r="G255" s="81">
        <v>127971.99</v>
      </c>
      <c r="H255" s="110">
        <f t="shared" si="4"/>
        <v>5.9964923356680886E-4</v>
      </c>
      <c r="J255" t="str">
        <f>_xll.BDP(A255&amp;" Mtge","security_Name")</f>
        <v>WAMU 2004-AR14 A1</v>
      </c>
      <c r="K255" s="112" t="s">
        <v>51</v>
      </c>
    </row>
    <row r="256" spans="1:11" ht="12.75" customHeight="1" x14ac:dyDescent="0.3">
      <c r="A256" s="78" t="s">
        <v>171</v>
      </c>
      <c r="B256" s="78"/>
      <c r="C256" s="78" t="s">
        <v>718</v>
      </c>
      <c r="D256" s="79">
        <v>126254.55</v>
      </c>
      <c r="E256" s="80">
        <v>101.248137</v>
      </c>
      <c r="F256" s="81">
        <v>126514.09</v>
      </c>
      <c r="G256" s="81">
        <v>127830.38</v>
      </c>
      <c r="H256" s="110">
        <f t="shared" si="4"/>
        <v>5.9898567955029788E-4</v>
      </c>
      <c r="J256" t="str">
        <f>_xll.BDP(A256&amp;" Mtge","security_Name")</f>
        <v>GMACM 2005-AR1 4A</v>
      </c>
      <c r="K256" s="112" t="s">
        <v>51</v>
      </c>
    </row>
    <row r="257" spans="1:11" ht="12.75" customHeight="1" x14ac:dyDescent="0.3">
      <c r="A257" s="78" t="s">
        <v>228</v>
      </c>
      <c r="B257" s="78"/>
      <c r="C257" s="78" t="s">
        <v>719</v>
      </c>
      <c r="D257" s="79">
        <v>126056.97</v>
      </c>
      <c r="E257" s="80">
        <v>99.387690000000006</v>
      </c>
      <c r="F257" s="81">
        <v>125764.99</v>
      </c>
      <c r="G257" s="81">
        <v>125285.11</v>
      </c>
      <c r="H257" s="110">
        <f t="shared" si="4"/>
        <v>5.8705909151552098E-4</v>
      </c>
      <c r="J257" t="str">
        <f>_xll.BDP(A257&amp;" Mtge","security_Name")</f>
        <v>CARR 2004-NC2 M1</v>
      </c>
      <c r="K257" s="112" t="s">
        <v>51</v>
      </c>
    </row>
    <row r="258" spans="1:11" ht="12.75" customHeight="1" x14ac:dyDescent="0.3">
      <c r="A258" s="78" t="s">
        <v>139</v>
      </c>
      <c r="B258" s="78"/>
      <c r="C258" s="78" t="s">
        <v>720</v>
      </c>
      <c r="D258" s="79">
        <v>168287.7</v>
      </c>
      <c r="E258" s="80">
        <v>71.268969999999996</v>
      </c>
      <c r="F258" s="81">
        <v>124112.87</v>
      </c>
      <c r="G258" s="81">
        <v>119936.91</v>
      </c>
      <c r="H258" s="110">
        <f t="shared" si="4"/>
        <v>5.6199857607802553E-4</v>
      </c>
      <c r="J258" t="str">
        <f>_xll.BDP(A258&amp;" Mtge","security_Name")</f>
        <v>JPMAC 2007-CH2 AF3</v>
      </c>
      <c r="K258" s="112" t="s">
        <v>51</v>
      </c>
    </row>
    <row r="259" spans="1:11" ht="12.75" customHeight="1" x14ac:dyDescent="0.3">
      <c r="A259" s="78" t="s">
        <v>184</v>
      </c>
      <c r="B259" s="78"/>
      <c r="C259" s="78" t="s">
        <v>721</v>
      </c>
      <c r="D259" s="79">
        <v>125780.3406</v>
      </c>
      <c r="E259" s="80">
        <v>94.514348999999996</v>
      </c>
      <c r="F259" s="81">
        <v>115571.2</v>
      </c>
      <c r="G259" s="81">
        <v>118880.47</v>
      </c>
      <c r="H259" s="110">
        <f t="shared" si="4"/>
        <v>5.5704832535277454E-4</v>
      </c>
      <c r="J259" t="str">
        <f>_xll.BDP(A259&amp;" Mtge","security_Name")</f>
        <v>IMM 2005-4 1M2</v>
      </c>
      <c r="K259" s="112" t="s">
        <v>51</v>
      </c>
    </row>
    <row r="260" spans="1:11" ht="12.75" customHeight="1" x14ac:dyDescent="0.3">
      <c r="A260" s="78" t="s">
        <v>367</v>
      </c>
      <c r="B260" s="78"/>
      <c r="C260" s="78" t="s">
        <v>722</v>
      </c>
      <c r="D260" s="79">
        <v>194312.48</v>
      </c>
      <c r="E260" s="80">
        <v>60.935020999999999</v>
      </c>
      <c r="F260" s="81">
        <v>116586.28</v>
      </c>
      <c r="G260" s="81">
        <v>118404.35</v>
      </c>
      <c r="H260" s="110">
        <f t="shared" si="4"/>
        <v>5.5481732938962797E-4</v>
      </c>
      <c r="J260" t="str">
        <f>_xll.BDP(A260&amp;" Mtge","security_Name")</f>
        <v>CWHL 2007-J2 2A5</v>
      </c>
      <c r="K260" s="112" t="s">
        <v>51</v>
      </c>
    </row>
    <row r="261" spans="1:11" ht="12.75" customHeight="1" x14ac:dyDescent="0.3">
      <c r="A261" s="78" t="s">
        <v>66</v>
      </c>
      <c r="B261" s="78"/>
      <c r="C261" s="78" t="s">
        <v>723</v>
      </c>
      <c r="D261" s="79">
        <v>119298.37</v>
      </c>
      <c r="E261" s="80">
        <v>97.870339999999999</v>
      </c>
      <c r="F261" s="81">
        <v>117146.15</v>
      </c>
      <c r="G261" s="81">
        <v>116757.72</v>
      </c>
      <c r="H261" s="110">
        <f t="shared" si="4"/>
        <v>5.4710157520413696E-4</v>
      </c>
      <c r="J261" t="str">
        <f>_xll.BDP(A261&amp;" Mtge","security_Name")</f>
        <v>HMBT 2005-5 A2</v>
      </c>
      <c r="K261" s="112" t="s">
        <v>51</v>
      </c>
    </row>
    <row r="262" spans="1:11" ht="12.75" customHeight="1" x14ac:dyDescent="0.3">
      <c r="A262" s="78" t="s">
        <v>430</v>
      </c>
      <c r="B262" s="78"/>
      <c r="C262" s="78" t="s">
        <v>724</v>
      </c>
      <c r="D262" s="79">
        <v>151628.5</v>
      </c>
      <c r="E262" s="80">
        <v>76.874229</v>
      </c>
      <c r="F262" s="81">
        <v>118703.13</v>
      </c>
      <c r="G262" s="81">
        <v>116563.24</v>
      </c>
      <c r="H262" s="110">
        <f t="shared" si="4"/>
        <v>5.461902837336826E-4</v>
      </c>
      <c r="J262" t="str">
        <f>_xll.BDP(A262&amp;" Mtge","security_Name")</f>
        <v>INDX 2005-AR5 4A1</v>
      </c>
      <c r="K262" s="112" t="s">
        <v>51</v>
      </c>
    </row>
    <row r="263" spans="1:11" ht="12.75" customHeight="1" x14ac:dyDescent="0.3">
      <c r="A263" s="78" t="s">
        <v>233</v>
      </c>
      <c r="B263" s="78"/>
      <c r="C263" s="78" t="s">
        <v>725</v>
      </c>
      <c r="D263" s="79">
        <v>115814.86</v>
      </c>
      <c r="E263" s="80">
        <v>99.030676999999997</v>
      </c>
      <c r="F263" s="81">
        <v>111907.84</v>
      </c>
      <c r="G263" s="81">
        <v>114692.24</v>
      </c>
      <c r="H263" s="110">
        <f t="shared" si="4"/>
        <v>5.3742317996352562E-4</v>
      </c>
      <c r="J263" t="str">
        <f>_xll.BDP(A263&amp;" Mtge","security_Name")</f>
        <v>TMTS 2004-7HE M1</v>
      </c>
      <c r="K263" s="112" t="s">
        <v>51</v>
      </c>
    </row>
    <row r="264" spans="1:11" ht="12.75" customHeight="1" x14ac:dyDescent="0.3">
      <c r="A264" s="78" t="s">
        <v>135</v>
      </c>
      <c r="B264" s="78"/>
      <c r="C264" s="78" t="s">
        <v>726</v>
      </c>
      <c r="D264" s="79">
        <v>197181.92</v>
      </c>
      <c r="E264" s="80">
        <v>57.779248000000003</v>
      </c>
      <c r="F264" s="81">
        <v>111211.61</v>
      </c>
      <c r="G264" s="81">
        <v>113930.23</v>
      </c>
      <c r="H264" s="110">
        <f t="shared" si="4"/>
        <v>5.3385256492135701E-4</v>
      </c>
      <c r="J264" t="str">
        <f>_xll.BDP(A264&amp;" Mtge","security_Name")</f>
        <v>RAMC 2007-3 AF3</v>
      </c>
      <c r="K264" s="112" t="s">
        <v>51</v>
      </c>
    </row>
    <row r="265" spans="1:11" ht="12.75" customHeight="1" x14ac:dyDescent="0.3">
      <c r="A265" s="78" t="s">
        <v>132</v>
      </c>
      <c r="B265" s="78"/>
      <c r="C265" s="78" t="s">
        <v>727</v>
      </c>
      <c r="D265" s="79">
        <v>107108.49</v>
      </c>
      <c r="E265" s="80">
        <v>103.77623699999999</v>
      </c>
      <c r="F265" s="81">
        <v>107603.87</v>
      </c>
      <c r="G265" s="81">
        <v>111153.16</v>
      </c>
      <c r="H265" s="110">
        <f t="shared" si="4"/>
        <v>5.208398119192245E-4</v>
      </c>
      <c r="J265" t="str">
        <f>_xll.BDP(A265&amp;" Mtge","security_Name")</f>
        <v>GSR 2004-14 3A2</v>
      </c>
      <c r="K265" s="112" t="s">
        <v>51</v>
      </c>
    </row>
    <row r="266" spans="1:11" ht="12.75" customHeight="1" x14ac:dyDescent="0.3">
      <c r="A266" s="78" t="s">
        <v>175</v>
      </c>
      <c r="B266" s="78"/>
      <c r="C266" s="78" t="s">
        <v>728</v>
      </c>
      <c r="D266" s="79">
        <v>110199.76</v>
      </c>
      <c r="E266" s="80">
        <v>100.577578</v>
      </c>
      <c r="F266" s="81">
        <v>108304.71</v>
      </c>
      <c r="G266" s="81">
        <v>110836.25</v>
      </c>
      <c r="H266" s="110">
        <f t="shared" si="4"/>
        <v>5.1935483978891959E-4</v>
      </c>
      <c r="J266" t="str">
        <f>_xll.BDP(A266&amp;" Mtge","security_Name")</f>
        <v>INDX 2005-AR3 3A1</v>
      </c>
      <c r="K266" s="112" t="s">
        <v>51</v>
      </c>
    </row>
    <row r="267" spans="1:11" ht="12.75" customHeight="1" x14ac:dyDescent="0.3">
      <c r="A267" s="78" t="s">
        <v>303</v>
      </c>
      <c r="B267" s="78"/>
      <c r="C267" s="78" t="s">
        <v>729</v>
      </c>
      <c r="D267" s="79">
        <v>110905.77</v>
      </c>
      <c r="E267" s="80">
        <v>99.440308999999999</v>
      </c>
      <c r="F267" s="81">
        <v>107212.74</v>
      </c>
      <c r="G267" s="81">
        <v>110285.04</v>
      </c>
      <c r="H267" s="110">
        <f t="shared" ref="H267:H330" si="5">G267/$G$407</f>
        <v>5.1677198822871193E-4</v>
      </c>
      <c r="J267" t="str">
        <f>_xll.BDP(A267&amp;" Mtge","security_Name")</f>
        <v>BSARM 2004-7 1A1</v>
      </c>
      <c r="K267" s="112" t="s">
        <v>51</v>
      </c>
    </row>
    <row r="268" spans="1:11" ht="12.75" customHeight="1" x14ac:dyDescent="0.3">
      <c r="A268" s="78" t="s">
        <v>179</v>
      </c>
      <c r="B268" s="78"/>
      <c r="C268" s="78" t="s">
        <v>730</v>
      </c>
      <c r="D268" s="79">
        <v>206966.07</v>
      </c>
      <c r="E268" s="80">
        <v>53.012099999999997</v>
      </c>
      <c r="F268" s="81">
        <v>118742.95</v>
      </c>
      <c r="G268" s="81">
        <v>109717.06</v>
      </c>
      <c r="H268" s="110">
        <f t="shared" si="5"/>
        <v>5.1411055605373932E-4</v>
      </c>
      <c r="J268" t="str">
        <f>_xll.BDP(A268&amp;" Mtge","security_Name")</f>
        <v>MSAC 2007-HE5 A2C</v>
      </c>
      <c r="K268" s="112" t="s">
        <v>51</v>
      </c>
    </row>
    <row r="269" spans="1:11" ht="12.75" customHeight="1" x14ac:dyDescent="0.3">
      <c r="A269" s="78" t="s">
        <v>731</v>
      </c>
      <c r="B269" s="78"/>
      <c r="C269" s="78" t="s">
        <v>732</v>
      </c>
      <c r="D269" s="79">
        <v>118599.95</v>
      </c>
      <c r="E269" s="80">
        <v>91.999996999999993</v>
      </c>
      <c r="F269" s="81">
        <v>109111.95</v>
      </c>
      <c r="G269" s="81">
        <v>109111.95</v>
      </c>
      <c r="H269" s="110">
        <f t="shared" si="5"/>
        <v>5.1127514068101908E-4</v>
      </c>
      <c r="J269" t="str">
        <f>_xll.BDP(A269&amp;" Mtge","security_Name")</f>
        <v>WFMBS 2006-AR14 1A5</v>
      </c>
      <c r="K269" s="112" t="s">
        <v>51</v>
      </c>
    </row>
    <row r="270" spans="1:11" ht="12.75" customHeight="1" x14ac:dyDescent="0.3">
      <c r="A270" s="78" t="s">
        <v>301</v>
      </c>
      <c r="B270" s="78"/>
      <c r="C270" s="78" t="s">
        <v>733</v>
      </c>
      <c r="D270" s="79">
        <v>242980</v>
      </c>
      <c r="E270" s="80">
        <v>44.560687999999999</v>
      </c>
      <c r="F270" s="81">
        <v>132841.9</v>
      </c>
      <c r="G270" s="81">
        <v>108273.56</v>
      </c>
      <c r="H270" s="110">
        <f t="shared" si="5"/>
        <v>5.0734662537911524E-4</v>
      </c>
      <c r="J270" t="str">
        <f>_xll.BDP(A270&amp;" Mtge","security_Name")</f>
        <v>TBW 2006-2 3A1</v>
      </c>
      <c r="K270" s="112" t="s">
        <v>51</v>
      </c>
    </row>
    <row r="271" spans="1:11" ht="12.75" customHeight="1" x14ac:dyDescent="0.3">
      <c r="A271" s="78" t="s">
        <v>79</v>
      </c>
      <c r="B271" s="78"/>
      <c r="C271" s="78" t="s">
        <v>734</v>
      </c>
      <c r="D271" s="79">
        <v>107287.91</v>
      </c>
      <c r="E271" s="80">
        <v>100.118904</v>
      </c>
      <c r="F271" s="81">
        <v>105387.88</v>
      </c>
      <c r="G271" s="81">
        <v>107415.48</v>
      </c>
      <c r="H271" s="110">
        <f t="shared" si="5"/>
        <v>5.0332584697019146E-4</v>
      </c>
      <c r="J271" t="str">
        <f>_xll.BDP(A271&amp;" Mtge","security_Name")</f>
        <v>CWL 2002-5 MV1</v>
      </c>
      <c r="K271" s="112" t="s">
        <v>51</v>
      </c>
    </row>
    <row r="272" spans="1:11" ht="12.75" customHeight="1" x14ac:dyDescent="0.3">
      <c r="A272" s="78" t="s">
        <v>229</v>
      </c>
      <c r="B272" s="78"/>
      <c r="C272" s="78" t="s">
        <v>735</v>
      </c>
      <c r="D272" s="79">
        <v>227541.02</v>
      </c>
      <c r="E272" s="80">
        <v>46.894309</v>
      </c>
      <c r="F272" s="81">
        <v>127558.8</v>
      </c>
      <c r="G272" s="81">
        <v>106703.79</v>
      </c>
      <c r="H272" s="110">
        <f t="shared" si="5"/>
        <v>4.9999102063016845E-4</v>
      </c>
      <c r="J272" t="str">
        <f>_xll.BDP(A272&amp;" Mtge","security_Name")</f>
        <v>LMT 2005-3 3A1</v>
      </c>
      <c r="K272" s="112" t="s">
        <v>51</v>
      </c>
    </row>
    <row r="273" spans="1:11" ht="12.75" customHeight="1" x14ac:dyDescent="0.3">
      <c r="A273" s="78" t="s">
        <v>235</v>
      </c>
      <c r="B273" s="78"/>
      <c r="C273" s="78" t="s">
        <v>736</v>
      </c>
      <c r="D273" s="79">
        <v>101658.15</v>
      </c>
      <c r="E273" s="80">
        <v>104.10012399999999</v>
      </c>
      <c r="F273" s="81">
        <v>102260.26</v>
      </c>
      <c r="G273" s="81">
        <v>105826.26</v>
      </c>
      <c r="H273" s="110">
        <f t="shared" si="5"/>
        <v>4.9587910370262923E-4</v>
      </c>
      <c r="J273" t="str">
        <f>_xll.BDP(A273&amp;" Mtge","security_Name")</f>
        <v>DMSI 2004-2 M1</v>
      </c>
      <c r="K273" s="112" t="s">
        <v>51</v>
      </c>
    </row>
    <row r="274" spans="1:11" ht="12.75" customHeight="1" x14ac:dyDescent="0.3">
      <c r="A274" s="78" t="s">
        <v>180</v>
      </c>
      <c r="B274" s="78"/>
      <c r="C274" s="78" t="s">
        <v>658</v>
      </c>
      <c r="D274" s="79">
        <v>144386.75049999999</v>
      </c>
      <c r="E274" s="80">
        <v>73.257019999999997</v>
      </c>
      <c r="F274" s="81">
        <v>96646.63</v>
      </c>
      <c r="G274" s="81">
        <v>105773.43</v>
      </c>
      <c r="H274" s="110">
        <f t="shared" si="5"/>
        <v>4.9563155368008655E-4</v>
      </c>
      <c r="J274" t="str">
        <f>_xll.BDP(A274&amp;" Mtge","security_Name")</f>
        <v>GSAMP 2007-FM2 A2B</v>
      </c>
      <c r="K274" s="112" t="s">
        <v>51</v>
      </c>
    </row>
    <row r="275" spans="1:11" ht="12.75" customHeight="1" x14ac:dyDescent="0.3">
      <c r="A275" s="78" t="s">
        <v>231</v>
      </c>
      <c r="B275" s="78"/>
      <c r="C275" s="78" t="s">
        <v>672</v>
      </c>
      <c r="D275" s="79">
        <v>111643.6093</v>
      </c>
      <c r="E275" s="80">
        <v>93.771242999999998</v>
      </c>
      <c r="F275" s="81">
        <v>111381.41</v>
      </c>
      <c r="G275" s="81">
        <v>104689.60000000001</v>
      </c>
      <c r="H275" s="110">
        <f t="shared" si="5"/>
        <v>4.9055295930317086E-4</v>
      </c>
      <c r="J275" t="str">
        <f>_xll.BDP(A275&amp;" Mtge","security_Name")</f>
        <v>BSABS 2004-HE7 M5</v>
      </c>
      <c r="K275" s="112" t="s">
        <v>51</v>
      </c>
    </row>
    <row r="276" spans="1:11" ht="12.75" customHeight="1" x14ac:dyDescent="0.3">
      <c r="A276" s="78" t="s">
        <v>232</v>
      </c>
      <c r="B276" s="78"/>
      <c r="C276" s="78" t="s">
        <v>737</v>
      </c>
      <c r="D276" s="79">
        <v>155201.25959999999</v>
      </c>
      <c r="E276" s="80">
        <v>66.953947999999997</v>
      </c>
      <c r="F276" s="81">
        <v>110312.42</v>
      </c>
      <c r="G276" s="81">
        <v>103913.37</v>
      </c>
      <c r="H276" s="110">
        <f t="shared" si="5"/>
        <v>4.8691571239803508E-4</v>
      </c>
      <c r="J276" t="str">
        <f>_xll.BDP(A276&amp;" Mtge","security_Name")</f>
        <v>CWHL 2006-J4 A3</v>
      </c>
      <c r="K276" s="112" t="s">
        <v>51</v>
      </c>
    </row>
    <row r="277" spans="1:11" ht="12.75" customHeight="1" x14ac:dyDescent="0.3">
      <c r="A277" s="78" t="s">
        <v>68</v>
      </c>
      <c r="B277" s="78"/>
      <c r="C277" s="78" t="s">
        <v>738</v>
      </c>
      <c r="D277" s="79">
        <v>102270.65</v>
      </c>
      <c r="E277" s="80">
        <v>100.299891</v>
      </c>
      <c r="F277" s="81">
        <v>99106.16</v>
      </c>
      <c r="G277" s="81">
        <v>102577.35</v>
      </c>
      <c r="H277" s="110">
        <f t="shared" si="5"/>
        <v>4.806554098972306E-4</v>
      </c>
      <c r="J277" t="str">
        <f>_xll.BDP(A277&amp;" Mtge","security_Name")</f>
        <v>CCMFC 2004-1A A2</v>
      </c>
      <c r="K277" s="112" t="s">
        <v>51</v>
      </c>
    </row>
    <row r="278" spans="1:11" ht="12.75" customHeight="1" x14ac:dyDescent="0.3">
      <c r="A278" s="78" t="s">
        <v>368</v>
      </c>
      <c r="B278" s="78"/>
      <c r="C278" s="78" t="s">
        <v>616</v>
      </c>
      <c r="D278" s="79">
        <v>227587.7597</v>
      </c>
      <c r="E278" s="80">
        <v>43.916469999999997</v>
      </c>
      <c r="F278" s="81">
        <v>94873.88</v>
      </c>
      <c r="G278" s="81">
        <v>99948.51</v>
      </c>
      <c r="H278" s="110">
        <f t="shared" si="5"/>
        <v>4.6833723080843333E-4</v>
      </c>
      <c r="J278" t="str">
        <f>_xll.BDP(A278&amp;" Mtge","security_Name")</f>
        <v>BAYV 2007-B 2A4</v>
      </c>
      <c r="K278" s="112" t="s">
        <v>51</v>
      </c>
    </row>
    <row r="279" spans="1:11" ht="12.75" customHeight="1" x14ac:dyDescent="0.3">
      <c r="A279" s="78" t="s">
        <v>77</v>
      </c>
      <c r="B279" s="78"/>
      <c r="C279" s="78" t="s">
        <v>739</v>
      </c>
      <c r="D279" s="79">
        <v>100265.21</v>
      </c>
      <c r="E279" s="80">
        <v>97.107202000000001</v>
      </c>
      <c r="F279" s="81">
        <v>93927.2</v>
      </c>
      <c r="G279" s="81">
        <v>97364.74</v>
      </c>
      <c r="H279" s="110">
        <f t="shared" si="5"/>
        <v>4.5623024005043305E-4</v>
      </c>
      <c r="J279" t="str">
        <f>_xll.BDP(A279&amp;" Mtge","security_Name")</f>
        <v>FHLT 2006-2 2A3</v>
      </c>
      <c r="K279" s="112" t="s">
        <v>51</v>
      </c>
    </row>
    <row r="280" spans="1:11" ht="12.75" customHeight="1" x14ac:dyDescent="0.3">
      <c r="A280" s="78" t="s">
        <v>304</v>
      </c>
      <c r="B280" s="78"/>
      <c r="C280" s="78" t="s">
        <v>740</v>
      </c>
      <c r="D280" s="79">
        <v>147007.79999999999</v>
      </c>
      <c r="E280" s="80">
        <v>66.216963000000007</v>
      </c>
      <c r="F280" s="81">
        <v>101516.11</v>
      </c>
      <c r="G280" s="81">
        <v>97344.1</v>
      </c>
      <c r="H280" s="110">
        <f t="shared" si="5"/>
        <v>4.561335254476452E-4</v>
      </c>
      <c r="J280" t="str">
        <f>_xll.BDP(A280&amp;" Mtge","security_Name")</f>
        <v>CWALT 2005-28CB 3A5</v>
      </c>
      <c r="K280" s="112" t="s">
        <v>51</v>
      </c>
    </row>
    <row r="281" spans="1:11" ht="12.75" customHeight="1" x14ac:dyDescent="0.3">
      <c r="A281" s="78" t="s">
        <v>431</v>
      </c>
      <c r="B281" s="78"/>
      <c r="C281" s="78" t="s">
        <v>741</v>
      </c>
      <c r="D281" s="79">
        <v>98497.61</v>
      </c>
      <c r="E281" s="80">
        <v>98.541568999999996</v>
      </c>
      <c r="F281" s="81">
        <v>96071.97</v>
      </c>
      <c r="G281" s="81">
        <v>97061.09</v>
      </c>
      <c r="H281" s="110">
        <f t="shared" si="5"/>
        <v>4.5480740142947728E-4</v>
      </c>
      <c r="J281" t="str">
        <f>_xll.BDP(A281&amp;" Mtge","security_Name")</f>
        <v>GSR 2004-6F 1A2</v>
      </c>
      <c r="K281" s="112" t="s">
        <v>51</v>
      </c>
    </row>
    <row r="282" spans="1:11" ht="12.75" customHeight="1" x14ac:dyDescent="0.3">
      <c r="A282" s="78" t="s">
        <v>133</v>
      </c>
      <c r="B282" s="78"/>
      <c r="C282" s="78" t="s">
        <v>742</v>
      </c>
      <c r="D282" s="79">
        <v>156050.70000000001</v>
      </c>
      <c r="E282" s="80">
        <v>61.657589000000002</v>
      </c>
      <c r="F282" s="81">
        <v>120743.98</v>
      </c>
      <c r="G282" s="81">
        <v>96217.1</v>
      </c>
      <c r="H282" s="110">
        <f t="shared" si="5"/>
        <v>4.5085264573146831E-4</v>
      </c>
      <c r="J282" t="str">
        <f>_xll.BDP(A282&amp;" Mtge","security_Name")</f>
        <v>RAST 2005-A4 A1</v>
      </c>
      <c r="K282" s="112" t="s">
        <v>51</v>
      </c>
    </row>
    <row r="283" spans="1:11" ht="12.75" customHeight="1" x14ac:dyDescent="0.3">
      <c r="A283" s="78" t="s">
        <v>305</v>
      </c>
      <c r="B283" s="78"/>
      <c r="C283" s="78" t="s">
        <v>743</v>
      </c>
      <c r="D283" s="79">
        <v>111153.37</v>
      </c>
      <c r="E283" s="80">
        <v>86.031588999999997</v>
      </c>
      <c r="F283" s="81">
        <v>96685.97</v>
      </c>
      <c r="G283" s="81">
        <v>95627.01</v>
      </c>
      <c r="H283" s="110">
        <f t="shared" si="5"/>
        <v>4.4808761084973013E-4</v>
      </c>
      <c r="J283" t="str">
        <f>_xll.BDP(A283&amp;" Mtge","security_Name")</f>
        <v>GSAA 2005-12 AF3</v>
      </c>
      <c r="K283" s="112" t="s">
        <v>51</v>
      </c>
    </row>
    <row r="284" spans="1:11" ht="12.75" customHeight="1" x14ac:dyDescent="0.3">
      <c r="A284" s="78" t="s">
        <v>185</v>
      </c>
      <c r="B284" s="78"/>
      <c r="C284" s="78" t="s">
        <v>744</v>
      </c>
      <c r="D284" s="79">
        <v>98370.62</v>
      </c>
      <c r="E284" s="80">
        <v>97.063451999999998</v>
      </c>
      <c r="F284" s="81">
        <v>91382.54</v>
      </c>
      <c r="G284" s="81">
        <v>95481.919999999998</v>
      </c>
      <c r="H284" s="110">
        <f t="shared" si="5"/>
        <v>4.4740775030135385E-4</v>
      </c>
      <c r="J284" t="str">
        <f>_xll.BDP(A284&amp;" Mtge","security_Name")</f>
        <v>SAST 2004-2 MF4</v>
      </c>
      <c r="K284" s="112" t="s">
        <v>51</v>
      </c>
    </row>
    <row r="285" spans="1:11" ht="12.75" customHeight="1" x14ac:dyDescent="0.3">
      <c r="A285" s="78" t="s">
        <v>302</v>
      </c>
      <c r="B285" s="78"/>
      <c r="C285" s="78" t="s">
        <v>745</v>
      </c>
      <c r="D285" s="79">
        <v>226749.63939999999</v>
      </c>
      <c r="E285" s="80">
        <v>41.929690000000001</v>
      </c>
      <c r="F285" s="81">
        <v>124237.83</v>
      </c>
      <c r="G285" s="81">
        <v>95075.42</v>
      </c>
      <c r="H285" s="110">
        <f t="shared" si="5"/>
        <v>4.4550297869121549E-4</v>
      </c>
      <c r="J285" t="str">
        <f>_xll.BDP(A285&amp;" Mtge","security_Name")</f>
        <v>BSABS 2006-AC3 1A1</v>
      </c>
      <c r="K285" s="112" t="s">
        <v>51</v>
      </c>
    </row>
    <row r="286" spans="1:11" ht="12.75" customHeight="1" x14ac:dyDescent="0.3">
      <c r="A286" s="78" t="s">
        <v>87</v>
      </c>
      <c r="B286" s="78"/>
      <c r="C286" s="78" t="s">
        <v>746</v>
      </c>
      <c r="D286" s="79">
        <v>88855.610799999995</v>
      </c>
      <c r="E286" s="80">
        <v>101.38361500000001</v>
      </c>
      <c r="F286" s="81">
        <v>85572.59</v>
      </c>
      <c r="G286" s="81">
        <v>90085.03</v>
      </c>
      <c r="H286" s="110">
        <f t="shared" si="5"/>
        <v>4.2211908399129356E-4</v>
      </c>
      <c r="J286" t="str">
        <f>_xll.BDP(A286&amp;" Mtge","security_Name")</f>
        <v>RAMC 2004-2 M2</v>
      </c>
      <c r="K286" s="112" t="s">
        <v>51</v>
      </c>
    </row>
    <row r="287" spans="1:11" ht="12.75" customHeight="1" x14ac:dyDescent="0.3">
      <c r="A287" s="78" t="s">
        <v>178</v>
      </c>
      <c r="B287" s="78"/>
      <c r="C287" s="78" t="s">
        <v>747</v>
      </c>
      <c r="D287" s="79">
        <v>110678.39</v>
      </c>
      <c r="E287" s="80">
        <v>79.751793000000006</v>
      </c>
      <c r="F287" s="81">
        <v>105776.1</v>
      </c>
      <c r="G287" s="81">
        <v>88268</v>
      </c>
      <c r="H287" s="110">
        <f t="shared" si="5"/>
        <v>4.1360487203860065E-4</v>
      </c>
      <c r="J287" t="str">
        <f>_xll.BDP(A287&amp;" Mtge","security_Name")</f>
        <v>BALTA 2006-8 2A1</v>
      </c>
      <c r="K287" s="112" t="s">
        <v>51</v>
      </c>
    </row>
    <row r="288" spans="1:11" ht="12.75" customHeight="1" x14ac:dyDescent="0.3">
      <c r="A288" s="78" t="s">
        <v>369</v>
      </c>
      <c r="B288" s="78"/>
      <c r="C288" s="78" t="s">
        <v>748</v>
      </c>
      <c r="D288" s="79">
        <v>85000</v>
      </c>
      <c r="E288" s="80">
        <v>102.748659</v>
      </c>
      <c r="F288" s="81">
        <v>81595.210000000006</v>
      </c>
      <c r="G288" s="81">
        <v>87336.36</v>
      </c>
      <c r="H288" s="110">
        <f t="shared" si="5"/>
        <v>4.0923940728369466E-4</v>
      </c>
      <c r="J288" t="str">
        <f>_xll.BDP(A288&amp;" Mtge","security_Name")</f>
        <v>FIAOT 2017-2A D</v>
      </c>
      <c r="K288" s="112" t="s">
        <v>57</v>
      </c>
    </row>
    <row r="289" spans="1:11" ht="12.75" customHeight="1" x14ac:dyDescent="0.3">
      <c r="A289" s="78" t="s">
        <v>183</v>
      </c>
      <c r="B289" s="78"/>
      <c r="C289" s="78" t="s">
        <v>749</v>
      </c>
      <c r="D289" s="79">
        <v>91547.06</v>
      </c>
      <c r="E289" s="80">
        <v>94.870518000000004</v>
      </c>
      <c r="F289" s="81">
        <v>82639.98</v>
      </c>
      <c r="G289" s="81">
        <v>86851.17</v>
      </c>
      <c r="H289" s="110">
        <f t="shared" si="5"/>
        <v>4.0696591125042767E-4</v>
      </c>
      <c r="J289" t="str">
        <f>_xll.BDP(A289&amp;" Mtge","security_Name")</f>
        <v>ARSI 2006-W1 A2D</v>
      </c>
      <c r="K289" s="112" t="s">
        <v>51</v>
      </c>
    </row>
    <row r="290" spans="1:11" ht="12.75" customHeight="1" x14ac:dyDescent="0.3">
      <c r="A290" s="78" t="s">
        <v>234</v>
      </c>
      <c r="B290" s="78"/>
      <c r="C290" s="78" t="s">
        <v>750</v>
      </c>
      <c r="D290" s="79">
        <v>86285.38</v>
      </c>
      <c r="E290" s="80">
        <v>97.379497999999998</v>
      </c>
      <c r="F290" s="81">
        <v>83202.539999999994</v>
      </c>
      <c r="G290" s="81">
        <v>84024.27</v>
      </c>
      <c r="H290" s="110">
        <f t="shared" si="5"/>
        <v>3.9371966558080879E-4</v>
      </c>
      <c r="J290" t="str">
        <f>_xll.BDP(A290&amp;" Mtge","security_Name")</f>
        <v>RFMSI 2006-S3 A2</v>
      </c>
      <c r="K290" s="112" t="s">
        <v>51</v>
      </c>
    </row>
    <row r="291" spans="1:11" ht="12.75" customHeight="1" x14ac:dyDescent="0.3">
      <c r="A291" s="78" t="s">
        <v>136</v>
      </c>
      <c r="B291" s="78"/>
      <c r="C291" s="78" t="s">
        <v>751</v>
      </c>
      <c r="D291" s="79">
        <v>81747.990000000005</v>
      </c>
      <c r="E291" s="80">
        <v>98.976073</v>
      </c>
      <c r="F291" s="81">
        <v>81105.73</v>
      </c>
      <c r="G291" s="81">
        <v>80910.95</v>
      </c>
      <c r="H291" s="110">
        <f t="shared" si="5"/>
        <v>3.7913131736610789E-4</v>
      </c>
      <c r="J291" t="str">
        <f>_xll.BDP(A291&amp;" Mtge","security_Name")</f>
        <v>LBMLT 2001-4 2M1</v>
      </c>
      <c r="K291" s="112" t="s">
        <v>51</v>
      </c>
    </row>
    <row r="292" spans="1:11" ht="12.75" customHeight="1" x14ac:dyDescent="0.3">
      <c r="A292" s="78" t="s">
        <v>236</v>
      </c>
      <c r="B292" s="78"/>
      <c r="C292" s="78" t="s">
        <v>752</v>
      </c>
      <c r="D292" s="79">
        <v>80777.410199999998</v>
      </c>
      <c r="E292" s="80">
        <v>99.781943999999996</v>
      </c>
      <c r="F292" s="81">
        <v>79355.88</v>
      </c>
      <c r="G292" s="81">
        <v>80601.27</v>
      </c>
      <c r="H292" s="110">
        <f t="shared" si="5"/>
        <v>3.7768022346148887E-4</v>
      </c>
      <c r="J292" t="str">
        <f>_xll.BDP(A292&amp;" Mtge","security_Name")</f>
        <v>MSAC 2004-NC8 M4</v>
      </c>
      <c r="K292" s="112" t="s">
        <v>51</v>
      </c>
    </row>
    <row r="293" spans="1:11" ht="12.75" customHeight="1" x14ac:dyDescent="0.3">
      <c r="A293" s="78" t="s">
        <v>186</v>
      </c>
      <c r="B293" s="78"/>
      <c r="C293" s="78" t="s">
        <v>753</v>
      </c>
      <c r="D293" s="79">
        <v>78666.759999999995</v>
      </c>
      <c r="E293" s="80">
        <v>100.10764399999999</v>
      </c>
      <c r="F293" s="81">
        <v>78302.22</v>
      </c>
      <c r="G293" s="81">
        <v>78751.44</v>
      </c>
      <c r="H293" s="110">
        <f t="shared" si="5"/>
        <v>3.6901231776017966E-4</v>
      </c>
      <c r="J293" t="str">
        <f>_xll.BDP(A293&amp;" Mtge","security_Name")</f>
        <v>HEAT 2004-2 B1</v>
      </c>
      <c r="K293" s="112" t="s">
        <v>51</v>
      </c>
    </row>
    <row r="294" spans="1:11" ht="12.75" customHeight="1" x14ac:dyDescent="0.3">
      <c r="A294" s="78" t="s">
        <v>140</v>
      </c>
      <c r="B294" s="78"/>
      <c r="C294" s="78" t="s">
        <v>754</v>
      </c>
      <c r="D294" s="79">
        <v>73969.240000000005</v>
      </c>
      <c r="E294" s="80">
        <v>102.71571</v>
      </c>
      <c r="F294" s="81">
        <v>71476.12</v>
      </c>
      <c r="G294" s="81">
        <v>75978.03</v>
      </c>
      <c r="H294" s="110">
        <f t="shared" si="5"/>
        <v>3.5601671473121585E-4</v>
      </c>
      <c r="J294" t="str">
        <f>_xll.BDP(A294&amp;" Mtge","security_Name")</f>
        <v>AMSI 2002-AR1 M2</v>
      </c>
      <c r="K294" s="112" t="s">
        <v>51</v>
      </c>
    </row>
    <row r="295" spans="1:11" ht="12.75" customHeight="1" x14ac:dyDescent="0.3">
      <c r="A295" s="78" t="s">
        <v>188</v>
      </c>
      <c r="B295" s="78"/>
      <c r="C295" s="78" t="s">
        <v>755</v>
      </c>
      <c r="D295" s="79">
        <v>72991.05</v>
      </c>
      <c r="E295" s="80">
        <v>98.137017999999998</v>
      </c>
      <c r="F295" s="81">
        <v>72484.98</v>
      </c>
      <c r="G295" s="81">
        <v>71631.240000000005</v>
      </c>
      <c r="H295" s="110">
        <f t="shared" si="5"/>
        <v>3.3564859126938748E-4</v>
      </c>
      <c r="J295" t="str">
        <f>_xll.BDP(A295&amp;" Mtge","security_Name")</f>
        <v>GSAA 2005-3 B2</v>
      </c>
      <c r="K295" s="112" t="s">
        <v>51</v>
      </c>
    </row>
    <row r="296" spans="1:11" ht="12.75" customHeight="1" x14ac:dyDescent="0.3">
      <c r="A296" s="78" t="s">
        <v>307</v>
      </c>
      <c r="B296" s="78"/>
      <c r="C296" s="78" t="s">
        <v>756</v>
      </c>
      <c r="D296" s="79">
        <v>65863.039999999994</v>
      </c>
      <c r="E296" s="80">
        <v>108.24690099999999</v>
      </c>
      <c r="F296" s="81">
        <v>66695.97</v>
      </c>
      <c r="G296" s="81">
        <v>71294.7</v>
      </c>
      <c r="H296" s="110">
        <f t="shared" si="5"/>
        <v>3.3407163717916367E-4</v>
      </c>
      <c r="J296" t="str">
        <f>_xll.BDP(A296&amp;" Mtge","security_Name")</f>
        <v>LMT 2007-9 1A1</v>
      </c>
      <c r="K296" s="112" t="s">
        <v>51</v>
      </c>
    </row>
    <row r="297" spans="1:11" ht="12.75" customHeight="1" x14ac:dyDescent="0.3">
      <c r="A297" s="78" t="s">
        <v>223</v>
      </c>
      <c r="B297" s="78"/>
      <c r="C297" s="78" t="s">
        <v>757</v>
      </c>
      <c r="D297" s="79">
        <v>74864.34</v>
      </c>
      <c r="E297" s="80">
        <v>93.391687000000005</v>
      </c>
      <c r="F297" s="81">
        <v>74704.84</v>
      </c>
      <c r="G297" s="81">
        <v>69917.070000000007</v>
      </c>
      <c r="H297" s="110">
        <f t="shared" si="5"/>
        <v>3.2761635916372733E-4</v>
      </c>
      <c r="J297" t="str">
        <f>_xll.BDP(A297&amp;" Mtge","security_Name")</f>
        <v>BOAA 2005-12 5A1</v>
      </c>
      <c r="K297" s="112" t="s">
        <v>51</v>
      </c>
    </row>
    <row r="298" spans="1:11" ht="12.75" customHeight="1" x14ac:dyDescent="0.3">
      <c r="A298" s="78" t="s">
        <v>143</v>
      </c>
      <c r="B298" s="78"/>
      <c r="C298" s="78" t="s">
        <v>758</v>
      </c>
      <c r="D298" s="79">
        <v>65665.61</v>
      </c>
      <c r="E298" s="80">
        <v>103.343318</v>
      </c>
      <c r="F298" s="81">
        <v>63568.639999999999</v>
      </c>
      <c r="G298" s="81">
        <v>67861.02</v>
      </c>
      <c r="H298" s="110">
        <f t="shared" si="5"/>
        <v>3.1798215087584309E-4</v>
      </c>
      <c r="J298" t="str">
        <f>_xll.BDP(A298&amp;" Mtge","security_Name")</f>
        <v>INHEL 2002-B M1</v>
      </c>
      <c r="K298" s="112" t="s">
        <v>51</v>
      </c>
    </row>
    <row r="299" spans="1:11" ht="12.75" customHeight="1" x14ac:dyDescent="0.3">
      <c r="A299" s="78" t="s">
        <v>308</v>
      </c>
      <c r="B299" s="78"/>
      <c r="C299" s="78" t="s">
        <v>759</v>
      </c>
      <c r="D299" s="79">
        <v>71163.11</v>
      </c>
      <c r="E299" s="80">
        <v>94.925545</v>
      </c>
      <c r="F299" s="81">
        <v>68717.27</v>
      </c>
      <c r="G299" s="81">
        <v>67551.97</v>
      </c>
      <c r="H299" s="110">
        <f t="shared" si="5"/>
        <v>3.1653400901578588E-4</v>
      </c>
      <c r="J299" t="str">
        <f>_xll.BDP(A299&amp;" Mtge","security_Name")</f>
        <v>BAFC 2006-J 4A1</v>
      </c>
      <c r="K299" s="112" t="s">
        <v>51</v>
      </c>
    </row>
    <row r="300" spans="1:11" ht="12.75" customHeight="1" x14ac:dyDescent="0.3">
      <c r="A300" s="78" t="s">
        <v>83</v>
      </c>
      <c r="B300" s="78"/>
      <c r="C300" s="78" t="s">
        <v>760</v>
      </c>
      <c r="D300" s="79">
        <v>115654.33</v>
      </c>
      <c r="E300" s="80">
        <v>58.367516000000002</v>
      </c>
      <c r="F300" s="81">
        <v>67795.55</v>
      </c>
      <c r="G300" s="81">
        <v>67504.56</v>
      </c>
      <c r="H300" s="110">
        <f t="shared" si="5"/>
        <v>3.1631185594804503E-4</v>
      </c>
      <c r="J300" t="str">
        <f>_xll.BDP(A300&amp;" Mtge","security_Name")</f>
        <v>MSAC 2006-HE7 A2C</v>
      </c>
      <c r="K300" s="112" t="s">
        <v>51</v>
      </c>
    </row>
    <row r="301" spans="1:11" ht="12.75" customHeight="1" x14ac:dyDescent="0.3">
      <c r="A301" s="78" t="s">
        <v>75</v>
      </c>
      <c r="B301" s="78"/>
      <c r="C301" s="78" t="s">
        <v>761</v>
      </c>
      <c r="D301" s="79">
        <v>66056.91</v>
      </c>
      <c r="E301" s="80">
        <v>101.193259</v>
      </c>
      <c r="F301" s="81">
        <v>65828.740000000005</v>
      </c>
      <c r="G301" s="81">
        <v>66845.14</v>
      </c>
      <c r="H301" s="110">
        <f t="shared" si="5"/>
        <v>3.1322195559095421E-4</v>
      </c>
      <c r="J301" t="str">
        <f>_xll.BDP(A301&amp;" Mtge","security_Name")</f>
        <v>JPMMT 2005-A6 1A2</v>
      </c>
      <c r="K301" s="112" t="s">
        <v>51</v>
      </c>
    </row>
    <row r="302" spans="1:11" ht="12.75" customHeight="1" x14ac:dyDescent="0.3">
      <c r="A302" s="78" t="s">
        <v>81</v>
      </c>
      <c r="B302" s="78"/>
      <c r="C302" s="78" t="s">
        <v>540</v>
      </c>
      <c r="D302" s="79">
        <v>102094.55</v>
      </c>
      <c r="E302" s="80">
        <v>64.944847999999993</v>
      </c>
      <c r="F302" s="81">
        <v>68258.31</v>
      </c>
      <c r="G302" s="81">
        <v>66305.149999999994</v>
      </c>
      <c r="H302" s="110">
        <f t="shared" si="5"/>
        <v>3.1069167853865748E-4</v>
      </c>
      <c r="J302" t="str">
        <f>_xll.BDP(A302&amp;" Mtge","security_Name")</f>
        <v>CMLTI 2006-WF1 A2D</v>
      </c>
      <c r="K302" s="112" t="s">
        <v>51</v>
      </c>
    </row>
    <row r="303" spans="1:11" ht="12.75" customHeight="1" x14ac:dyDescent="0.3">
      <c r="A303" s="78" t="s">
        <v>227</v>
      </c>
      <c r="B303" s="78"/>
      <c r="C303" s="78" t="s">
        <v>762</v>
      </c>
      <c r="D303" s="79">
        <v>66160.91</v>
      </c>
      <c r="E303" s="80">
        <v>99.926723999999993</v>
      </c>
      <c r="F303" s="81">
        <v>65541.45</v>
      </c>
      <c r="G303" s="81">
        <v>66112.429999999993</v>
      </c>
      <c r="H303" s="110">
        <f t="shared" si="5"/>
        <v>3.0978863404983615E-4</v>
      </c>
      <c r="J303" t="str">
        <f>_xll.BDP(A303&amp;" Mtge","security_Name")</f>
        <v>NHEL 2003-4 M1</v>
      </c>
      <c r="K303" s="112" t="s">
        <v>51</v>
      </c>
    </row>
    <row r="304" spans="1:11" ht="12.75" customHeight="1" x14ac:dyDescent="0.3">
      <c r="A304" s="78" t="s">
        <v>370</v>
      </c>
      <c r="B304" s="78"/>
      <c r="C304" s="78" t="s">
        <v>759</v>
      </c>
      <c r="D304" s="79">
        <v>67671.499200000006</v>
      </c>
      <c r="E304" s="80">
        <v>96.562467999999996</v>
      </c>
      <c r="F304" s="81">
        <v>54971.92</v>
      </c>
      <c r="G304" s="81">
        <v>65345.27</v>
      </c>
      <c r="H304" s="110">
        <f t="shared" si="5"/>
        <v>3.0619388721482083E-4</v>
      </c>
      <c r="J304" t="str">
        <f>_xll.BDP(A304&amp;" Mtge","security_Name")</f>
        <v>BAFC 2006-J 2A3</v>
      </c>
      <c r="K304" s="112" t="s">
        <v>51</v>
      </c>
    </row>
    <row r="305" spans="1:11" ht="12.75" customHeight="1" x14ac:dyDescent="0.3">
      <c r="A305" s="78" t="s">
        <v>237</v>
      </c>
      <c r="B305" s="78"/>
      <c r="C305" s="78" t="s">
        <v>763</v>
      </c>
      <c r="D305" s="79">
        <v>63631.15</v>
      </c>
      <c r="E305" s="80">
        <v>100.604814</v>
      </c>
      <c r="F305" s="81">
        <v>62444.24</v>
      </c>
      <c r="G305" s="81">
        <v>64016</v>
      </c>
      <c r="H305" s="110">
        <f t="shared" si="5"/>
        <v>2.999652137628932E-4</v>
      </c>
      <c r="J305" t="str">
        <f>_xll.BDP(A305&amp;" Mtge","security_Name")</f>
        <v>MLMI 2002-A3 M1</v>
      </c>
      <c r="K305" s="112" t="s">
        <v>51</v>
      </c>
    </row>
    <row r="306" spans="1:11" ht="12.75" customHeight="1" x14ac:dyDescent="0.3">
      <c r="A306" s="78" t="s">
        <v>78</v>
      </c>
      <c r="B306" s="78"/>
      <c r="C306" s="78" t="s">
        <v>491</v>
      </c>
      <c r="D306" s="79">
        <v>57541.82</v>
      </c>
      <c r="E306" s="80">
        <v>100.699943</v>
      </c>
      <c r="F306" s="81">
        <v>54889.21</v>
      </c>
      <c r="G306" s="81">
        <v>57944.58</v>
      </c>
      <c r="H306" s="110">
        <f t="shared" si="5"/>
        <v>2.7151584488410816E-4</v>
      </c>
      <c r="J306" t="str">
        <f>_xll.BDP(A306&amp;" Mtge","security_Name")</f>
        <v>JPMMT 2006-A2 2A2</v>
      </c>
      <c r="K306" s="112" t="s">
        <v>51</v>
      </c>
    </row>
    <row r="307" spans="1:11" ht="12.75" customHeight="1" x14ac:dyDescent="0.3">
      <c r="A307" s="78" t="s">
        <v>137</v>
      </c>
      <c r="B307" s="78"/>
      <c r="C307" s="78" t="s">
        <v>764</v>
      </c>
      <c r="D307" s="79">
        <v>57103.4</v>
      </c>
      <c r="E307" s="80">
        <v>98.083144000000004</v>
      </c>
      <c r="F307" s="81">
        <v>56381.21</v>
      </c>
      <c r="G307" s="81">
        <v>56008.81</v>
      </c>
      <c r="H307" s="110">
        <f t="shared" si="5"/>
        <v>2.6244524281828402E-4</v>
      </c>
      <c r="J307" t="str">
        <f>_xll.BDP(A307&amp;" Mtge","security_Name")</f>
        <v>FHAMS 2004-AA3 A1</v>
      </c>
      <c r="K307" s="112" t="s">
        <v>51</v>
      </c>
    </row>
    <row r="308" spans="1:11" ht="12.75" customHeight="1" x14ac:dyDescent="0.3">
      <c r="A308" s="78" t="s">
        <v>84</v>
      </c>
      <c r="B308" s="78"/>
      <c r="C308" s="78" t="s">
        <v>765</v>
      </c>
      <c r="D308" s="79">
        <v>55628.45</v>
      </c>
      <c r="E308" s="80">
        <v>100.622991</v>
      </c>
      <c r="F308" s="81">
        <v>54063.77</v>
      </c>
      <c r="G308" s="81">
        <v>55975.01</v>
      </c>
      <c r="H308" s="110">
        <f t="shared" si="5"/>
        <v>2.6228686328464893E-4</v>
      </c>
      <c r="J308" t="str">
        <f>_xll.BDP(A308&amp;" Mtge","security_Name")</f>
        <v>ARSI 2003-W3 M2</v>
      </c>
      <c r="K308" s="112" t="s">
        <v>51</v>
      </c>
    </row>
    <row r="309" spans="1:11" ht="12.75" customHeight="1" x14ac:dyDescent="0.3">
      <c r="A309" s="78" t="s">
        <v>309</v>
      </c>
      <c r="B309" s="78"/>
      <c r="C309" s="78" t="s">
        <v>766</v>
      </c>
      <c r="D309" s="79">
        <v>66527.25</v>
      </c>
      <c r="E309" s="80">
        <v>80.680803999999995</v>
      </c>
      <c r="F309" s="81">
        <v>55783</v>
      </c>
      <c r="G309" s="81">
        <v>53674.720000000001</v>
      </c>
      <c r="H309" s="110">
        <f t="shared" si="5"/>
        <v>2.5150819886377528E-4</v>
      </c>
      <c r="J309" t="str">
        <f>_xll.BDP(A309&amp;" Mtge","security_Name")</f>
        <v>WFALT 2007-PA2 2A1</v>
      </c>
      <c r="K309" s="112" t="s">
        <v>51</v>
      </c>
    </row>
    <row r="310" spans="1:11" ht="12.75" customHeight="1" x14ac:dyDescent="0.3">
      <c r="A310" s="78" t="s">
        <v>144</v>
      </c>
      <c r="B310" s="78"/>
      <c r="C310" s="78" t="s">
        <v>767</v>
      </c>
      <c r="D310" s="79">
        <v>51171.03</v>
      </c>
      <c r="E310" s="80">
        <v>103.82116600000001</v>
      </c>
      <c r="F310" s="81">
        <v>51379.6</v>
      </c>
      <c r="G310" s="81">
        <v>53126.36</v>
      </c>
      <c r="H310" s="110">
        <f t="shared" si="5"/>
        <v>2.4893870179087133E-4</v>
      </c>
      <c r="J310" t="str">
        <f>_xll.BDP(A310&amp;" Mtge","security_Name")</f>
        <v>CSFB 2003-29 7A1</v>
      </c>
      <c r="K310" s="112" t="s">
        <v>51</v>
      </c>
    </row>
    <row r="311" spans="1:11" ht="12.75" customHeight="1" x14ac:dyDescent="0.3">
      <c r="A311" s="78" t="s">
        <v>82</v>
      </c>
      <c r="B311" s="78"/>
      <c r="C311" s="78" t="s">
        <v>768</v>
      </c>
      <c r="D311" s="79">
        <v>48987.75</v>
      </c>
      <c r="E311" s="80">
        <v>100.012289</v>
      </c>
      <c r="F311" s="81">
        <v>48889.63</v>
      </c>
      <c r="G311" s="81">
        <v>48993.77</v>
      </c>
      <c r="H311" s="110">
        <f t="shared" si="5"/>
        <v>2.2957427348006785E-4</v>
      </c>
      <c r="J311" t="str">
        <f>_xll.BDP(A311&amp;" Mtge","security_Name")</f>
        <v>CMLTI 2004-NCM1 3A1</v>
      </c>
      <c r="K311" s="112" t="s">
        <v>51</v>
      </c>
    </row>
    <row r="312" spans="1:11" ht="12.75" customHeight="1" x14ac:dyDescent="0.3">
      <c r="A312" s="78" t="s">
        <v>80</v>
      </c>
      <c r="B312" s="78"/>
      <c r="C312" s="78" t="s">
        <v>769</v>
      </c>
      <c r="D312" s="79">
        <v>49983.86</v>
      </c>
      <c r="E312" s="80">
        <v>96.896497999999994</v>
      </c>
      <c r="F312" s="81">
        <v>46728.72</v>
      </c>
      <c r="G312" s="81">
        <v>48432.61</v>
      </c>
      <c r="H312" s="110">
        <f t="shared" si="5"/>
        <v>2.2694479835892338E-4</v>
      </c>
      <c r="J312" t="str">
        <f>_xll.BDP(A312&amp;" Mtge","security_Name")</f>
        <v>BSARM 2006-2 3A2</v>
      </c>
      <c r="K312" s="112" t="s">
        <v>51</v>
      </c>
    </row>
    <row r="313" spans="1:11" ht="12.75" customHeight="1" x14ac:dyDescent="0.3">
      <c r="A313" s="78" t="s">
        <v>432</v>
      </c>
      <c r="B313" s="78"/>
      <c r="C313" s="78" t="s">
        <v>770</v>
      </c>
      <c r="D313" s="79">
        <v>49243.040000000001</v>
      </c>
      <c r="E313" s="80">
        <v>98.237679999999997</v>
      </c>
      <c r="F313" s="81">
        <v>49362.98</v>
      </c>
      <c r="G313" s="81">
        <v>48375.22</v>
      </c>
      <c r="H313" s="110">
        <f t="shared" si="5"/>
        <v>2.2667588115669499E-4</v>
      </c>
      <c r="J313" t="str">
        <f>_xll.BDP(A313&amp;" Mtge","security_Name")</f>
        <v>MABS 2003-WMC2 M6</v>
      </c>
      <c r="K313" s="112" t="s">
        <v>51</v>
      </c>
    </row>
    <row r="314" spans="1:11" ht="12.75" customHeight="1" x14ac:dyDescent="0.3">
      <c r="A314" s="78" t="s">
        <v>141</v>
      </c>
      <c r="B314" s="78"/>
      <c r="C314" s="78" t="s">
        <v>771</v>
      </c>
      <c r="D314" s="79">
        <v>46132.82</v>
      </c>
      <c r="E314" s="80">
        <v>103.570322</v>
      </c>
      <c r="F314" s="81">
        <v>42447.61</v>
      </c>
      <c r="G314" s="81">
        <v>47779.91</v>
      </c>
      <c r="H314" s="110">
        <f t="shared" si="5"/>
        <v>2.2388638647715883E-4</v>
      </c>
      <c r="J314" t="str">
        <f>_xll.BDP(A314&amp;" Mtge","security_Name")</f>
        <v>HVMLT 2004-6 2A</v>
      </c>
      <c r="K314" s="112" t="s">
        <v>51</v>
      </c>
    </row>
    <row r="315" spans="1:11" ht="12.75" customHeight="1" x14ac:dyDescent="0.3">
      <c r="A315" s="78" t="s">
        <v>772</v>
      </c>
      <c r="B315" s="78"/>
      <c r="C315" s="78" t="s">
        <v>773</v>
      </c>
      <c r="D315" s="79">
        <v>685659.12</v>
      </c>
      <c r="E315" s="80">
        <v>6.8662109999999998</v>
      </c>
      <c r="F315" s="81">
        <v>44781.59</v>
      </c>
      <c r="G315" s="81">
        <v>47078.8</v>
      </c>
      <c r="H315" s="110">
        <f t="shared" si="5"/>
        <v>2.2060113574263462E-4</v>
      </c>
      <c r="J315" t="str">
        <f>_xll.BDP(A315&amp;" Mtge","security_Name")</f>
        <v>MANA 2007-A2 A3D</v>
      </c>
      <c r="K315" s="112" t="s">
        <v>51</v>
      </c>
    </row>
    <row r="316" spans="1:11" ht="12.75" customHeight="1" x14ac:dyDescent="0.3">
      <c r="A316" s="78" t="s">
        <v>190</v>
      </c>
      <c r="B316" s="78"/>
      <c r="C316" s="78" t="s">
        <v>774</v>
      </c>
      <c r="D316" s="79">
        <v>44563.29</v>
      </c>
      <c r="E316" s="80">
        <v>102.00014400000001</v>
      </c>
      <c r="F316" s="81">
        <v>43771.86</v>
      </c>
      <c r="G316" s="81">
        <v>45454.62</v>
      </c>
      <c r="H316" s="110">
        <f t="shared" si="5"/>
        <v>2.1299057743081546E-4</v>
      </c>
      <c r="J316" t="str">
        <f>_xll.BDP(A316&amp;" Mtge","security_Name")</f>
        <v>HEAT 2003-3 M2</v>
      </c>
      <c r="K316" s="112" t="s">
        <v>51</v>
      </c>
    </row>
    <row r="317" spans="1:11" ht="12.75" customHeight="1" x14ac:dyDescent="0.3">
      <c r="A317" s="78" t="s">
        <v>145</v>
      </c>
      <c r="B317" s="78"/>
      <c r="C317" s="78" t="s">
        <v>775</v>
      </c>
      <c r="D317" s="79">
        <v>44279.74</v>
      </c>
      <c r="E317" s="80">
        <v>99.266323999999997</v>
      </c>
      <c r="F317" s="81">
        <v>44279.32</v>
      </c>
      <c r="G317" s="81">
        <v>43954.87</v>
      </c>
      <c r="H317" s="110">
        <f t="shared" si="5"/>
        <v>2.0596307134888438E-4</v>
      </c>
      <c r="J317" t="str">
        <f>_xll.BDP(A317&amp;" Mtge","security_Name")</f>
        <v>FHASI 2000-H 2B1</v>
      </c>
      <c r="K317" s="112" t="s">
        <v>51</v>
      </c>
    </row>
    <row r="318" spans="1:11" ht="12.75" customHeight="1" x14ac:dyDescent="0.3">
      <c r="A318" s="78" t="s">
        <v>299</v>
      </c>
      <c r="B318" s="78"/>
      <c r="C318" s="78" t="s">
        <v>776</v>
      </c>
      <c r="D318" s="79">
        <v>41932.5</v>
      </c>
      <c r="E318" s="80">
        <v>104.629965</v>
      </c>
      <c r="F318" s="81">
        <v>42132.22</v>
      </c>
      <c r="G318" s="81">
        <v>43873.96</v>
      </c>
      <c r="H318" s="110">
        <f t="shared" si="5"/>
        <v>2.0558394448301403E-4</v>
      </c>
      <c r="J318" t="str">
        <f>_xll.BDP(A318&amp;" Mtge","security_Name")</f>
        <v>BSABS 2004-HE10 M3</v>
      </c>
      <c r="K318" s="112" t="s">
        <v>51</v>
      </c>
    </row>
    <row r="319" spans="1:11" ht="12.75" customHeight="1" x14ac:dyDescent="0.3">
      <c r="A319" s="78" t="s">
        <v>371</v>
      </c>
      <c r="B319" s="78"/>
      <c r="C319" s="78" t="s">
        <v>777</v>
      </c>
      <c r="D319" s="79">
        <v>41121.269999999997</v>
      </c>
      <c r="E319" s="80">
        <v>105.72416699999999</v>
      </c>
      <c r="F319" s="81">
        <v>39149.160000000003</v>
      </c>
      <c r="G319" s="81">
        <v>43475.12</v>
      </c>
      <c r="H319" s="110">
        <f t="shared" si="5"/>
        <v>2.0371506598611963E-4</v>
      </c>
      <c r="J319" t="str">
        <f>_xll.BDP(A319&amp;" Mtge","security_Name")</f>
        <v>CMLTI 2007-FS1 1A1</v>
      </c>
      <c r="K319" s="112" t="s">
        <v>51</v>
      </c>
    </row>
    <row r="320" spans="1:11" ht="12.75" customHeight="1" x14ac:dyDescent="0.3">
      <c r="A320" s="78" t="s">
        <v>189</v>
      </c>
      <c r="B320" s="78"/>
      <c r="C320" s="78" t="s">
        <v>778</v>
      </c>
      <c r="D320" s="79">
        <v>42245.279999999999</v>
      </c>
      <c r="E320" s="80">
        <v>102.63549</v>
      </c>
      <c r="F320" s="81">
        <v>41677.43</v>
      </c>
      <c r="G320" s="81">
        <v>43358.65</v>
      </c>
      <c r="H320" s="110">
        <f t="shared" si="5"/>
        <v>2.031693126049811E-4</v>
      </c>
      <c r="J320" t="str">
        <f>_xll.BDP(A320&amp;" Mtge","security_Name")</f>
        <v>MSM 2004-5AR 1A1</v>
      </c>
      <c r="K320" s="112" t="s">
        <v>51</v>
      </c>
    </row>
    <row r="321" spans="1:11" ht="12.75" customHeight="1" x14ac:dyDescent="0.3">
      <c r="A321" s="78" t="s">
        <v>88</v>
      </c>
      <c r="B321" s="78"/>
      <c r="C321" s="78" t="s">
        <v>779</v>
      </c>
      <c r="D321" s="79">
        <v>38675.360000000001</v>
      </c>
      <c r="E321" s="80">
        <v>104.871267</v>
      </c>
      <c r="F321" s="81">
        <v>37673.910000000003</v>
      </c>
      <c r="G321" s="81">
        <v>40559.339999999997</v>
      </c>
      <c r="H321" s="110">
        <f t="shared" si="5"/>
        <v>1.9005234774403061E-4</v>
      </c>
      <c r="J321" t="str">
        <f>_xll.BDP(A321&amp;" Mtge","security_Name")</f>
        <v>MARM 2004-4 4A1</v>
      </c>
      <c r="K321" s="112" t="s">
        <v>51</v>
      </c>
    </row>
    <row r="322" spans="1:11" ht="12.75" customHeight="1" x14ac:dyDescent="0.3">
      <c r="A322" s="78" t="s">
        <v>191</v>
      </c>
      <c r="B322" s="78"/>
      <c r="C322" s="78" t="s">
        <v>780</v>
      </c>
      <c r="D322" s="79">
        <v>37734.449999999997</v>
      </c>
      <c r="E322" s="80">
        <v>104.449303</v>
      </c>
      <c r="F322" s="81">
        <v>37863.93</v>
      </c>
      <c r="G322" s="81">
        <v>39413.370000000003</v>
      </c>
      <c r="H322" s="110">
        <f t="shared" si="5"/>
        <v>1.846825786860473E-4</v>
      </c>
      <c r="J322" t="str">
        <f>_xll.BDP(A322&amp;" Mtge","security_Name")</f>
        <v>CBASS 2002-CB4 B1</v>
      </c>
      <c r="K322" s="112" t="s">
        <v>51</v>
      </c>
    </row>
    <row r="323" spans="1:11" ht="12.75" customHeight="1" x14ac:dyDescent="0.3">
      <c r="A323" s="78" t="s">
        <v>187</v>
      </c>
      <c r="B323" s="78"/>
      <c r="C323" s="78" t="s">
        <v>781</v>
      </c>
      <c r="D323" s="79">
        <v>40017.330199999997</v>
      </c>
      <c r="E323" s="80">
        <v>96.562488999999999</v>
      </c>
      <c r="F323" s="81">
        <v>39476.49</v>
      </c>
      <c r="G323" s="81">
        <v>38641.730000000003</v>
      </c>
      <c r="H323" s="110">
        <f t="shared" si="5"/>
        <v>1.8106683953414778E-4</v>
      </c>
      <c r="J323" t="str">
        <f>_xll.BDP(A323&amp;" Mtge","security_Name")</f>
        <v>BSARM 2004-10 31A1</v>
      </c>
      <c r="K323" s="112" t="s">
        <v>51</v>
      </c>
    </row>
    <row r="324" spans="1:11" ht="12.75" customHeight="1" x14ac:dyDescent="0.3">
      <c r="A324" s="78" t="s">
        <v>156</v>
      </c>
      <c r="B324" s="78"/>
      <c r="C324" s="78" t="s">
        <v>782</v>
      </c>
      <c r="D324" s="79">
        <v>35850.239999999998</v>
      </c>
      <c r="E324" s="80">
        <v>107.270746</v>
      </c>
      <c r="F324" s="81">
        <v>36224.120000000003</v>
      </c>
      <c r="G324" s="81">
        <v>38456.82</v>
      </c>
      <c r="H324" s="110">
        <f t="shared" si="5"/>
        <v>1.8020039102632321E-4</v>
      </c>
      <c r="J324" t="str">
        <f>_xll.BDP(A324&amp;" Mtge","security_Name")</f>
        <v>IXIS 2005-HE2 M4</v>
      </c>
      <c r="K324" s="112" t="s">
        <v>51</v>
      </c>
    </row>
    <row r="325" spans="1:11" ht="12.75" customHeight="1" x14ac:dyDescent="0.3">
      <c r="A325" s="78" t="s">
        <v>100</v>
      </c>
      <c r="B325" s="78"/>
      <c r="C325" s="78" t="s">
        <v>783</v>
      </c>
      <c r="D325" s="79">
        <v>37837.07</v>
      </c>
      <c r="E325" s="80">
        <v>100.294922</v>
      </c>
      <c r="F325" s="81">
        <v>37715.14</v>
      </c>
      <c r="G325" s="81">
        <v>37948.660000000003</v>
      </c>
      <c r="H325" s="110">
        <f t="shared" si="5"/>
        <v>1.7781926251117465E-4</v>
      </c>
      <c r="J325" t="str">
        <f>_xll.BDP(A325&amp;" Mtge","security_Name")</f>
        <v>JPMMT 2005-A1 4A1</v>
      </c>
      <c r="K325" s="112" t="s">
        <v>51</v>
      </c>
    </row>
    <row r="326" spans="1:11" ht="12.75" customHeight="1" x14ac:dyDescent="0.3">
      <c r="A326" s="78" t="s">
        <v>92</v>
      </c>
      <c r="B326" s="78"/>
      <c r="C326" s="78" t="s">
        <v>784</v>
      </c>
      <c r="D326" s="79">
        <v>38440.36</v>
      </c>
      <c r="E326" s="80">
        <v>97.039153999999996</v>
      </c>
      <c r="F326" s="81">
        <v>37233.4</v>
      </c>
      <c r="G326" s="81">
        <v>37302.199999999997</v>
      </c>
      <c r="H326" s="110">
        <f t="shared" si="5"/>
        <v>1.747900899279273E-4</v>
      </c>
      <c r="J326" t="str">
        <f>_xll.BDP(A326&amp;" Mtge","security_Name")</f>
        <v>HEAT 2002-1 M2</v>
      </c>
      <c r="K326" s="112" t="s">
        <v>51</v>
      </c>
    </row>
    <row r="327" spans="1:11" ht="12.75" customHeight="1" x14ac:dyDescent="0.3">
      <c r="A327" s="78" t="s">
        <v>310</v>
      </c>
      <c r="B327" s="78"/>
      <c r="C327" s="78" t="s">
        <v>785</v>
      </c>
      <c r="D327" s="79">
        <v>32699.309799999999</v>
      </c>
      <c r="E327" s="80">
        <v>100.789742</v>
      </c>
      <c r="F327" s="81">
        <v>31512.98</v>
      </c>
      <c r="G327" s="81">
        <v>32957.550000000003</v>
      </c>
      <c r="H327" s="110">
        <f t="shared" si="5"/>
        <v>1.5443199404603915E-4</v>
      </c>
      <c r="J327" t="str">
        <f>_xll.BDP(A327&amp;" Mtge","security_Name")</f>
        <v>BSABS 2004-SD4 A1</v>
      </c>
      <c r="K327" s="112" t="s">
        <v>51</v>
      </c>
    </row>
    <row r="328" spans="1:11" ht="12.75" customHeight="1" x14ac:dyDescent="0.3">
      <c r="A328" s="78" t="s">
        <v>238</v>
      </c>
      <c r="B328" s="78"/>
      <c r="C328" s="78" t="s">
        <v>786</v>
      </c>
      <c r="D328" s="79">
        <v>32957.530200000001</v>
      </c>
      <c r="E328" s="80">
        <v>98.748298000000005</v>
      </c>
      <c r="F328" s="81">
        <v>31919.95</v>
      </c>
      <c r="G328" s="81">
        <v>32545</v>
      </c>
      <c r="H328" s="110">
        <f t="shared" si="5"/>
        <v>1.5249887343653712E-4</v>
      </c>
      <c r="J328" t="str">
        <f>_xll.BDP(A328&amp;" Mtge","security_Name")</f>
        <v>LBMLT 2004-3 M1</v>
      </c>
      <c r="K328" s="112" t="s">
        <v>51</v>
      </c>
    </row>
    <row r="329" spans="1:11" ht="12.75" customHeight="1" x14ac:dyDescent="0.3">
      <c r="A329" s="78" t="s">
        <v>193</v>
      </c>
      <c r="B329" s="78"/>
      <c r="C329" s="78" t="s">
        <v>787</v>
      </c>
      <c r="D329" s="79">
        <v>31949.83</v>
      </c>
      <c r="E329" s="80">
        <v>100.017653</v>
      </c>
      <c r="F329" s="81">
        <v>31652.87</v>
      </c>
      <c r="G329" s="81">
        <v>31955.47</v>
      </c>
      <c r="H329" s="110">
        <f t="shared" si="5"/>
        <v>1.4973646259440953E-4</v>
      </c>
      <c r="J329" t="str">
        <f>_xll.BDP(A329&amp;" Mtge","security_Name")</f>
        <v>CBASS 2004-CB6 M2</v>
      </c>
      <c r="K329" s="112" t="s">
        <v>51</v>
      </c>
    </row>
    <row r="330" spans="1:11" ht="12.75" customHeight="1" x14ac:dyDescent="0.3">
      <c r="A330" s="78" t="s">
        <v>181</v>
      </c>
      <c r="B330" s="78"/>
      <c r="C330" s="78" t="s">
        <v>788</v>
      </c>
      <c r="D330" s="79">
        <v>28986.1</v>
      </c>
      <c r="E330" s="80">
        <v>100.09428699999999</v>
      </c>
      <c r="F330" s="81">
        <v>28753.11</v>
      </c>
      <c r="G330" s="81">
        <v>29013.43</v>
      </c>
      <c r="H330" s="110">
        <f t="shared" si="5"/>
        <v>1.3595069563772711E-4</v>
      </c>
      <c r="J330" t="str">
        <f>_xll.BDP(A330&amp;" Mtge","security_Name")</f>
        <v>SABR 2005-FR2 M2</v>
      </c>
      <c r="K330" s="112" t="s">
        <v>51</v>
      </c>
    </row>
    <row r="331" spans="1:11" ht="12.75" customHeight="1" x14ac:dyDescent="0.3">
      <c r="A331" s="78" t="s">
        <v>314</v>
      </c>
      <c r="B331" s="78"/>
      <c r="C331" s="78" t="s">
        <v>789</v>
      </c>
      <c r="D331" s="79">
        <v>27711.270499999999</v>
      </c>
      <c r="E331" s="80">
        <v>101.098432</v>
      </c>
      <c r="F331" s="81">
        <v>27843.89</v>
      </c>
      <c r="G331" s="81">
        <v>28015.66</v>
      </c>
      <c r="H331" s="110">
        <f t="shared" ref="H331:H351" si="6">G331/$G$407</f>
        <v>1.3127535991952851E-4</v>
      </c>
      <c r="J331" t="str">
        <f>_xll.BDP(A331&amp;" Mtge","security_Name")</f>
        <v>RAMC 2002-4 M2</v>
      </c>
      <c r="K331" s="112" t="s">
        <v>51</v>
      </c>
    </row>
    <row r="332" spans="1:11" ht="12.75" customHeight="1" x14ac:dyDescent="0.3">
      <c r="A332" s="78" t="s">
        <v>195</v>
      </c>
      <c r="B332" s="78"/>
      <c r="C332" s="78" t="s">
        <v>790</v>
      </c>
      <c r="D332" s="79">
        <v>28251.64</v>
      </c>
      <c r="E332" s="80">
        <v>98.545676999999998</v>
      </c>
      <c r="F332" s="81">
        <v>27855.07</v>
      </c>
      <c r="G332" s="81">
        <v>27840.77</v>
      </c>
      <c r="H332" s="110">
        <f t="shared" si="6"/>
        <v>1.3045586297759224E-4</v>
      </c>
      <c r="J332" t="str">
        <f>_xll.BDP(A332&amp;" Mtge","security_Name")</f>
        <v>INDX 2004-AR6 6A1</v>
      </c>
      <c r="K332" s="112" t="s">
        <v>51</v>
      </c>
    </row>
    <row r="333" spans="1:11" ht="12.75" customHeight="1" x14ac:dyDescent="0.3">
      <c r="A333" s="78" t="s">
        <v>146</v>
      </c>
      <c r="B333" s="78"/>
      <c r="C333" s="78" t="s">
        <v>791</v>
      </c>
      <c r="D333" s="79">
        <v>27724.15</v>
      </c>
      <c r="E333" s="80">
        <v>100.264499</v>
      </c>
      <c r="F333" s="81">
        <v>27660.69</v>
      </c>
      <c r="G333" s="81">
        <v>27797.48</v>
      </c>
      <c r="H333" s="110">
        <f t="shared" si="6"/>
        <v>1.3025301534412879E-4</v>
      </c>
      <c r="J333" t="str">
        <f>_xll.BDP(A333&amp;" Mtge","security_Name")</f>
        <v>IRWHE 2004-1 2B1</v>
      </c>
      <c r="K333" s="112" t="s">
        <v>51</v>
      </c>
    </row>
    <row r="334" spans="1:11" ht="12.75" customHeight="1" x14ac:dyDescent="0.3">
      <c r="A334" s="78" t="s">
        <v>85</v>
      </c>
      <c r="B334" s="78"/>
      <c r="C334" s="78" t="s">
        <v>792</v>
      </c>
      <c r="D334" s="79">
        <v>27150.81</v>
      </c>
      <c r="E334" s="80">
        <v>101.124791</v>
      </c>
      <c r="F334" s="81">
        <v>26996.32</v>
      </c>
      <c r="G334" s="81">
        <v>27456.2</v>
      </c>
      <c r="H334" s="110">
        <f t="shared" si="6"/>
        <v>1.2865385063291597E-4</v>
      </c>
      <c r="J334" t="str">
        <f>_xll.BDP(A334&amp;" Mtge","security_Name")</f>
        <v>JPMMT 2004-A3 2A1</v>
      </c>
      <c r="K334" s="112" t="s">
        <v>51</v>
      </c>
    </row>
    <row r="335" spans="1:11" ht="12.75" customHeight="1" x14ac:dyDescent="0.3">
      <c r="A335" s="78" t="s">
        <v>311</v>
      </c>
      <c r="B335" s="78"/>
      <c r="C335" s="78" t="s">
        <v>793</v>
      </c>
      <c r="D335" s="79">
        <v>26582.770799999998</v>
      </c>
      <c r="E335" s="80">
        <v>100.72151700000001</v>
      </c>
      <c r="F335" s="81">
        <v>26265.06</v>
      </c>
      <c r="G335" s="81">
        <v>26774.57</v>
      </c>
      <c r="H335" s="110">
        <f t="shared" si="6"/>
        <v>1.254598789905578E-4</v>
      </c>
      <c r="J335" t="str">
        <f>_xll.BDP(A335&amp;" Mtge","security_Name")</f>
        <v>GSR 2006-AR1 2A1</v>
      </c>
      <c r="K335" s="112" t="s">
        <v>51</v>
      </c>
    </row>
    <row r="336" spans="1:11" ht="12.75" customHeight="1" x14ac:dyDescent="0.3">
      <c r="A336" s="78" t="s">
        <v>142</v>
      </c>
      <c r="B336" s="78"/>
      <c r="C336" s="78" t="s">
        <v>794</v>
      </c>
      <c r="D336" s="79">
        <v>26111.81</v>
      </c>
      <c r="E336" s="80">
        <v>101.33973899999999</v>
      </c>
      <c r="F336" s="81">
        <v>25687.61</v>
      </c>
      <c r="G336" s="81">
        <v>26461.64</v>
      </c>
      <c r="H336" s="110">
        <f t="shared" si="6"/>
        <v>1.2399355628462769E-4</v>
      </c>
      <c r="J336" t="str">
        <f>_xll.BDP(A336&amp;" Mtge","security_Name")</f>
        <v>CSFB 2004-AR5 7A3</v>
      </c>
      <c r="K336" s="112" t="s">
        <v>51</v>
      </c>
    </row>
    <row r="337" spans="1:11" ht="12.75" customHeight="1" x14ac:dyDescent="0.3">
      <c r="A337" s="78" t="s">
        <v>93</v>
      </c>
      <c r="B337" s="78"/>
      <c r="C337" s="78" t="s">
        <v>795</v>
      </c>
      <c r="D337" s="79">
        <v>26154.82</v>
      </c>
      <c r="E337" s="80">
        <v>95.822567000000006</v>
      </c>
      <c r="F337" s="81">
        <v>24981</v>
      </c>
      <c r="G337" s="81">
        <v>25062.22</v>
      </c>
      <c r="H337" s="110">
        <f t="shared" si="6"/>
        <v>1.1743617501363187E-4</v>
      </c>
      <c r="J337" t="str">
        <f>_xll.BDP(A337&amp;" Mtge","security_Name")</f>
        <v>PRIME 2006-CL1 A1</v>
      </c>
      <c r="K337" s="112" t="s">
        <v>51</v>
      </c>
    </row>
    <row r="338" spans="1:11" ht="12.75" customHeight="1" x14ac:dyDescent="0.3">
      <c r="A338" s="78" t="s">
        <v>313</v>
      </c>
      <c r="B338" s="78"/>
      <c r="C338" s="78" t="s">
        <v>796</v>
      </c>
      <c r="D338" s="79">
        <v>26638.04</v>
      </c>
      <c r="E338" s="80">
        <v>93.125583000000006</v>
      </c>
      <c r="F338" s="81">
        <v>23504.720000000001</v>
      </c>
      <c r="G338" s="81">
        <v>24806.83</v>
      </c>
      <c r="H338" s="110">
        <f t="shared" si="6"/>
        <v>1.1623947237768296E-4</v>
      </c>
      <c r="J338" t="str">
        <f>_xll.BDP(A338&amp;" Mtge","security_Name")</f>
        <v>BOAMS 2005-G 4A2</v>
      </c>
      <c r="K338" s="112" t="s">
        <v>51</v>
      </c>
    </row>
    <row r="339" spans="1:11" ht="12.75" customHeight="1" x14ac:dyDescent="0.3">
      <c r="A339" s="78" t="s">
        <v>192</v>
      </c>
      <c r="B339" s="78"/>
      <c r="C339" s="78" t="s">
        <v>797</v>
      </c>
      <c r="D339" s="79">
        <v>21424.33</v>
      </c>
      <c r="E339" s="80">
        <v>103.44206800000001</v>
      </c>
      <c r="F339" s="81">
        <v>21412.27</v>
      </c>
      <c r="G339" s="81">
        <v>22161.77</v>
      </c>
      <c r="H339" s="110">
        <f t="shared" si="6"/>
        <v>1.0384528985588093E-4</v>
      </c>
      <c r="J339" t="str">
        <f>_xll.BDP(A339&amp;" Mtge","security_Name")</f>
        <v>CXHE 2002-A AF6</v>
      </c>
      <c r="K339" s="112" t="s">
        <v>51</v>
      </c>
    </row>
    <row r="340" spans="1:11" ht="12.75" customHeight="1" x14ac:dyDescent="0.3">
      <c r="A340" s="78" t="s">
        <v>86</v>
      </c>
      <c r="B340" s="78"/>
      <c r="C340" s="78" t="s">
        <v>798</v>
      </c>
      <c r="D340" s="79">
        <v>21387.89</v>
      </c>
      <c r="E340" s="80">
        <v>102.10189</v>
      </c>
      <c r="F340" s="81">
        <v>21054.6</v>
      </c>
      <c r="G340" s="81">
        <v>21837.439999999999</v>
      </c>
      <c r="H340" s="110">
        <f t="shared" si="6"/>
        <v>1.023255492007366E-4</v>
      </c>
      <c r="J340" t="str">
        <f>_xll.BDP(A340&amp;" Mtge","security_Name")</f>
        <v>ABFC 2003-AHL1 M1</v>
      </c>
      <c r="K340" s="112" t="s">
        <v>51</v>
      </c>
    </row>
    <row r="341" spans="1:11" ht="12.75" customHeight="1" x14ac:dyDescent="0.3">
      <c r="A341" s="78" t="s">
        <v>97</v>
      </c>
      <c r="B341" s="78"/>
      <c r="C341" s="78" t="s">
        <v>799</v>
      </c>
      <c r="D341" s="79">
        <v>22410.639999999999</v>
      </c>
      <c r="E341" s="80">
        <v>96.328216999999995</v>
      </c>
      <c r="F341" s="81">
        <v>20909.11</v>
      </c>
      <c r="G341" s="81">
        <v>21587.77</v>
      </c>
      <c r="H341" s="110">
        <f t="shared" si="6"/>
        <v>1.0115564925509518E-4</v>
      </c>
      <c r="J341" t="str">
        <f>_xll.BDP(A341&amp;" Mtge","security_Name")</f>
        <v>CDCMC 2003-HE4 A1</v>
      </c>
      <c r="K341" s="112" t="s">
        <v>51</v>
      </c>
    </row>
    <row r="342" spans="1:11" ht="12.75" customHeight="1" x14ac:dyDescent="0.3">
      <c r="A342" s="78" t="s">
        <v>94</v>
      </c>
      <c r="B342" s="78"/>
      <c r="C342" s="78" t="s">
        <v>800</v>
      </c>
      <c r="D342" s="79">
        <v>22008.22</v>
      </c>
      <c r="E342" s="80">
        <v>94.287271000000004</v>
      </c>
      <c r="F342" s="81">
        <v>20581.46</v>
      </c>
      <c r="G342" s="81">
        <v>20750.95</v>
      </c>
      <c r="H342" s="110">
        <f t="shared" si="6"/>
        <v>9.723449063567091E-5</v>
      </c>
      <c r="J342" t="str">
        <f>_xll.BDP(A342&amp;" Mtge","security_Name")</f>
        <v>TMST 2006-4 A2B</v>
      </c>
      <c r="K342" s="112" t="s">
        <v>51</v>
      </c>
    </row>
    <row r="343" spans="1:11" ht="12.75" customHeight="1" x14ac:dyDescent="0.3">
      <c r="A343" s="78" t="s">
        <v>312</v>
      </c>
      <c r="B343" s="78"/>
      <c r="C343" s="78" t="s">
        <v>801</v>
      </c>
      <c r="D343" s="79">
        <v>17769.79</v>
      </c>
      <c r="E343" s="80">
        <v>94.569153999999997</v>
      </c>
      <c r="F343" s="81">
        <v>17091.669999999998</v>
      </c>
      <c r="G343" s="81">
        <v>16804.740000000002</v>
      </c>
      <c r="H343" s="110">
        <f t="shared" si="6"/>
        <v>7.8743398936669616E-5</v>
      </c>
      <c r="J343" t="str">
        <f>_xll.BDP(A343&amp;" Mtge","security_Name")</f>
        <v>RFMSI 2005-SA3 3A</v>
      </c>
      <c r="K343" s="112" t="s">
        <v>51</v>
      </c>
    </row>
    <row r="344" spans="1:11" ht="12.75" customHeight="1" x14ac:dyDescent="0.3">
      <c r="A344" s="78" t="s">
        <v>95</v>
      </c>
      <c r="B344" s="78"/>
      <c r="C344" s="78" t="s">
        <v>802</v>
      </c>
      <c r="D344" s="79">
        <v>16193.7</v>
      </c>
      <c r="E344" s="80">
        <v>93.526741999999999</v>
      </c>
      <c r="F344" s="81">
        <v>15154.13</v>
      </c>
      <c r="G344" s="81">
        <v>15145.44</v>
      </c>
      <c r="H344" s="110">
        <f t="shared" si="6"/>
        <v>7.0968275854990532E-5</v>
      </c>
      <c r="J344" t="str">
        <f>_xll.BDP(A344&amp;" Mtge","security_Name")</f>
        <v>FHAMS 2005-AA6 2A1</v>
      </c>
      <c r="K344" s="112" t="s">
        <v>51</v>
      </c>
    </row>
    <row r="345" spans="1:11" ht="12.75" customHeight="1" x14ac:dyDescent="0.3">
      <c r="A345" s="78" t="s">
        <v>96</v>
      </c>
      <c r="B345" s="78"/>
      <c r="C345" s="78" t="s">
        <v>803</v>
      </c>
      <c r="D345" s="79">
        <v>14846.51</v>
      </c>
      <c r="E345" s="80">
        <v>100.69517999999999</v>
      </c>
      <c r="F345" s="81">
        <v>14340.75</v>
      </c>
      <c r="G345" s="81">
        <v>14949.72</v>
      </c>
      <c r="H345" s="110">
        <f t="shared" si="6"/>
        <v>7.0051174011112849E-5</v>
      </c>
      <c r="J345" t="str">
        <f>_xll.BDP(A345&amp;" Mtge","security_Name")</f>
        <v>SASC 2003-31A 2A7</v>
      </c>
      <c r="K345" s="112" t="s">
        <v>51</v>
      </c>
    </row>
    <row r="346" spans="1:11" ht="12.75" customHeight="1" x14ac:dyDescent="0.3">
      <c r="A346" s="78" t="s">
        <v>315</v>
      </c>
      <c r="B346" s="78"/>
      <c r="C346" s="78" t="s">
        <v>804</v>
      </c>
      <c r="D346" s="79">
        <v>13811.69</v>
      </c>
      <c r="E346" s="80">
        <v>103.13328799999999</v>
      </c>
      <c r="F346" s="81">
        <v>13914.73</v>
      </c>
      <c r="G346" s="81">
        <v>14244.45</v>
      </c>
      <c r="H346" s="110">
        <f t="shared" si="6"/>
        <v>6.6746430410910472E-5</v>
      </c>
      <c r="J346" t="str">
        <f>_xll.BDP(A346&amp;" Mtge","security_Name")</f>
        <v>MALT 2004-5 1A1</v>
      </c>
      <c r="K346" s="112" t="s">
        <v>51</v>
      </c>
    </row>
    <row r="347" spans="1:11" ht="12.75" customHeight="1" x14ac:dyDescent="0.3">
      <c r="A347" s="78" t="s">
        <v>239</v>
      </c>
      <c r="B347" s="78"/>
      <c r="C347" s="78" t="s">
        <v>805</v>
      </c>
      <c r="D347" s="79">
        <v>13288.45</v>
      </c>
      <c r="E347" s="80">
        <v>100.258796</v>
      </c>
      <c r="F347" s="81">
        <v>12909.66</v>
      </c>
      <c r="G347" s="81">
        <v>13322.84</v>
      </c>
      <c r="H347" s="110">
        <f t="shared" si="6"/>
        <v>6.2427964079742949E-5</v>
      </c>
      <c r="J347" t="str">
        <f>_xll.BDP(A347&amp;" Mtge","security_Name")</f>
        <v>BAFC 2004-3 1A11</v>
      </c>
      <c r="K347" s="112" t="s">
        <v>51</v>
      </c>
    </row>
    <row r="348" spans="1:11" ht="12.75" customHeight="1" x14ac:dyDescent="0.3">
      <c r="A348" s="78" t="s">
        <v>91</v>
      </c>
      <c r="B348" s="78"/>
      <c r="C348" s="78" t="s">
        <v>806</v>
      </c>
      <c r="D348" s="79">
        <v>12981.68</v>
      </c>
      <c r="E348" s="80">
        <v>99.247247000000002</v>
      </c>
      <c r="F348" s="81">
        <v>12628.02</v>
      </c>
      <c r="G348" s="81">
        <v>12883.96</v>
      </c>
      <c r="H348" s="110">
        <f t="shared" si="6"/>
        <v>6.037146675069616E-5</v>
      </c>
      <c r="J348" t="str">
        <f>_xll.BDP(A348&amp;" Mtge","security_Name")</f>
        <v>MHL 2005-1 2M1</v>
      </c>
      <c r="K348" s="112" t="s">
        <v>51</v>
      </c>
    </row>
    <row r="349" spans="1:11" ht="12.75" customHeight="1" x14ac:dyDescent="0.3">
      <c r="A349" s="78" t="s">
        <v>147</v>
      </c>
      <c r="B349" s="78"/>
      <c r="C349" s="78" t="s">
        <v>807</v>
      </c>
      <c r="D349" s="79">
        <v>13246.7</v>
      </c>
      <c r="E349" s="80">
        <v>96.608891</v>
      </c>
      <c r="F349" s="81">
        <v>12700.36</v>
      </c>
      <c r="G349" s="81">
        <v>12797.49</v>
      </c>
      <c r="H349" s="110">
        <f t="shared" si="6"/>
        <v>5.9966286920121351E-5</v>
      </c>
      <c r="J349" t="str">
        <f>_xll.BDP(A349&amp;" Mtge","security_Name")</f>
        <v>MARM 2003-5 4A1</v>
      </c>
      <c r="K349" s="112" t="s">
        <v>51</v>
      </c>
    </row>
    <row r="350" spans="1:11" ht="12.75" customHeight="1" x14ac:dyDescent="0.3">
      <c r="A350" s="78" t="s">
        <v>316</v>
      </c>
      <c r="B350" s="78"/>
      <c r="C350" s="78" t="s">
        <v>701</v>
      </c>
      <c r="D350" s="79">
        <v>12417.9</v>
      </c>
      <c r="E350" s="80">
        <v>101.05356</v>
      </c>
      <c r="F350" s="81">
        <v>12329.1</v>
      </c>
      <c r="G350" s="81">
        <v>12548.73</v>
      </c>
      <c r="H350" s="110">
        <f t="shared" si="6"/>
        <v>5.8800651038847018E-5</v>
      </c>
      <c r="J350" t="str">
        <f>_xll.BDP(A350&amp;" Mtge","security_Name")</f>
        <v>BOAMS 2005-A 2A1</v>
      </c>
      <c r="K350" s="112" t="s">
        <v>51</v>
      </c>
    </row>
    <row r="351" spans="1:11" ht="12.75" customHeight="1" x14ac:dyDescent="0.3">
      <c r="A351" s="78" t="s">
        <v>89</v>
      </c>
      <c r="B351" s="78"/>
      <c r="C351" s="78" t="s">
        <v>808</v>
      </c>
      <c r="D351" s="79">
        <v>350.77</v>
      </c>
      <c r="E351" s="80">
        <v>99.774781000000004</v>
      </c>
      <c r="F351" s="81">
        <v>303.13</v>
      </c>
      <c r="G351" s="81">
        <v>349.98</v>
      </c>
      <c r="H351" s="110">
        <f t="shared" si="6"/>
        <v>1.6399310408763023E-6</v>
      </c>
      <c r="J351" t="str">
        <f>_xll.BDP(A351&amp;" Mtge","security_Name")</f>
        <v>MASTR 2005-1 1A1</v>
      </c>
      <c r="K351" s="112" t="s">
        <v>51</v>
      </c>
    </row>
    <row r="352" spans="1:11" ht="12.75" customHeight="1" x14ac:dyDescent="0.3">
      <c r="A352" s="82" t="s">
        <v>38</v>
      </c>
      <c r="D352" s="83">
        <v>333937981.20319998</v>
      </c>
      <c r="E352" s="84"/>
      <c r="F352" s="85">
        <v>192604021.33000001</v>
      </c>
      <c r="G352" s="85">
        <v>198405325.90000001</v>
      </c>
      <c r="K352" s="112"/>
    </row>
    <row r="353" spans="1:11" ht="12.75" customHeight="1" x14ac:dyDescent="0.3">
      <c r="A353" s="77" t="s">
        <v>101</v>
      </c>
      <c r="B353" s="58"/>
      <c r="C353" s="58"/>
      <c r="D353" s="58"/>
      <c r="E353" s="78"/>
      <c r="F353" s="78"/>
      <c r="G353" s="78"/>
      <c r="K353" s="112"/>
    </row>
    <row r="354" spans="1:11" ht="12.75" customHeight="1" x14ac:dyDescent="0.3">
      <c r="A354" s="78" t="s">
        <v>809</v>
      </c>
      <c r="B354" s="78"/>
      <c r="C354" s="78" t="s">
        <v>810</v>
      </c>
      <c r="D354" s="79">
        <v>15622203.970000001</v>
      </c>
      <c r="E354" s="80">
        <v>3.9866600000000001</v>
      </c>
      <c r="F354" s="81">
        <v>750485.6</v>
      </c>
      <c r="G354" s="81">
        <v>622804.16</v>
      </c>
      <c r="H354" s="110">
        <f>G354/$G$407</f>
        <v>2.9183264025684072E-3</v>
      </c>
      <c r="J354" t="str">
        <f>_xll.BDP(A354&amp;" Mtge","security_Name")</f>
        <v>FHR 4957 DI</v>
      </c>
      <c r="K354" s="112" t="s">
        <v>54</v>
      </c>
    </row>
    <row r="355" spans="1:11" ht="12.75" customHeight="1" x14ac:dyDescent="0.3">
      <c r="A355" s="78" t="s">
        <v>811</v>
      </c>
      <c r="B355" s="78"/>
      <c r="C355" s="78" t="s">
        <v>812</v>
      </c>
      <c r="D355" s="79">
        <v>3020568.59</v>
      </c>
      <c r="E355" s="80">
        <v>18.801729999999999</v>
      </c>
      <c r="F355" s="81">
        <v>547252.34</v>
      </c>
      <c r="G355" s="81">
        <v>567919.15</v>
      </c>
      <c r="H355" s="110">
        <f t="shared" ref="H355:H397" si="7">G355/$G$407</f>
        <v>2.66114704495424E-3</v>
      </c>
      <c r="J355" t="str">
        <f>_xll.BDP(A355&amp;" Mtge","security_Name")</f>
        <v>GNR 2020-61 SF</v>
      </c>
      <c r="K355" s="112" t="s">
        <v>54</v>
      </c>
    </row>
    <row r="356" spans="1:11" ht="12.75" customHeight="1" x14ac:dyDescent="0.3">
      <c r="A356" s="78" t="s">
        <v>813</v>
      </c>
      <c r="B356" s="78"/>
      <c r="C356" s="78" t="s">
        <v>814</v>
      </c>
      <c r="D356" s="79">
        <v>3858132.92</v>
      </c>
      <c r="E356" s="80">
        <v>14.08517</v>
      </c>
      <c r="F356" s="81">
        <v>507236.02</v>
      </c>
      <c r="G356" s="81">
        <v>543424.57999999996</v>
      </c>
      <c r="H356" s="110">
        <f t="shared" si="7"/>
        <v>2.5463707558065242E-3</v>
      </c>
      <c r="J356" t="str">
        <f>_xll.BDP(A356&amp;" Mtge","security_Name")</f>
        <v>GNR 2020-62 IG</v>
      </c>
      <c r="K356" s="112" t="s">
        <v>54</v>
      </c>
    </row>
    <row r="357" spans="1:11" ht="12.75" customHeight="1" x14ac:dyDescent="0.3">
      <c r="A357" s="78" t="s">
        <v>372</v>
      </c>
      <c r="B357" s="78"/>
      <c r="C357" s="78" t="s">
        <v>815</v>
      </c>
      <c r="D357" s="79">
        <v>3686091.35</v>
      </c>
      <c r="E357" s="80">
        <v>13.184570000000001</v>
      </c>
      <c r="F357" s="81">
        <v>450102.45</v>
      </c>
      <c r="G357" s="81">
        <v>485995.29</v>
      </c>
      <c r="H357" s="110">
        <f t="shared" si="7"/>
        <v>2.2772694490847487E-3</v>
      </c>
      <c r="J357" t="str">
        <f>_xll.BDP(A357&amp;" Mtge","security_Name")</f>
        <v>FNR 2012-94 YS</v>
      </c>
      <c r="K357" s="112" t="s">
        <v>54</v>
      </c>
    </row>
    <row r="358" spans="1:11" ht="12.75" customHeight="1" x14ac:dyDescent="0.3">
      <c r="A358" s="78" t="s">
        <v>317</v>
      </c>
      <c r="B358" s="78"/>
      <c r="C358" s="78" t="s">
        <v>816</v>
      </c>
      <c r="D358" s="79">
        <v>5348012.26</v>
      </c>
      <c r="E358" s="80">
        <v>8.8233899999999998</v>
      </c>
      <c r="F358" s="81">
        <v>678033.64</v>
      </c>
      <c r="G358" s="81">
        <v>471875.98</v>
      </c>
      <c r="H358" s="110">
        <f t="shared" si="7"/>
        <v>2.2111093978110898E-3</v>
      </c>
      <c r="J358" t="str">
        <f>_xll.BDP(A358&amp;" Mtge","security_Name")</f>
        <v>FNR 2017-30 MI</v>
      </c>
      <c r="K358" s="112" t="s">
        <v>54</v>
      </c>
    </row>
    <row r="359" spans="1:11" ht="12.75" customHeight="1" x14ac:dyDescent="0.3">
      <c r="A359" s="78" t="s">
        <v>817</v>
      </c>
      <c r="B359" s="78"/>
      <c r="C359" s="78" t="s">
        <v>818</v>
      </c>
      <c r="D359" s="79">
        <v>7741991</v>
      </c>
      <c r="E359" s="80">
        <v>5.2335099999999999</v>
      </c>
      <c r="F359" s="81">
        <v>396594.19</v>
      </c>
      <c r="G359" s="81">
        <v>405177.87</v>
      </c>
      <c r="H359" s="110">
        <f t="shared" si="7"/>
        <v>1.8985763931914483E-3</v>
      </c>
      <c r="J359" t="str">
        <f>_xll.BDP(A359&amp;" Mtge","security_Name")</f>
        <v>GNR 2020-164 AI</v>
      </c>
      <c r="K359" s="112" t="s">
        <v>54</v>
      </c>
    </row>
    <row r="360" spans="1:11" ht="12.75" customHeight="1" x14ac:dyDescent="0.3">
      <c r="A360" s="78" t="s">
        <v>318</v>
      </c>
      <c r="B360" s="78"/>
      <c r="C360" s="78" t="s">
        <v>819</v>
      </c>
      <c r="D360" s="79">
        <v>2121501.6</v>
      </c>
      <c r="E360" s="80">
        <v>18.806090000000001</v>
      </c>
      <c r="F360" s="81">
        <v>430579.67</v>
      </c>
      <c r="G360" s="81">
        <v>398971.5</v>
      </c>
      <c r="H360" s="110">
        <f t="shared" si="7"/>
        <v>1.8694946776243776E-3</v>
      </c>
      <c r="J360" t="str">
        <f>_xll.BDP(A360&amp;" Mtge","security_Name")</f>
        <v>FNR 2011-124 NS</v>
      </c>
      <c r="K360" s="112" t="s">
        <v>54</v>
      </c>
    </row>
    <row r="361" spans="1:11" ht="12.75" customHeight="1" x14ac:dyDescent="0.3">
      <c r="A361" s="78" t="s">
        <v>197</v>
      </c>
      <c r="B361" s="78"/>
      <c r="C361" s="78" t="s">
        <v>820</v>
      </c>
      <c r="D361" s="79">
        <v>2103883.85</v>
      </c>
      <c r="E361" s="80">
        <v>16.910029999999999</v>
      </c>
      <c r="F361" s="81">
        <v>307734.65999999997</v>
      </c>
      <c r="G361" s="81">
        <v>355767.39</v>
      </c>
      <c r="H361" s="110">
        <f t="shared" si="7"/>
        <v>1.6670495062362004E-3</v>
      </c>
      <c r="J361" t="str">
        <f>_xll.BDP(A361&amp;" Mtge","security_Name")</f>
        <v>FNR 2019-37 CI</v>
      </c>
      <c r="K361" s="112" t="s">
        <v>54</v>
      </c>
    </row>
    <row r="362" spans="1:11" ht="12.75" customHeight="1" x14ac:dyDescent="0.3">
      <c r="A362" s="78" t="s">
        <v>319</v>
      </c>
      <c r="B362" s="78"/>
      <c r="C362" s="78" t="s">
        <v>821</v>
      </c>
      <c r="D362" s="79">
        <v>4965314.51</v>
      </c>
      <c r="E362" s="80">
        <v>7.1166700000000001</v>
      </c>
      <c r="F362" s="81">
        <v>495221.19</v>
      </c>
      <c r="G362" s="81">
        <v>353365.05</v>
      </c>
      <c r="H362" s="110">
        <f t="shared" si="7"/>
        <v>1.6557926574541589E-3</v>
      </c>
      <c r="J362" t="str">
        <f>_xll.BDP(A362&amp;" Mtge","security_Name")</f>
        <v>FNR 2019-34 KI</v>
      </c>
      <c r="K362" s="112" t="s">
        <v>54</v>
      </c>
    </row>
    <row r="363" spans="1:11" ht="12.75" customHeight="1" x14ac:dyDescent="0.3">
      <c r="A363" s="78" t="s">
        <v>822</v>
      </c>
      <c r="B363" s="78"/>
      <c r="C363" s="78" t="s">
        <v>823</v>
      </c>
      <c r="D363" s="79">
        <v>4111312.51</v>
      </c>
      <c r="E363" s="80">
        <v>7.8468</v>
      </c>
      <c r="F363" s="81">
        <v>316730.05</v>
      </c>
      <c r="G363" s="81">
        <v>322606.46999999997</v>
      </c>
      <c r="H363" s="110">
        <f t="shared" si="7"/>
        <v>1.5116645640908897E-3</v>
      </c>
      <c r="J363" t="str">
        <f>_xll.BDP(A363&amp;" Mtge","security_Name")</f>
        <v>FHR 5050 IJ</v>
      </c>
      <c r="K363" s="112" t="s">
        <v>54</v>
      </c>
    </row>
    <row r="364" spans="1:11" ht="12.75" customHeight="1" x14ac:dyDescent="0.3">
      <c r="A364" s="78" t="s">
        <v>241</v>
      </c>
      <c r="B364" s="78"/>
      <c r="C364" s="78" t="s">
        <v>824</v>
      </c>
      <c r="D364" s="79">
        <v>1737338.15</v>
      </c>
      <c r="E364" s="80">
        <v>18.038830000000001</v>
      </c>
      <c r="F364" s="81">
        <v>319601.12</v>
      </c>
      <c r="G364" s="81">
        <v>313395.48</v>
      </c>
      <c r="H364" s="110">
        <f t="shared" si="7"/>
        <v>1.4685038451406605E-3</v>
      </c>
      <c r="J364" t="str">
        <f>_xll.BDP(A364&amp;" Mtge","security_Name")</f>
        <v>FNR 2017-112 SC</v>
      </c>
      <c r="K364" s="112" t="s">
        <v>54</v>
      </c>
    </row>
    <row r="365" spans="1:11" ht="12.75" customHeight="1" x14ac:dyDescent="0.3">
      <c r="A365" s="78" t="s">
        <v>374</v>
      </c>
      <c r="B365" s="78"/>
      <c r="C365" s="78" t="s">
        <v>825</v>
      </c>
      <c r="D365" s="79">
        <v>5538953.6500000004</v>
      </c>
      <c r="E365" s="80">
        <v>5.6570299999999998</v>
      </c>
      <c r="F365" s="81">
        <v>335506.73</v>
      </c>
      <c r="G365" s="81">
        <v>313340.27</v>
      </c>
      <c r="H365" s="110">
        <f t="shared" si="7"/>
        <v>1.4682451429497733E-3</v>
      </c>
      <c r="J365" t="str">
        <f>_xll.BDP(A365&amp;" Mtge","security_Name")</f>
        <v>FHR 4672 AI</v>
      </c>
      <c r="K365" s="112" t="s">
        <v>54</v>
      </c>
    </row>
    <row r="366" spans="1:11" ht="12.75" customHeight="1" x14ac:dyDescent="0.3">
      <c r="A366" s="78" t="s">
        <v>433</v>
      </c>
      <c r="B366" s="78"/>
      <c r="C366" s="78" t="s">
        <v>826</v>
      </c>
      <c r="D366" s="79">
        <v>2335880.0699999998</v>
      </c>
      <c r="E366" s="80">
        <v>12.3157</v>
      </c>
      <c r="F366" s="81">
        <v>300586.62</v>
      </c>
      <c r="G366" s="81">
        <v>287679.98</v>
      </c>
      <c r="H366" s="110">
        <f t="shared" si="7"/>
        <v>1.348006540489953E-3</v>
      </c>
      <c r="J366" t="str">
        <f>_xll.BDP(A366&amp;" Mtge","security_Name")</f>
        <v>FNR 2020-14 BI</v>
      </c>
      <c r="K366" s="112" t="s">
        <v>54</v>
      </c>
    </row>
    <row r="367" spans="1:11" ht="12.75" customHeight="1" x14ac:dyDescent="0.3">
      <c r="A367" s="78" t="s">
        <v>102</v>
      </c>
      <c r="B367" s="78"/>
      <c r="C367" s="78" t="s">
        <v>827</v>
      </c>
      <c r="D367" s="79">
        <v>1534711.93</v>
      </c>
      <c r="E367" s="80">
        <v>16.208030000000001</v>
      </c>
      <c r="F367" s="81">
        <v>306447.93</v>
      </c>
      <c r="G367" s="81">
        <v>248746.57</v>
      </c>
      <c r="H367" s="110">
        <f t="shared" si="7"/>
        <v>1.1655729511815247E-3</v>
      </c>
      <c r="J367" t="str">
        <f>_xll.BDP(A367&amp;" Mtge","security_Name")</f>
        <v>FNR 2010-135 MS</v>
      </c>
      <c r="K367" s="112" t="s">
        <v>54</v>
      </c>
    </row>
    <row r="368" spans="1:11" ht="12.75" customHeight="1" x14ac:dyDescent="0.3">
      <c r="A368" s="78" t="s">
        <v>828</v>
      </c>
      <c r="B368" s="78"/>
      <c r="C368" s="78" t="s">
        <v>829</v>
      </c>
      <c r="D368" s="79">
        <v>3639829</v>
      </c>
      <c r="E368" s="80">
        <v>6.3004100000000003</v>
      </c>
      <c r="F368" s="81">
        <v>175386.9</v>
      </c>
      <c r="G368" s="81">
        <v>229324.15</v>
      </c>
      <c r="H368" s="110">
        <f t="shared" si="7"/>
        <v>1.0745636665168675E-3</v>
      </c>
      <c r="J368" t="str">
        <f>_xll.BDP(A368&amp;" Mtge","security_Name")</f>
        <v>FHR 4580 MI</v>
      </c>
      <c r="K368" s="112" t="s">
        <v>54</v>
      </c>
    </row>
    <row r="369" spans="1:11" ht="12.75" customHeight="1" x14ac:dyDescent="0.3">
      <c r="A369" s="78" t="s">
        <v>242</v>
      </c>
      <c r="B369" s="78"/>
      <c r="C369" s="78" t="s">
        <v>830</v>
      </c>
      <c r="D369" s="79">
        <v>1204358.27</v>
      </c>
      <c r="E369" s="80">
        <v>18.09592</v>
      </c>
      <c r="F369" s="81">
        <v>194848.1</v>
      </c>
      <c r="G369" s="81">
        <v>217939.71</v>
      </c>
      <c r="H369" s="110">
        <f t="shared" si="7"/>
        <v>1.0212186281175479E-3</v>
      </c>
      <c r="J369" t="str">
        <f>_xll.BDP(A369&amp;" Mtge","security_Name")</f>
        <v>GNR 2004-56 S</v>
      </c>
      <c r="K369" s="112" t="s">
        <v>54</v>
      </c>
    </row>
    <row r="370" spans="1:11" ht="12.75" customHeight="1" x14ac:dyDescent="0.3">
      <c r="A370" s="78" t="s">
        <v>196</v>
      </c>
      <c r="B370" s="78"/>
      <c r="C370" s="78" t="s">
        <v>831</v>
      </c>
      <c r="D370" s="79">
        <v>3023849.09</v>
      </c>
      <c r="E370" s="80">
        <v>7.0460700000000003</v>
      </c>
      <c r="F370" s="81">
        <v>477206.12</v>
      </c>
      <c r="G370" s="81">
        <v>213062.52</v>
      </c>
      <c r="H370" s="110">
        <f t="shared" si="7"/>
        <v>9.983651642817531E-4</v>
      </c>
      <c r="J370" t="str">
        <f>_xll.BDP(A370&amp;" Mtge","security_Name")</f>
        <v>GNR 2018-154 DI</v>
      </c>
      <c r="K370" s="112" t="s">
        <v>54</v>
      </c>
    </row>
    <row r="371" spans="1:11" ht="12.75" customHeight="1" x14ac:dyDescent="0.3">
      <c r="A371" s="78" t="s">
        <v>103</v>
      </c>
      <c r="B371" s="78"/>
      <c r="C371" s="78" t="s">
        <v>832</v>
      </c>
      <c r="D371" s="79">
        <v>184883.39</v>
      </c>
      <c r="E371" s="80">
        <v>101.03561999999999</v>
      </c>
      <c r="F371" s="81">
        <v>164027.95000000001</v>
      </c>
      <c r="G371" s="81">
        <v>186798.07999999999</v>
      </c>
      <c r="H371" s="110">
        <f t="shared" si="7"/>
        <v>8.7529564480283092E-4</v>
      </c>
      <c r="J371" t="str">
        <f>_xll.BDP(A371&amp;" Mtge","security_Name")</f>
        <v>FNR 2013-42 PD</v>
      </c>
      <c r="K371" s="112" t="s">
        <v>56</v>
      </c>
    </row>
    <row r="372" spans="1:11" ht="12.75" customHeight="1" x14ac:dyDescent="0.3">
      <c r="A372" s="78" t="s">
        <v>833</v>
      </c>
      <c r="B372" s="78"/>
      <c r="C372" s="78" t="s">
        <v>834</v>
      </c>
      <c r="D372" s="79">
        <v>1176137.8</v>
      </c>
      <c r="E372" s="80">
        <v>13.47339</v>
      </c>
      <c r="F372" s="81">
        <v>151544.06</v>
      </c>
      <c r="G372" s="81">
        <v>158465.63</v>
      </c>
      <c r="H372" s="110">
        <f t="shared" si="7"/>
        <v>7.4253587504719985E-4</v>
      </c>
      <c r="J372" t="str">
        <f>_xll.BDP(A372&amp;" Mtge","security_Name")</f>
        <v>FNR 2020-16 SJ</v>
      </c>
      <c r="K372" s="112" t="s">
        <v>54</v>
      </c>
    </row>
    <row r="373" spans="1:11" ht="12.75" customHeight="1" x14ac:dyDescent="0.3">
      <c r="A373" s="78" t="s">
        <v>373</v>
      </c>
      <c r="B373" s="78"/>
      <c r="C373" s="78" t="s">
        <v>835</v>
      </c>
      <c r="D373" s="79">
        <v>6471195.9808999998</v>
      </c>
      <c r="E373" s="80">
        <v>2.4417300000000002</v>
      </c>
      <c r="F373" s="81">
        <v>241562.96</v>
      </c>
      <c r="G373" s="81">
        <v>158009.13</v>
      </c>
      <c r="H373" s="110">
        <f t="shared" si="7"/>
        <v>7.40396814186122E-4</v>
      </c>
      <c r="J373" t="str">
        <f>_xll.BDP(A373&amp;" Mtge","security_Name")</f>
        <v>FHR 4199 SD</v>
      </c>
      <c r="K373" s="112" t="s">
        <v>54</v>
      </c>
    </row>
    <row r="374" spans="1:11" ht="12.75" customHeight="1" x14ac:dyDescent="0.3">
      <c r="A374" s="78" t="s">
        <v>320</v>
      </c>
      <c r="B374" s="78"/>
      <c r="C374" s="78" t="s">
        <v>836</v>
      </c>
      <c r="D374" s="79">
        <v>2318612.64</v>
      </c>
      <c r="E374" s="80">
        <v>6.2438900000000004</v>
      </c>
      <c r="F374" s="81">
        <v>144283.97</v>
      </c>
      <c r="G374" s="81">
        <v>144771.62</v>
      </c>
      <c r="H374" s="110">
        <f t="shared" si="7"/>
        <v>6.7836868814203234E-4</v>
      </c>
      <c r="J374" t="str">
        <f>_xll.BDP(A374&amp;" Mtge","security_Name")</f>
        <v>GNR 2019-58 IO</v>
      </c>
      <c r="K374" s="112" t="s">
        <v>54</v>
      </c>
    </row>
    <row r="375" spans="1:11" ht="12.75" customHeight="1" x14ac:dyDescent="0.3">
      <c r="A375" s="78" t="s">
        <v>104</v>
      </c>
      <c r="B375" s="78"/>
      <c r="C375" s="78" t="s">
        <v>837</v>
      </c>
      <c r="D375" s="79">
        <v>796258.4</v>
      </c>
      <c r="E375" s="80">
        <v>18.130379999999999</v>
      </c>
      <c r="F375" s="81">
        <v>72381.679999999993</v>
      </c>
      <c r="G375" s="81">
        <v>144364.67000000001</v>
      </c>
      <c r="H375" s="110">
        <f t="shared" si="7"/>
        <v>6.7646180792863561E-4</v>
      </c>
      <c r="J375" t="str">
        <f>_xll.BDP(A375&amp;" Mtge","security_Name")</f>
        <v>FHR 3349 SM</v>
      </c>
      <c r="K375" s="112" t="s">
        <v>54</v>
      </c>
    </row>
    <row r="376" spans="1:11" ht="12.75" customHeight="1" x14ac:dyDescent="0.3">
      <c r="A376" s="78" t="s">
        <v>324</v>
      </c>
      <c r="B376" s="78"/>
      <c r="C376" s="78" t="s">
        <v>838</v>
      </c>
      <c r="D376" s="79">
        <v>860421.76</v>
      </c>
      <c r="E376" s="80">
        <v>15.81892</v>
      </c>
      <c r="F376" s="81">
        <v>120669.55</v>
      </c>
      <c r="G376" s="81">
        <v>136109.43</v>
      </c>
      <c r="H376" s="110">
        <f t="shared" si="7"/>
        <v>6.3777952801011544E-4</v>
      </c>
      <c r="J376" t="str">
        <f>_xll.BDP(A376&amp;" Mtge","security_Name")</f>
        <v>FNR 2012-88 SB</v>
      </c>
      <c r="K376" s="112" t="s">
        <v>54</v>
      </c>
    </row>
    <row r="377" spans="1:11" ht="12.75" customHeight="1" x14ac:dyDescent="0.3">
      <c r="A377" s="78" t="s">
        <v>198</v>
      </c>
      <c r="B377" s="78"/>
      <c r="C377" s="78" t="s">
        <v>839</v>
      </c>
      <c r="D377" s="79">
        <v>119228.7292</v>
      </c>
      <c r="E377" s="80">
        <v>99.868858000000003</v>
      </c>
      <c r="F377" s="81">
        <v>117024.98</v>
      </c>
      <c r="G377" s="81">
        <v>119072.37</v>
      </c>
      <c r="H377" s="110">
        <f t="shared" si="7"/>
        <v>5.5794752749788038E-4</v>
      </c>
      <c r="J377" t="str">
        <f>_xll.BDP(A377&amp;" Mtge","security_Name")</f>
        <v>FNR 2017-96 KT</v>
      </c>
      <c r="K377" s="112" t="s">
        <v>56</v>
      </c>
    </row>
    <row r="378" spans="1:11" ht="12.75" customHeight="1" x14ac:dyDescent="0.3">
      <c r="A378" s="78" t="s">
        <v>376</v>
      </c>
      <c r="B378" s="78"/>
      <c r="C378" s="78" t="s">
        <v>840</v>
      </c>
      <c r="D378" s="79">
        <v>2003538.28</v>
      </c>
      <c r="E378" s="80">
        <v>5.80769</v>
      </c>
      <c r="F378" s="81">
        <v>168246.62</v>
      </c>
      <c r="G378" s="81">
        <v>116359.29</v>
      </c>
      <c r="H378" s="110">
        <f t="shared" si="7"/>
        <v>5.4523461787910022E-4</v>
      </c>
      <c r="J378" t="str">
        <f>_xll.BDP(A378&amp;" Mtge","security_Name")</f>
        <v>GNR 2010-131 SB</v>
      </c>
      <c r="K378" s="112" t="s">
        <v>54</v>
      </c>
    </row>
    <row r="379" spans="1:11" ht="12.75" customHeight="1" x14ac:dyDescent="0.3">
      <c r="A379" s="78" t="s">
        <v>246</v>
      </c>
      <c r="B379" s="78"/>
      <c r="C379" s="78" t="s">
        <v>841</v>
      </c>
      <c r="D379" s="79">
        <v>508502.40029999998</v>
      </c>
      <c r="E379" s="80">
        <v>21.32799</v>
      </c>
      <c r="F379" s="81">
        <v>100344.56</v>
      </c>
      <c r="G379" s="81">
        <v>108453.34</v>
      </c>
      <c r="H379" s="110">
        <f t="shared" si="7"/>
        <v>5.0818903580979343E-4</v>
      </c>
      <c r="J379" t="str">
        <f>_xll.BDP(A379&amp;" Mtge","security_Name")</f>
        <v>FNR 2016-3 NI</v>
      </c>
      <c r="K379" s="112" t="s">
        <v>54</v>
      </c>
    </row>
    <row r="380" spans="1:11" ht="12.75" customHeight="1" x14ac:dyDescent="0.3">
      <c r="A380" s="78" t="s">
        <v>375</v>
      </c>
      <c r="B380" s="78"/>
      <c r="C380" s="78" t="s">
        <v>842</v>
      </c>
      <c r="D380" s="79">
        <v>3390167.0205000001</v>
      </c>
      <c r="E380" s="80">
        <v>3.1341999999999999</v>
      </c>
      <c r="F380" s="81">
        <v>255796.46</v>
      </c>
      <c r="G380" s="81">
        <v>106254.61</v>
      </c>
      <c r="H380" s="110">
        <f t="shared" si="7"/>
        <v>4.9788625971542821E-4</v>
      </c>
      <c r="J380" t="str">
        <f>_xll.BDP(A380&amp;" Mtge","security_Name")</f>
        <v>FHR 4175 ES</v>
      </c>
      <c r="K380" s="112" t="s">
        <v>54</v>
      </c>
    </row>
    <row r="381" spans="1:11" ht="12.75" customHeight="1" x14ac:dyDescent="0.3">
      <c r="A381" s="78" t="s">
        <v>843</v>
      </c>
      <c r="B381" s="78"/>
      <c r="C381" s="78" t="s">
        <v>814</v>
      </c>
      <c r="D381" s="79">
        <v>763713.55</v>
      </c>
      <c r="E381" s="80">
        <v>13.360371000000001</v>
      </c>
      <c r="F381" s="81">
        <v>99802.68</v>
      </c>
      <c r="G381" s="81">
        <v>102034.96</v>
      </c>
      <c r="H381" s="110">
        <f t="shared" si="7"/>
        <v>4.7811388696088886E-4</v>
      </c>
      <c r="J381" t="str">
        <f>_xll.BDP(A381&amp;" Mtge","security_Name")</f>
        <v>GNR 2020-62 GI</v>
      </c>
      <c r="K381" s="112" t="s">
        <v>54</v>
      </c>
    </row>
    <row r="382" spans="1:11" ht="12.75" customHeight="1" x14ac:dyDescent="0.3">
      <c r="A382" s="78" t="s">
        <v>240</v>
      </c>
      <c r="B382" s="78"/>
      <c r="C382" s="78" t="s">
        <v>844</v>
      </c>
      <c r="D382" s="79">
        <v>3214628.38</v>
      </c>
      <c r="E382" s="80">
        <v>3.1260400000000002</v>
      </c>
      <c r="F382" s="81">
        <v>187878.94</v>
      </c>
      <c r="G382" s="81">
        <v>100490.57</v>
      </c>
      <c r="H382" s="110">
        <f t="shared" si="7"/>
        <v>4.7087720743571896E-4</v>
      </c>
      <c r="J382" t="str">
        <f>_xll.BDP(A382&amp;" Mtge","security_Name")</f>
        <v>FNR 2012-99 AI</v>
      </c>
      <c r="K382" s="112" t="s">
        <v>54</v>
      </c>
    </row>
    <row r="383" spans="1:11" ht="12.75" customHeight="1" x14ac:dyDescent="0.3">
      <c r="A383" s="78" t="s">
        <v>243</v>
      </c>
      <c r="B383" s="78"/>
      <c r="C383" s="78" t="s">
        <v>845</v>
      </c>
      <c r="D383" s="79">
        <v>1576404.77</v>
      </c>
      <c r="E383" s="80">
        <v>6.0735900000000003</v>
      </c>
      <c r="F383" s="81">
        <v>142421.34</v>
      </c>
      <c r="G383" s="81">
        <v>95744.36</v>
      </c>
      <c r="H383" s="110">
        <f t="shared" si="7"/>
        <v>4.4863748772168524E-4</v>
      </c>
      <c r="J383" t="str">
        <f>_xll.BDP(A383&amp;" Mtge","security_Name")</f>
        <v>GNR 2014-118 AI</v>
      </c>
      <c r="K383" s="112" t="s">
        <v>54</v>
      </c>
    </row>
    <row r="384" spans="1:11" ht="12.75" customHeight="1" x14ac:dyDescent="0.3">
      <c r="A384" s="78" t="s">
        <v>244</v>
      </c>
      <c r="B384" s="78"/>
      <c r="C384" s="78" t="s">
        <v>846</v>
      </c>
      <c r="D384" s="79">
        <v>1356925.15</v>
      </c>
      <c r="E384" s="80">
        <v>5.56508</v>
      </c>
      <c r="F384" s="81">
        <v>141304.20000000001</v>
      </c>
      <c r="G384" s="81">
        <v>75513.97</v>
      </c>
      <c r="H384" s="110">
        <f t="shared" si="7"/>
        <v>3.5384222933539593E-4</v>
      </c>
      <c r="J384" t="str">
        <f>_xll.BDP(A384&amp;" Mtge","security_Name")</f>
        <v>FHR 4680 LI</v>
      </c>
      <c r="K384" s="112" t="s">
        <v>54</v>
      </c>
    </row>
    <row r="385" spans="1:11" ht="12.75" customHeight="1" x14ac:dyDescent="0.3">
      <c r="A385" s="78" t="s">
        <v>377</v>
      </c>
      <c r="B385" s="78"/>
      <c r="C385" s="78" t="s">
        <v>847</v>
      </c>
      <c r="D385" s="79">
        <v>1074163.6499999999</v>
      </c>
      <c r="E385" s="80">
        <v>7.0050299999999996</v>
      </c>
      <c r="F385" s="81">
        <v>98086.02</v>
      </c>
      <c r="G385" s="81">
        <v>75245.490000000005</v>
      </c>
      <c r="H385" s="110">
        <f t="shared" si="7"/>
        <v>3.5258418977355106E-4</v>
      </c>
      <c r="J385" t="str">
        <f>_xll.BDP(A385&amp;" Mtge","security_Name")</f>
        <v>FHR 4103 DS</v>
      </c>
      <c r="K385" s="112" t="s">
        <v>54</v>
      </c>
    </row>
    <row r="386" spans="1:11" ht="12.75" customHeight="1" x14ac:dyDescent="0.3">
      <c r="A386" s="78" t="s">
        <v>148</v>
      </c>
      <c r="B386" s="78"/>
      <c r="C386" s="78" t="s">
        <v>848</v>
      </c>
      <c r="D386" s="79">
        <v>410039.42019999999</v>
      </c>
      <c r="E386" s="80">
        <v>17.944799</v>
      </c>
      <c r="F386" s="81">
        <v>65580.789999999994</v>
      </c>
      <c r="G386" s="81">
        <v>73580.75</v>
      </c>
      <c r="H386" s="110">
        <f t="shared" si="7"/>
        <v>3.4478357602136974E-4</v>
      </c>
      <c r="J386" t="str">
        <f>_xll.BDP(A386&amp;" Mtge","security_Name")</f>
        <v>FHR 3980 TS</v>
      </c>
      <c r="K386" s="112" t="s">
        <v>54</v>
      </c>
    </row>
    <row r="387" spans="1:11" ht="12.75" customHeight="1" x14ac:dyDescent="0.3">
      <c r="A387" s="78" t="s">
        <v>149</v>
      </c>
      <c r="B387" s="78"/>
      <c r="C387" s="78" t="s">
        <v>849</v>
      </c>
      <c r="D387" s="79">
        <v>342861.82</v>
      </c>
      <c r="E387" s="80">
        <v>17.362969</v>
      </c>
      <c r="F387" s="81">
        <v>50048.95</v>
      </c>
      <c r="G387" s="81">
        <v>59530.99</v>
      </c>
      <c r="H387" s="110">
        <f t="shared" si="7"/>
        <v>2.7894942109576759E-4</v>
      </c>
      <c r="J387" t="str">
        <f>_xll.BDP(A387&amp;" Mtge","security_Name")</f>
        <v>GNR 2012-36 QS</v>
      </c>
      <c r="K387" s="112" t="s">
        <v>54</v>
      </c>
    </row>
    <row r="388" spans="1:11" ht="12.75" customHeight="1" x14ac:dyDescent="0.3">
      <c r="A388" s="78" t="s">
        <v>378</v>
      </c>
      <c r="B388" s="78"/>
      <c r="C388" s="78" t="s">
        <v>850</v>
      </c>
      <c r="D388" s="79">
        <v>1274791.6000000001</v>
      </c>
      <c r="E388" s="80">
        <v>4.4582499999999996</v>
      </c>
      <c r="F388" s="81">
        <v>58148.42</v>
      </c>
      <c r="G388" s="81">
        <v>56833.4</v>
      </c>
      <c r="H388" s="110">
        <f t="shared" si="7"/>
        <v>2.6630909428692853E-4</v>
      </c>
      <c r="J388" t="str">
        <f>_xll.BDP(A388&amp;" Mtge","security_Name")</f>
        <v>FNR 2013-109 AS</v>
      </c>
      <c r="K388" s="112" t="s">
        <v>54</v>
      </c>
    </row>
    <row r="389" spans="1:11" ht="12.75" customHeight="1" x14ac:dyDescent="0.3">
      <c r="A389" s="78" t="s">
        <v>323</v>
      </c>
      <c r="B389" s="78"/>
      <c r="C389" s="78" t="s">
        <v>851</v>
      </c>
      <c r="D389" s="79">
        <v>791015.03</v>
      </c>
      <c r="E389" s="80">
        <v>6.7035999999999998</v>
      </c>
      <c r="F389" s="81">
        <v>51310.11</v>
      </c>
      <c r="G389" s="81">
        <v>53026.48</v>
      </c>
      <c r="H389" s="110">
        <f t="shared" si="7"/>
        <v>2.4847068558319453E-4</v>
      </c>
      <c r="J389" t="str">
        <f>_xll.BDP(A389&amp;" Mtge","security_Name")</f>
        <v>FNR 2012-126 DI</v>
      </c>
      <c r="K389" s="112" t="s">
        <v>54</v>
      </c>
    </row>
    <row r="390" spans="1:11" ht="12.75" customHeight="1" x14ac:dyDescent="0.3">
      <c r="A390" s="78" t="s">
        <v>322</v>
      </c>
      <c r="B390" s="78"/>
      <c r="C390" s="78" t="s">
        <v>852</v>
      </c>
      <c r="D390" s="79">
        <v>940332.05</v>
      </c>
      <c r="E390" s="80">
        <v>5.0083599999999997</v>
      </c>
      <c r="F390" s="81">
        <v>124858.47</v>
      </c>
      <c r="G390" s="81">
        <v>47095.21</v>
      </c>
      <c r="H390" s="110">
        <f t="shared" si="7"/>
        <v>2.2067802947479294E-4</v>
      </c>
      <c r="J390" t="str">
        <f>_xll.BDP(A390&amp;" Mtge","security_Name")</f>
        <v>FHR 4818 BI</v>
      </c>
      <c r="K390" s="112" t="s">
        <v>54</v>
      </c>
    </row>
    <row r="391" spans="1:11" ht="12.75" customHeight="1" x14ac:dyDescent="0.3">
      <c r="A391" s="78" t="s">
        <v>321</v>
      </c>
      <c r="B391" s="78"/>
      <c r="C391" s="78" t="s">
        <v>853</v>
      </c>
      <c r="D391" s="79">
        <v>784585.28</v>
      </c>
      <c r="E391" s="80">
        <v>4.72546</v>
      </c>
      <c r="F391" s="81">
        <v>42833.26</v>
      </c>
      <c r="G391" s="81">
        <v>37075.26</v>
      </c>
      <c r="H391" s="110">
        <f t="shared" si="7"/>
        <v>1.7372669787576301E-4</v>
      </c>
      <c r="J391" t="str">
        <f>_xll.BDP(A391&amp;" Mtge","security_Name")</f>
        <v>FNR 2012-111 JS</v>
      </c>
      <c r="K391" s="112" t="s">
        <v>54</v>
      </c>
    </row>
    <row r="392" spans="1:11" ht="12.75" customHeight="1" x14ac:dyDescent="0.3">
      <c r="A392" s="78" t="s">
        <v>245</v>
      </c>
      <c r="B392" s="78"/>
      <c r="C392" s="78" t="s">
        <v>854</v>
      </c>
      <c r="D392" s="79">
        <v>1181744.47</v>
      </c>
      <c r="E392" s="80">
        <v>2.8112300000000001</v>
      </c>
      <c r="F392" s="81">
        <v>92826.27</v>
      </c>
      <c r="G392" s="81">
        <v>33221.56</v>
      </c>
      <c r="H392" s="110">
        <f t="shared" si="7"/>
        <v>1.5566908814885E-4</v>
      </c>
      <c r="J392" t="str">
        <f>_xll.BDP(A392&amp;" Mtge","security_Name")</f>
        <v>FHR 4535 HI</v>
      </c>
      <c r="K392" s="112" t="s">
        <v>54</v>
      </c>
    </row>
    <row r="393" spans="1:11" ht="12.75" customHeight="1" x14ac:dyDescent="0.3">
      <c r="A393" s="78" t="s">
        <v>247</v>
      </c>
      <c r="B393" s="78"/>
      <c r="C393" s="78" t="s">
        <v>855</v>
      </c>
      <c r="D393" s="79">
        <v>602356.93000000005</v>
      </c>
      <c r="E393" s="80">
        <v>5.3901399999999997</v>
      </c>
      <c r="F393" s="81">
        <v>34536.58</v>
      </c>
      <c r="G393" s="81">
        <v>32467.88</v>
      </c>
      <c r="H393" s="110">
        <f t="shared" si="7"/>
        <v>1.5213750569588799E-4</v>
      </c>
      <c r="J393" t="str">
        <f>_xll.BDP(A393&amp;" Mtge","security_Name")</f>
        <v>FHR 4205 AI</v>
      </c>
      <c r="K393" s="112" t="s">
        <v>54</v>
      </c>
    </row>
    <row r="394" spans="1:11" ht="12.75" customHeight="1" x14ac:dyDescent="0.3">
      <c r="A394" s="78" t="s">
        <v>325</v>
      </c>
      <c r="B394" s="78"/>
      <c r="C394" s="78" t="s">
        <v>856</v>
      </c>
      <c r="D394" s="79">
        <v>181673.16</v>
      </c>
      <c r="E394" s="80">
        <v>8.4252289999999999</v>
      </c>
      <c r="F394" s="81">
        <v>22583.59</v>
      </c>
      <c r="G394" s="81">
        <v>15306.38</v>
      </c>
      <c r="H394" s="110">
        <f t="shared" si="7"/>
        <v>7.172240609591467E-5</v>
      </c>
      <c r="J394" t="str">
        <f>_xll.BDP(A394&amp;" Mtge","security_Name")</f>
        <v>FHR 4449 PI</v>
      </c>
      <c r="K394" s="112" t="s">
        <v>54</v>
      </c>
    </row>
    <row r="395" spans="1:11" ht="12.75" customHeight="1" x14ac:dyDescent="0.3">
      <c r="A395" s="78" t="s">
        <v>106</v>
      </c>
      <c r="B395" s="78"/>
      <c r="C395" s="78" t="s">
        <v>857</v>
      </c>
      <c r="D395" s="79">
        <v>117342.25</v>
      </c>
      <c r="E395" s="80">
        <v>7.5699329999999998</v>
      </c>
      <c r="F395" s="81">
        <v>19755.349999999999</v>
      </c>
      <c r="G395" s="81">
        <v>8882.73</v>
      </c>
      <c r="H395" s="110">
        <f t="shared" si="7"/>
        <v>4.1622563159961016E-5</v>
      </c>
      <c r="J395" t="str">
        <f>_xll.BDP(A395&amp;" Mtge","security_Name")</f>
        <v>FNR 2017-6 MI</v>
      </c>
      <c r="K395" s="112" t="s">
        <v>54</v>
      </c>
    </row>
    <row r="396" spans="1:11" ht="12.75" customHeight="1" x14ac:dyDescent="0.3">
      <c r="A396" s="78" t="s">
        <v>105</v>
      </c>
      <c r="B396" s="78"/>
      <c r="C396" s="78" t="s">
        <v>858</v>
      </c>
      <c r="D396" s="79">
        <v>178615.08</v>
      </c>
      <c r="E396" s="80">
        <v>0.71757099999999996</v>
      </c>
      <c r="F396" s="81">
        <v>76008.87</v>
      </c>
      <c r="G396" s="81">
        <v>1281.69</v>
      </c>
      <c r="H396" s="110">
        <f t="shared" si="7"/>
        <v>6.0057238007336075E-6</v>
      </c>
      <c r="J396" t="str">
        <f>_xll.BDP(A396&amp;" Mtge","security_Name")</f>
        <v>FHR 4840 GI</v>
      </c>
      <c r="K396" s="112" t="s">
        <v>54</v>
      </c>
    </row>
    <row r="397" spans="1:11" ht="12.75" customHeight="1" x14ac:dyDescent="0.3">
      <c r="A397" s="78" t="s">
        <v>199</v>
      </c>
      <c r="B397" s="78"/>
      <c r="C397" s="78" t="s">
        <v>859</v>
      </c>
      <c r="D397" s="79">
        <v>211189.36</v>
      </c>
      <c r="E397" s="80">
        <v>0.38164799999999999</v>
      </c>
      <c r="F397" s="81">
        <v>39850.120000000003</v>
      </c>
      <c r="G397" s="81">
        <v>806</v>
      </c>
      <c r="H397" s="110">
        <f t="shared" si="7"/>
        <v>3.7767427251451502E-6</v>
      </c>
      <c r="J397" t="str">
        <f>_xll.BDP(A397&amp;" Mtge","security_Name")</f>
        <v>FHR 4840 IA</v>
      </c>
      <c r="K397" s="112" t="s">
        <v>54</v>
      </c>
    </row>
    <row r="398" spans="1:11" ht="12.75" customHeight="1" x14ac:dyDescent="0.3">
      <c r="A398" s="82" t="s">
        <v>107</v>
      </c>
      <c r="D398" s="83">
        <v>104425261.0711</v>
      </c>
      <c r="E398" s="84"/>
      <c r="F398" s="85">
        <v>9873270.0800000001</v>
      </c>
      <c r="G398" s="85">
        <v>8598191.9700000007</v>
      </c>
      <c r="K398" s="114"/>
    </row>
    <row r="399" spans="1:11" ht="12.75" customHeight="1" x14ac:dyDescent="0.3">
      <c r="A399" s="77" t="s">
        <v>108</v>
      </c>
      <c r="B399" s="58"/>
      <c r="C399" s="58"/>
      <c r="D399" s="58"/>
      <c r="E399" s="78"/>
      <c r="F399" s="78"/>
      <c r="G399" s="78"/>
      <c r="K399" s="114"/>
    </row>
    <row r="400" spans="1:11" ht="12.75" customHeight="1" x14ac:dyDescent="0.3">
      <c r="A400" s="78" t="s">
        <v>150</v>
      </c>
      <c r="B400" s="78" t="s">
        <v>151</v>
      </c>
      <c r="C400" s="78" t="s">
        <v>434</v>
      </c>
      <c r="D400" s="79">
        <v>5382894.7300000004</v>
      </c>
      <c r="E400" s="80">
        <v>100</v>
      </c>
      <c r="F400" s="81">
        <v>5382894.7300000004</v>
      </c>
      <c r="G400" s="81">
        <v>5382894.7300000004</v>
      </c>
      <c r="H400" s="110">
        <f t="shared" ref="H400" si="8">G400/$G$407</f>
        <v>2.5223087483560384E-2</v>
      </c>
      <c r="J400" t="str">
        <f>_xll.BDP(A400&amp;" Mtge","security_Name")</f>
        <v>#N/A Invalid Security</v>
      </c>
      <c r="K400" s="115" t="s">
        <v>59</v>
      </c>
    </row>
    <row r="401" spans="1:11" ht="12.75" customHeight="1" x14ac:dyDescent="0.3">
      <c r="A401" s="82" t="s">
        <v>109</v>
      </c>
      <c r="D401" s="83">
        <v>5382894.7300000004</v>
      </c>
      <c r="E401" s="84"/>
      <c r="F401" s="85">
        <v>5382894.7300000004</v>
      </c>
      <c r="G401" s="85">
        <v>5382894.7300000004</v>
      </c>
      <c r="K401" s="114"/>
    </row>
    <row r="402" spans="1:11" ht="12.75" customHeight="1" x14ac:dyDescent="0.3">
      <c r="A402" s="77" t="s">
        <v>437</v>
      </c>
      <c r="B402" s="58"/>
      <c r="C402" s="58"/>
      <c r="D402" s="58"/>
      <c r="E402" s="78"/>
      <c r="F402" s="78"/>
      <c r="G402" s="78"/>
      <c r="K402" s="114"/>
    </row>
    <row r="403" spans="1:11" ht="12.75" customHeight="1" x14ac:dyDescent="0.3">
      <c r="A403" s="78" t="s">
        <v>860</v>
      </c>
      <c r="B403" s="78" t="s">
        <v>861</v>
      </c>
      <c r="C403" s="78" t="s">
        <v>862</v>
      </c>
      <c r="D403" s="79">
        <v>100000</v>
      </c>
      <c r="E403" s="80">
        <v>10.25</v>
      </c>
      <c r="F403" s="81">
        <v>1034400</v>
      </c>
      <c r="G403" s="81">
        <v>1025000</v>
      </c>
      <c r="H403" s="110">
        <f t="shared" ref="H403" si="9">G403/$G$407</f>
        <v>4.8029296442602719E-3</v>
      </c>
      <c r="J403" t="str">
        <f>_xll.BDP(A403&amp;" Mtge","security_Name")</f>
        <v>#N/A Invalid Security</v>
      </c>
      <c r="K403" s="112" t="s">
        <v>437</v>
      </c>
    </row>
    <row r="404" spans="1:11" ht="12.75" customHeight="1" x14ac:dyDescent="0.3">
      <c r="A404" s="82" t="s">
        <v>863</v>
      </c>
      <c r="D404" s="83">
        <v>100000</v>
      </c>
      <c r="E404" s="84"/>
      <c r="F404" s="85">
        <v>1034400</v>
      </c>
      <c r="G404" s="85">
        <v>1025000</v>
      </c>
      <c r="K404" s="114"/>
    </row>
    <row r="405" spans="1:11" ht="12.75" customHeight="1" x14ac:dyDescent="0.3">
      <c r="A405" s="82" t="s">
        <v>110</v>
      </c>
      <c r="D405" s="86">
        <v>443846137.0043</v>
      </c>
      <c r="E405" s="84"/>
      <c r="F405" s="87">
        <v>208894586.13999999</v>
      </c>
      <c r="G405" s="87">
        <v>213411412.59999999</v>
      </c>
      <c r="K405" s="114"/>
    </row>
    <row r="406" spans="1:11" ht="12.75" customHeight="1" x14ac:dyDescent="0.3">
      <c r="A406" s="88"/>
      <c r="B406" s="88"/>
      <c r="C406" s="88"/>
      <c r="D406" s="78"/>
      <c r="E406" s="78"/>
      <c r="F406" s="78"/>
      <c r="G406" s="78"/>
      <c r="K406" s="114"/>
    </row>
    <row r="407" spans="1:11" ht="12.75" customHeight="1" x14ac:dyDescent="0.3">
      <c r="A407" s="82" t="s">
        <v>110</v>
      </c>
      <c r="D407" s="86">
        <v>443846137.0043</v>
      </c>
      <c r="E407" s="84"/>
      <c r="F407" s="87">
        <v>208894586.13999999</v>
      </c>
      <c r="G407" s="87">
        <v>213411412.59999999</v>
      </c>
      <c r="K407" s="114"/>
    </row>
  </sheetData>
  <sortState xmlns:xlrd2="http://schemas.microsoft.com/office/spreadsheetml/2017/richdata2" ref="A38:I81">
    <sortCondition descending="1" ref="G38:G81"/>
  </sortState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1C5E-F9B2-4213-AD8A-316F870A7632}">
  <sheetPr>
    <tabColor rgb="FFC00000"/>
  </sheetPr>
  <dimension ref="A1:C26"/>
  <sheetViews>
    <sheetView topLeftCell="A4" workbookViewId="0">
      <selection activeCell="F27" sqref="F27"/>
    </sheetView>
  </sheetViews>
  <sheetFormatPr defaultRowHeight="14.4" x14ac:dyDescent="0.3"/>
  <cols>
    <col min="1" max="1" width="10.6640625" style="91" bestFit="1" customWidth="1"/>
    <col min="2" max="2" width="9.109375" style="92"/>
    <col min="3" max="3" width="30" style="92" bestFit="1" customWidth="1"/>
  </cols>
  <sheetData>
    <row r="1" spans="1:3" x14ac:dyDescent="0.3">
      <c r="A1" s="91" t="s">
        <v>0</v>
      </c>
      <c r="B1" s="92" t="s">
        <v>44</v>
      </c>
      <c r="C1" s="92" t="s">
        <v>248</v>
      </c>
    </row>
    <row r="2" spans="1:3" x14ac:dyDescent="0.3">
      <c r="A2" s="91">
        <f>'EIX Fact Sheet Backup'!A2</f>
        <v>43465</v>
      </c>
      <c r="B2" s="92">
        <f>'EIX Fact Sheet Backup'!B2</f>
        <v>10000</v>
      </c>
      <c r="C2" s="92">
        <f>'EIX Fact Sheet Backup'!D2</f>
        <v>10000</v>
      </c>
    </row>
    <row r="3" spans="1:3" x14ac:dyDescent="0.3">
      <c r="A3" s="91">
        <f>'EIX Fact Sheet Backup'!A3</f>
        <v>43496</v>
      </c>
      <c r="B3" s="92">
        <f>'EIX Fact Sheet Backup'!B3</f>
        <v>10796.3</v>
      </c>
      <c r="C3" s="92">
        <f>'EIX Fact Sheet Backup'!D3</f>
        <v>10106.224958467705</v>
      </c>
    </row>
    <row r="4" spans="1:3" x14ac:dyDescent="0.3">
      <c r="A4" s="91">
        <f>'EIX Fact Sheet Backup'!A4</f>
        <v>43524</v>
      </c>
      <c r="B4" s="92">
        <f>'EIX Fact Sheet Backup'!B4</f>
        <v>11051.82</v>
      </c>
      <c r="C4" s="92">
        <f>'EIX Fact Sheet Backup'!D4</f>
        <v>10100.361575295612</v>
      </c>
    </row>
    <row r="5" spans="1:3" x14ac:dyDescent="0.3">
      <c r="A5" s="91">
        <f>'EIX Fact Sheet Backup'!A5</f>
        <v>43555</v>
      </c>
      <c r="B5" s="92">
        <f>'EIX Fact Sheet Backup'!B5</f>
        <v>11146.12</v>
      </c>
      <c r="C5" s="92">
        <f>'EIX Fact Sheet Backup'!D5</f>
        <v>10294.2929737125</v>
      </c>
    </row>
    <row r="6" spans="1:3" x14ac:dyDescent="0.3">
      <c r="A6" s="91">
        <f>'EIX Fact Sheet Backup'!A6</f>
        <v>43585</v>
      </c>
      <c r="B6" s="92">
        <f>'EIX Fact Sheet Backup'!B6</f>
        <v>11338.72</v>
      </c>
      <c r="C6" s="92">
        <f>'EIX Fact Sheet Backup'!D6</f>
        <v>10296.931496139941</v>
      </c>
    </row>
    <row r="7" spans="1:3" x14ac:dyDescent="0.3">
      <c r="A7" s="91">
        <f>'EIX Fact Sheet Backup'!A7</f>
        <v>43616</v>
      </c>
      <c r="B7" s="92">
        <f>'EIX Fact Sheet Backup'!B7</f>
        <v>11277.94</v>
      </c>
      <c r="C7" s="92">
        <f>'EIX Fact Sheet Backup'!D7</f>
        <v>10479.722466529858</v>
      </c>
    </row>
    <row r="8" spans="1:3" x14ac:dyDescent="0.3">
      <c r="A8" s="91">
        <f>'EIX Fact Sheet Backup'!A8</f>
        <v>43646</v>
      </c>
      <c r="B8" s="92">
        <f>'EIX Fact Sheet Backup'!B8</f>
        <v>11332.2</v>
      </c>
      <c r="C8" s="92">
        <f>'EIX Fact Sheet Backup'!D8</f>
        <v>10611.306557216851</v>
      </c>
    </row>
    <row r="9" spans="1:3" x14ac:dyDescent="0.3">
      <c r="A9" s="91">
        <f>'EIX Fact Sheet Backup'!A9</f>
        <v>43677</v>
      </c>
      <c r="B9" s="92">
        <f>'EIX Fact Sheet Backup'!B9</f>
        <v>11413.88</v>
      </c>
      <c r="C9" s="92">
        <f>'EIX Fact Sheet Backup'!D9</f>
        <v>10634.662366852343</v>
      </c>
    </row>
    <row r="10" spans="1:3" x14ac:dyDescent="0.3">
      <c r="A10" s="91">
        <f>'EIX Fact Sheet Backup'!A10</f>
        <v>43708</v>
      </c>
      <c r="B10" s="92">
        <f>'EIX Fact Sheet Backup'!B10</f>
        <v>11431.49</v>
      </c>
      <c r="C10" s="92">
        <f>'EIX Fact Sheet Backup'!D10</f>
        <v>10910.241375940588</v>
      </c>
    </row>
    <row r="11" spans="1:3" x14ac:dyDescent="0.3">
      <c r="A11" s="91">
        <f>'EIX Fact Sheet Backup'!A11</f>
        <v>43738</v>
      </c>
      <c r="B11" s="92">
        <f>'EIX Fact Sheet Backup'!B11</f>
        <v>11512.48</v>
      </c>
      <c r="C11" s="92">
        <f>'EIX Fact Sheet Backup'!D11</f>
        <v>10852.145021010461</v>
      </c>
    </row>
    <row r="12" spans="1:3" x14ac:dyDescent="0.3">
      <c r="A12" s="91">
        <f>'EIX Fact Sheet Backup'!A12</f>
        <v>43769</v>
      </c>
      <c r="B12" s="92">
        <f>'EIX Fact Sheet Backup'!B12</f>
        <v>11586</v>
      </c>
      <c r="C12" s="92">
        <f>'EIX Fact Sheet Backup'!D12</f>
        <v>10884.833382194865</v>
      </c>
    </row>
    <row r="13" spans="1:3" x14ac:dyDescent="0.3">
      <c r="A13" s="91">
        <f>'EIX Fact Sheet Backup'!A13</f>
        <v>43799</v>
      </c>
      <c r="B13" s="92">
        <f>'EIX Fact Sheet Backup'!B13</f>
        <v>11641</v>
      </c>
      <c r="C13" s="92">
        <f>'EIX Fact Sheet Backup'!D13</f>
        <v>10879.26316818138</v>
      </c>
    </row>
    <row r="14" spans="1:3" x14ac:dyDescent="0.3">
      <c r="A14" s="91">
        <f>'EIX Fact Sheet Backup'!A14</f>
        <v>43830</v>
      </c>
      <c r="B14" s="92">
        <f>'EIX Fact Sheet Backup'!B14</f>
        <v>11700</v>
      </c>
      <c r="C14" s="92">
        <f>'EIX Fact Sheet Backup'!D14</f>
        <v>10871.689631584095</v>
      </c>
    </row>
    <row r="15" spans="1:3" x14ac:dyDescent="0.3">
      <c r="A15" s="91">
        <f>'EIX Fact Sheet Backup'!A15</f>
        <v>43861</v>
      </c>
      <c r="B15" s="92">
        <f>'EIX Fact Sheet Backup'!B15</f>
        <v>11833</v>
      </c>
      <c r="C15" s="92">
        <f>'EIX Fact Sheet Backup'!D15</f>
        <v>11080.914687774852</v>
      </c>
    </row>
    <row r="16" spans="1:3" x14ac:dyDescent="0.3">
      <c r="A16" s="91">
        <f>'EIX Fact Sheet Backup'!A16</f>
        <v>43890</v>
      </c>
      <c r="B16" s="92">
        <f>'EIX Fact Sheet Backup'!B16</f>
        <v>11892</v>
      </c>
      <c r="C16" s="92">
        <f>'EIX Fact Sheet Backup'!D16</f>
        <v>11280.367438678788</v>
      </c>
    </row>
    <row r="17" spans="1:3" x14ac:dyDescent="0.3">
      <c r="A17" s="91">
        <f>'EIX Fact Sheet Backup'!A17</f>
        <v>43921</v>
      </c>
      <c r="B17" s="92">
        <f>'EIX Fact Sheet Backup'!B17</f>
        <v>10906</v>
      </c>
      <c r="C17" s="92">
        <f>'EIX Fact Sheet Backup'!D17</f>
        <v>11213.964624254866</v>
      </c>
    </row>
    <row r="18" spans="1:3" x14ac:dyDescent="0.3">
      <c r="A18" s="91">
        <f>'EIX Fact Sheet Backup'!A18</f>
        <v>43951</v>
      </c>
      <c r="B18" s="92">
        <f>'EIX Fact Sheet Backup'!B18</f>
        <v>11284</v>
      </c>
      <c r="C18" s="92">
        <f>'EIX Fact Sheet Backup'!D18</f>
        <v>11413.319652105934</v>
      </c>
    </row>
    <row r="19" spans="1:3" x14ac:dyDescent="0.3">
      <c r="A19" s="91">
        <f>'EIX Fact Sheet Backup'!A19</f>
        <v>43982</v>
      </c>
      <c r="B19" s="92">
        <f>'EIX Fact Sheet Backup'!B19</f>
        <v>11656</v>
      </c>
      <c r="C19" s="92">
        <f>'EIX Fact Sheet Backup'!D19</f>
        <v>11466.432131339785</v>
      </c>
    </row>
    <row r="20" spans="1:3" x14ac:dyDescent="0.3">
      <c r="A20" s="91">
        <f>'EIX Fact Sheet Backup'!A20</f>
        <v>44012</v>
      </c>
      <c r="B20" s="92">
        <f>'EIX Fact Sheet Backup'!B20</f>
        <v>11891</v>
      </c>
      <c r="C20" s="92">
        <f>'EIX Fact Sheet Backup'!D20</f>
        <v>11538.698328935801</v>
      </c>
    </row>
    <row r="21" spans="1:3" x14ac:dyDescent="0.3">
      <c r="A21" s="91">
        <f>'EIX Fact Sheet Backup'!A21</f>
        <v>44043</v>
      </c>
      <c r="B21" s="92">
        <f>'EIX Fact Sheet Backup'!B21</f>
        <v>12054</v>
      </c>
      <c r="C21" s="92">
        <f>'EIX Fact Sheet Backup'!D21</f>
        <v>11711.032932668822</v>
      </c>
    </row>
    <row r="22" spans="1:3" x14ac:dyDescent="0.3">
      <c r="A22" s="91">
        <f>'EIX Fact Sheet Backup'!A22</f>
        <v>44074</v>
      </c>
      <c r="B22" s="92">
        <f>'EIX Fact Sheet Backup'!B22</f>
        <v>12150</v>
      </c>
      <c r="C22" s="92">
        <f>'EIX Fact Sheet Backup'!D22</f>
        <v>11616.485879018865</v>
      </c>
    </row>
    <row r="23" spans="1:3" x14ac:dyDescent="0.3">
      <c r="A23" s="91">
        <f>'EIX Fact Sheet Backup'!A23</f>
        <v>44104</v>
      </c>
      <c r="B23" s="92">
        <f>'EIX Fact Sheet Backup'!B23</f>
        <v>12268</v>
      </c>
      <c r="C23" s="92">
        <f>'EIX Fact Sheet Backup'!D23</f>
        <v>11610.133880582434</v>
      </c>
    </row>
    <row r="24" spans="1:3" x14ac:dyDescent="0.3">
      <c r="A24" s="91">
        <f>'EIX Fact Sheet Backup'!A24</f>
        <v>44135</v>
      </c>
      <c r="B24" s="92">
        <f>'EIX Fact Sheet Backup'!B24</f>
        <v>12302</v>
      </c>
      <c r="C24" s="92">
        <f>'EIX Fact Sheet Backup'!D24</f>
        <v>11558.291801035868</v>
      </c>
    </row>
    <row r="25" spans="1:3" x14ac:dyDescent="0.3">
      <c r="A25" s="91">
        <f>'EIX Fact Sheet Backup'!A25</f>
        <v>44165</v>
      </c>
      <c r="B25" s="92">
        <f>'EIX Fact Sheet Backup'!B25</f>
        <v>12397</v>
      </c>
      <c r="C25" s="92">
        <f>'EIX Fact Sheet Backup'!D25</f>
        <v>11671.699403889381</v>
      </c>
    </row>
    <row r="26" spans="1:3" x14ac:dyDescent="0.3">
      <c r="A26" s="91">
        <f>'EIX Fact Sheet Backup'!A26</f>
        <v>44196</v>
      </c>
      <c r="B26" s="92">
        <f>'EIX Fact Sheet Backup'!B26</f>
        <v>12421</v>
      </c>
      <c r="C26" s="92">
        <f>'EIX Fact Sheet Backup'!D26</f>
        <v>11687.774846086195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7E6C-39C9-4E60-9A92-40BB1B9D9517}">
  <sheetPr>
    <tabColor rgb="FFC00000"/>
  </sheetPr>
  <dimension ref="A1:F6"/>
  <sheetViews>
    <sheetView workbookViewId="0">
      <selection activeCell="A7" sqref="A7"/>
    </sheetView>
  </sheetViews>
  <sheetFormatPr defaultRowHeight="14.4" x14ac:dyDescent="0.3"/>
  <cols>
    <col min="1" max="1" width="30" bestFit="1" customWidth="1"/>
    <col min="2" max="5" width="9.109375" style="92"/>
  </cols>
  <sheetData>
    <row r="1" spans="1:6" x14ac:dyDescent="0.3">
      <c r="A1" t="str">
        <f>'EIX Fact Sheet Backup'!G10</f>
        <v>Share Class/Benchmark</v>
      </c>
      <c r="B1" s="92" t="str">
        <f>'EIX Fact Sheet Backup'!H10</f>
        <v>QTD</v>
      </c>
      <c r="C1" s="92" t="str">
        <f>'EIX Fact Sheet Backup'!I10</f>
        <v>YTD</v>
      </c>
      <c r="D1" s="92" t="str">
        <f>'EIX Fact Sheet Backup'!J10</f>
        <v>1YR</v>
      </c>
      <c r="E1" s="92" t="str">
        <f>'EIX Fact Sheet Backup'!K10</f>
        <v>Since Inception</v>
      </c>
      <c r="F1" t="s">
        <v>249</v>
      </c>
    </row>
    <row r="2" spans="1:6" x14ac:dyDescent="0.3">
      <c r="A2" t="s">
        <v>35</v>
      </c>
      <c r="B2" s="92">
        <f>'EIX Fact Sheet Backup'!H11</f>
        <v>1.2471470492337788</v>
      </c>
      <c r="C2" s="92">
        <f>'EIX Fact Sheet Backup'!I11</f>
        <v>6.16</v>
      </c>
      <c r="D2" s="92">
        <f>'EIX Fact Sheet Backup'!J11</f>
        <v>6.16</v>
      </c>
      <c r="E2" s="92">
        <f>'EIX Fact Sheet Backup'!K11</f>
        <v>11.450000000000001</v>
      </c>
      <c r="F2">
        <v>1</v>
      </c>
    </row>
    <row r="3" spans="1:6" x14ac:dyDescent="0.3">
      <c r="A3" t="s">
        <v>9</v>
      </c>
      <c r="B3" s="92">
        <f>'EIX Fact Sheet Backup'!H12</f>
        <v>1.1900000000000002</v>
      </c>
      <c r="C3" s="92">
        <f>'EIX Fact Sheet Backup'!I12</f>
        <v>5.91</v>
      </c>
      <c r="D3" s="92">
        <f>'EIX Fact Sheet Backup'!J12</f>
        <v>5.91</v>
      </c>
      <c r="E3" s="92">
        <f>'EIX Fact Sheet Backup'!K12</f>
        <v>11.19</v>
      </c>
      <c r="F3">
        <v>2</v>
      </c>
    </row>
    <row r="4" spans="1:6" x14ac:dyDescent="0.3">
      <c r="A4" t="s">
        <v>10</v>
      </c>
      <c r="B4" s="92">
        <f>'EIX Fact Sheet Backup'!H13</f>
        <v>0.92999999999999994</v>
      </c>
      <c r="C4" s="92">
        <f>'EIX Fact Sheet Backup'!I13</f>
        <v>5.12</v>
      </c>
      <c r="D4" s="92">
        <f>'EIX Fact Sheet Backup'!J13</f>
        <v>5.12</v>
      </c>
      <c r="E4" s="92">
        <f>'EIX Fact Sheet Backup'!K13</f>
        <v>10.34</v>
      </c>
      <c r="F4">
        <v>3</v>
      </c>
    </row>
    <row r="5" spans="1:6" x14ac:dyDescent="0.3">
      <c r="A5" t="s">
        <v>11</v>
      </c>
      <c r="B5" s="92">
        <f>'EIX Fact Sheet Backup'!H14</f>
        <v>-4.6399999999999997</v>
      </c>
      <c r="C5" s="92">
        <f>'EIX Fact Sheet Backup'!I14</f>
        <v>-0.21</v>
      </c>
      <c r="D5" s="92">
        <f>'EIX Fact Sheet Backup'!J14</f>
        <v>7.95</v>
      </c>
      <c r="E5" s="92">
        <f>'EIX Fact Sheet Backup'!K14</f>
        <v>7.95</v>
      </c>
      <c r="F5">
        <v>4</v>
      </c>
    </row>
    <row r="6" spans="1:6" x14ac:dyDescent="0.3">
      <c r="A6" t="s">
        <v>248</v>
      </c>
      <c r="B6" s="92">
        <f>'EIX Fact Sheet Backup'!H15</f>
        <v>0.66873445476466442</v>
      </c>
      <c r="C6" s="92">
        <f>'EIX Fact Sheet Backup'!I15</f>
        <v>7.5065168539325713</v>
      </c>
      <c r="D6" s="92">
        <f>'EIX Fact Sheet Backup'!J15</f>
        <v>7.5065168539325713</v>
      </c>
      <c r="E6" s="92">
        <f>'EIX Fact Sheet Backup'!K15</f>
        <v>8.1100000000000012</v>
      </c>
      <c r="F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6B8E-A99E-4AF8-BC42-49EE53AED15E}">
  <sheetPr>
    <tabColor rgb="FFC00000"/>
  </sheetPr>
  <dimension ref="A1:D4"/>
  <sheetViews>
    <sheetView workbookViewId="0"/>
  </sheetViews>
  <sheetFormatPr defaultRowHeight="14.4" x14ac:dyDescent="0.3"/>
  <sheetData>
    <row r="1" spans="1:4" x14ac:dyDescent="0.3">
      <c r="A1" t="s">
        <v>250</v>
      </c>
      <c r="B1" t="s">
        <v>326</v>
      </c>
      <c r="C1" t="s">
        <v>327</v>
      </c>
      <c r="D1" t="s">
        <v>249</v>
      </c>
    </row>
    <row r="2" spans="1:4" x14ac:dyDescent="0.3">
      <c r="A2" t="str">
        <f>'EIX Fact Sheet Backup'!G25</f>
        <v>Class I</v>
      </c>
      <c r="B2" s="63">
        <f>'EIX Fact Sheet Backup'!I25</f>
        <v>4.1300000000000003E-2</v>
      </c>
      <c r="C2" s="63">
        <f>'EIX Fact Sheet Backup'!H25</f>
        <v>4.4499999999999998E-2</v>
      </c>
      <c r="D2">
        <v>1</v>
      </c>
    </row>
    <row r="3" spans="1:4" x14ac:dyDescent="0.3">
      <c r="A3" t="str">
        <f>'EIX Fact Sheet Backup'!G26</f>
        <v>Class A</v>
      </c>
      <c r="B3" s="63">
        <f>'EIX Fact Sheet Backup'!I26</f>
        <v>3.6999999999999998E-2</v>
      </c>
      <c r="C3" s="63">
        <f>'EIX Fact Sheet Backup'!H26</f>
        <v>3.9899999999999998E-2</v>
      </c>
      <c r="D3">
        <v>2</v>
      </c>
    </row>
    <row r="4" spans="1:4" x14ac:dyDescent="0.3">
      <c r="A4" t="str">
        <f>'EIX Fact Sheet Backup'!G27</f>
        <v>Class C</v>
      </c>
      <c r="B4" s="63">
        <f>'EIX Fact Sheet Backup'!I27</f>
        <v>3.1300000000000001E-2</v>
      </c>
      <c r="C4" s="63">
        <f>'EIX Fact Sheet Backup'!H27</f>
        <v>3.44E-2</v>
      </c>
      <c r="D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4E51-301C-4627-927C-2529460CC31B}">
  <sheetPr>
    <tabColor rgb="FFC00000"/>
  </sheetPr>
  <dimension ref="A1:D7"/>
  <sheetViews>
    <sheetView workbookViewId="0">
      <selection activeCell="E17" sqref="E17"/>
    </sheetView>
  </sheetViews>
  <sheetFormatPr defaultRowHeight="14.4" x14ac:dyDescent="0.3"/>
  <cols>
    <col min="1" max="1" width="17.88671875" bestFit="1" customWidth="1"/>
    <col min="2" max="3" width="9.109375" style="92"/>
  </cols>
  <sheetData>
    <row r="1" spans="1:4" x14ac:dyDescent="0.3">
      <c r="A1" t="s">
        <v>250</v>
      </c>
      <c r="B1" s="92" t="s">
        <v>44</v>
      </c>
      <c r="C1" s="92" t="s">
        <v>43</v>
      </c>
      <c r="D1" t="s">
        <v>249</v>
      </c>
    </row>
    <row r="2" spans="1:4" x14ac:dyDescent="0.3">
      <c r="A2" t="str">
        <f>'EIX Fact Sheet Backup'!G30</f>
        <v>Cumulative Return</v>
      </c>
      <c r="B2" s="63">
        <f>'EIX Fact Sheet Backup'!H30</f>
        <v>0.1145</v>
      </c>
      <c r="C2" s="63">
        <f>'EIX Fact Sheet Backup'!I30</f>
        <v>8.1100000000000005E-2</v>
      </c>
      <c r="D2">
        <v>1</v>
      </c>
    </row>
    <row r="3" spans="1:4" x14ac:dyDescent="0.3">
      <c r="A3" t="str">
        <f>'EIX Fact Sheet Backup'!G31</f>
        <v>Annualized Return</v>
      </c>
      <c r="B3" s="63">
        <f>'EIX Fact Sheet Backup'!H31</f>
        <v>0.1144954015158608</v>
      </c>
      <c r="C3" s="63">
        <f>'EIX Fact Sheet Backup'!I31</f>
        <v>8.1100127004256395E-2</v>
      </c>
      <c r="D3">
        <v>2</v>
      </c>
    </row>
    <row r="4" spans="1:4" x14ac:dyDescent="0.3">
      <c r="A4" t="str">
        <f>'EIX Fact Sheet Backup'!G32</f>
        <v>Standard Deviation</v>
      </c>
      <c r="B4" s="92" t="s">
        <v>256</v>
      </c>
      <c r="C4" s="92" t="s">
        <v>256</v>
      </c>
      <c r="D4">
        <v>3</v>
      </c>
    </row>
    <row r="5" spans="1:4" x14ac:dyDescent="0.3">
      <c r="A5" t="str">
        <f>'EIX Fact Sheet Backup'!G33</f>
        <v>Sharpe Ratio</v>
      </c>
      <c r="B5" s="92" t="s">
        <v>256</v>
      </c>
      <c r="C5" s="92" t="s">
        <v>256</v>
      </c>
      <c r="D5">
        <v>4</v>
      </c>
    </row>
    <row r="6" spans="1:4" x14ac:dyDescent="0.3">
      <c r="A6" t="str">
        <f>'EIX Fact Sheet Backup'!G34</f>
        <v>Beta</v>
      </c>
      <c r="B6" s="92" t="str">
        <f>'EIX Fact Sheet Backup'!H34</f>
        <v>n/a</v>
      </c>
      <c r="C6" s="92" t="str">
        <f>'EIX Fact Sheet Backup'!I34</f>
        <v>-</v>
      </c>
      <c r="D6">
        <v>5</v>
      </c>
    </row>
    <row r="7" spans="1:4" x14ac:dyDescent="0.3">
      <c r="A7" t="str">
        <f>'EIX Fact Sheet Backup'!G35</f>
        <v>R-Squared</v>
      </c>
      <c r="B7" s="92" t="str">
        <f>'EIX Fact Sheet Backup'!H35</f>
        <v>n/a</v>
      </c>
      <c r="C7" s="92" t="str">
        <f>'EIX Fact Sheet Backup'!I35</f>
        <v>-</v>
      </c>
      <c r="D7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BF8D-C482-451E-ABC0-39859ED17C64}">
  <sheetPr>
    <tabColor rgb="FFC00000"/>
  </sheetPr>
  <dimension ref="A1:D6"/>
  <sheetViews>
    <sheetView tabSelected="1" workbookViewId="0"/>
  </sheetViews>
  <sheetFormatPr defaultRowHeight="14.4" x14ac:dyDescent="0.3"/>
  <cols>
    <col min="1" max="1" width="36.5546875" bestFit="1" customWidth="1"/>
    <col min="2" max="2" width="12" style="93" bestFit="1" customWidth="1"/>
    <col min="3" max="3" width="18.109375" bestFit="1" customWidth="1"/>
    <col min="4" max="4" width="11.5546875" style="93" bestFit="1" customWidth="1"/>
  </cols>
  <sheetData>
    <row r="1" spans="1:4" x14ac:dyDescent="0.3">
      <c r="A1" t="s">
        <v>254</v>
      </c>
      <c r="B1" s="93" t="s">
        <v>252</v>
      </c>
      <c r="C1" t="s">
        <v>255</v>
      </c>
      <c r="D1" s="93" t="s">
        <v>253</v>
      </c>
    </row>
    <row r="2" spans="1:4" x14ac:dyDescent="0.3">
      <c r="A2" t="s">
        <v>381</v>
      </c>
      <c r="B2" s="93">
        <f>'EIX Portfolio'!F17*100</f>
        <v>91.537197842436228</v>
      </c>
      <c r="C2" t="s">
        <v>382</v>
      </c>
      <c r="D2" s="93">
        <f>'EIX Portfolio'!E18*100</f>
        <v>80.128657730462862</v>
      </c>
    </row>
    <row r="3" spans="1:4" x14ac:dyDescent="0.3">
      <c r="A3" t="s">
        <v>379</v>
      </c>
      <c r="B3" s="93">
        <f>'EIX Portfolio'!F25*100</f>
        <v>2.5223087483560382</v>
      </c>
      <c r="C3" t="s">
        <v>154</v>
      </c>
      <c r="D3" s="93">
        <f>'EIX Portfolio'!E19*100</f>
        <v>7.3796121998022892</v>
      </c>
    </row>
    <row r="4" spans="1:4" x14ac:dyDescent="0.3">
      <c r="A4" t="s">
        <v>380</v>
      </c>
      <c r="B4" s="93">
        <f>'EIX Portfolio'!F22*100</f>
        <v>4.0854858668415934</v>
      </c>
      <c r="C4" t="s">
        <v>383</v>
      </c>
      <c r="D4" s="93">
        <f>'EIX Portfolio'!E20*100</f>
        <v>3.8856035949410144</v>
      </c>
    </row>
    <row r="5" spans="1:4" x14ac:dyDescent="0.3">
      <c r="A5" t="s">
        <v>864</v>
      </c>
      <c r="B5" s="93">
        <f>'EIX Portfolio'!F23*100</f>
        <v>1.3747145779400554</v>
      </c>
      <c r="C5" t="s">
        <v>384</v>
      </c>
      <c r="D5" s="93">
        <f>'EIX Portfolio'!E21*100</f>
        <v>0.14332431723007114</v>
      </c>
    </row>
    <row r="6" spans="1:4" x14ac:dyDescent="0.3">
      <c r="A6" t="s">
        <v>865</v>
      </c>
      <c r="B6" s="93">
        <f>'EIX Portfolio'!F24*100</f>
        <v>0.4802929644260272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841A-A277-4F05-90F4-386E4A259BD6}">
  <sheetPr>
    <tabColor rgb="FFC00000"/>
  </sheetPr>
  <dimension ref="A1:C8"/>
  <sheetViews>
    <sheetView workbookViewId="0"/>
  </sheetViews>
  <sheetFormatPr defaultRowHeight="14.4" x14ac:dyDescent="0.3"/>
  <cols>
    <col min="1" max="1" width="38.5546875" customWidth="1"/>
    <col min="2" max="2" width="9.109375" style="94"/>
  </cols>
  <sheetData>
    <row r="1" spans="1:3" x14ac:dyDescent="0.3">
      <c r="A1" t="s">
        <v>250</v>
      </c>
      <c r="B1" s="94" t="s">
        <v>251</v>
      </c>
      <c r="C1" t="s">
        <v>249</v>
      </c>
    </row>
    <row r="2" spans="1:3" x14ac:dyDescent="0.3">
      <c r="A2" t="str">
        <f>'EIX Portfolio'!C17</f>
        <v>RMBS</v>
      </c>
      <c r="B2" s="94">
        <f>'EIX Portfolio'!F17</f>
        <v>0.91537197842436235</v>
      </c>
      <c r="C2">
        <v>1</v>
      </c>
    </row>
    <row r="3" spans="1:3" x14ac:dyDescent="0.3">
      <c r="A3" t="str">
        <f>'EIX Portfolio'!C18</f>
        <v xml:space="preserve">LEGACY RMBS </v>
      </c>
      <c r="B3" s="94">
        <f>'EIX Portfolio'!E18</f>
        <v>0.8012865773046286</v>
      </c>
      <c r="C3">
        <v>2</v>
      </c>
    </row>
    <row r="4" spans="1:3" x14ac:dyDescent="0.3">
      <c r="A4" t="str">
        <f>'EIX Portfolio'!C19</f>
        <v>RMBS 2.0</v>
      </c>
      <c r="B4" s="94">
        <f>'EIX Portfolio'!E19</f>
        <v>7.3796121998022893E-2</v>
      </c>
      <c r="C4">
        <v>3</v>
      </c>
    </row>
    <row r="5" spans="1:3" x14ac:dyDescent="0.3">
      <c r="A5" t="str">
        <f>'EIX Portfolio'!C20</f>
        <v>AGENCY DERIV</v>
      </c>
      <c r="B5" s="94">
        <f>'EIX Portfolio'!E20</f>
        <v>3.8856035949410145E-2</v>
      </c>
      <c r="C5">
        <v>4</v>
      </c>
    </row>
    <row r="6" spans="1:3" x14ac:dyDescent="0.3">
      <c r="A6" t="str">
        <f>'EIX Portfolio'!C21</f>
        <v xml:space="preserve">AGENCY CMO </v>
      </c>
      <c r="B6" s="94">
        <f>'EIX Portfolio'!E21</f>
        <v>1.4332431723007113E-3</v>
      </c>
      <c r="C6">
        <v>5</v>
      </c>
    </row>
    <row r="7" spans="1:3" x14ac:dyDescent="0.3">
      <c r="A7" t="str">
        <f>'EIX Portfolio'!C22</f>
        <v>ABS</v>
      </c>
      <c r="B7" s="94">
        <f>'EIX Portfolio'!F22</f>
        <v>4.0854858668415935E-2</v>
      </c>
      <c r="C7">
        <v>6</v>
      </c>
    </row>
    <row r="8" spans="1:3" x14ac:dyDescent="0.3">
      <c r="A8" t="str">
        <f>'EIX Portfolio'!C23</f>
        <v>CMBS</v>
      </c>
      <c r="B8" s="94">
        <f>'EIX Portfolio'!F23</f>
        <v>1.3747145779400553E-2</v>
      </c>
      <c r="C8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EIX Fact Sheet Backup</vt:lpstr>
      <vt:lpstr>EIX Portfolio</vt:lpstr>
      <vt:lpstr>EIX</vt:lpstr>
      <vt:lpstr>EIX_EXPORT_10kChart</vt:lpstr>
      <vt:lpstr>EIX_EXPORT_PerformanceTable</vt:lpstr>
      <vt:lpstr>EIX_EXPORT_30SECYields</vt:lpstr>
      <vt:lpstr>EIX_EXPORT_Perf&amp;RiskStatistics</vt:lpstr>
      <vt:lpstr>EIX_EXPORT_PortfolioAllocation</vt:lpstr>
      <vt:lpstr>EIX_EXPORT_PortAll_InnerTable</vt:lpstr>
      <vt:lpstr>EIX_EXPORT_TopHoldings</vt:lpstr>
      <vt:lpstr>EIX!Print_Titles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2021-01-08T18:21:00Z</dcterms:modified>
</cp:coreProperties>
</file>